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Zarzouna octobre 2017\"/>
    </mc:Choice>
  </mc:AlternateContent>
  <bookViews>
    <workbookView xWindow="0" yWindow="0" windowWidth="20490" windowHeight="7755" tabRatio="998" activeTab="7"/>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 name="_xlnm.Print_Area" localSheetId="4">'A2 Technique'!$A$1:$F$198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60" i="18" l="1"/>
  <c r="C396" i="18" l="1"/>
  <c r="A44" i="18" l="1"/>
  <c r="A17" i="18"/>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D41" i="27"/>
  <c r="D42" i="27" s="1"/>
  <c r="C36" i="27"/>
  <c r="C26" i="27"/>
  <c r="D32" i="27" s="1"/>
  <c r="D33" i="27" s="1"/>
  <c r="D22" i="27"/>
  <c r="D23" i="27" s="1"/>
  <c r="D193" i="25"/>
  <c r="C190" i="25"/>
  <c r="D185" i="25"/>
  <c r="D186" i="25" s="1"/>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D442" i="26"/>
  <c r="D443" i="26" s="1"/>
  <c r="C439" i="26"/>
  <c r="A436" i="26"/>
  <c r="C426" i="26"/>
  <c r="C423" i="26"/>
  <c r="C419" i="26"/>
  <c r="C413" i="26"/>
  <c r="D415" i="26" s="1"/>
  <c r="D416" i="26" s="1"/>
  <c r="A406" i="26"/>
  <c r="C396" i="26"/>
  <c r="C395" i="26"/>
  <c r="C387" i="26"/>
  <c r="C384" i="26"/>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D263" i="26" s="1"/>
  <c r="D264" i="26" s="1"/>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37" i="26" s="1"/>
  <c r="D23" i="26"/>
  <c r="D24" i="26" s="1"/>
  <c r="A17" i="26"/>
  <c r="A8" i="26"/>
  <c r="D503" i="24"/>
  <c r="B47" i="29" s="1"/>
  <c r="D500" i="24"/>
  <c r="D501" i="24" s="1"/>
  <c r="B182" i="29" s="1"/>
  <c r="C498" i="24"/>
  <c r="C477" i="24"/>
  <c r="C476" i="24"/>
  <c r="C467" i="24"/>
  <c r="D470" i="24" s="1"/>
  <c r="D471" i="24" s="1"/>
  <c r="B164" i="29" s="1"/>
  <c r="D461" i="24"/>
  <c r="D462" i="24" s="1"/>
  <c r="B155" i="29" s="1"/>
  <c r="D448" i="24"/>
  <c r="D449" i="24" s="1"/>
  <c r="D442" i="24"/>
  <c r="C439" i="24"/>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D54" i="24"/>
  <c r="D55" i="24" s="1"/>
  <c r="C53" i="24"/>
  <c r="C51" i="24"/>
  <c r="A44" i="24"/>
  <c r="D37"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D110" i="22" s="1"/>
  <c r="D111" i="22" s="1"/>
  <c r="C107" i="22"/>
  <c r="A100" i="22"/>
  <c r="C87" i="22"/>
  <c r="D93" i="22" s="1"/>
  <c r="D94" i="22" s="1"/>
  <c r="C76" i="22"/>
  <c r="C75" i="22"/>
  <c r="C70" i="22"/>
  <c r="C64" i="22"/>
  <c r="C62" i="22"/>
  <c r="C53" i="22"/>
  <c r="C51" i="22"/>
  <c r="A44" i="22"/>
  <c r="C33" i="22"/>
  <c r="D37" i="22" s="1"/>
  <c r="C28" i="22"/>
  <c r="D23" i="22"/>
  <c r="D24" i="22" s="1"/>
  <c r="A17" i="22"/>
  <c r="A8" i="22"/>
  <c r="D503" i="20"/>
  <c r="B45" i="29" s="1"/>
  <c r="C498" i="20"/>
  <c r="D500" i="20" s="1"/>
  <c r="C477" i="20"/>
  <c r="C476" i="20"/>
  <c r="D491" i="20" s="1"/>
  <c r="D492" i="20" s="1"/>
  <c r="B171" i="29" s="1"/>
  <c r="D470" i="20"/>
  <c r="D471" i="20" s="1"/>
  <c r="B162" i="29" s="1"/>
  <c r="C467" i="20"/>
  <c r="D461" i="20"/>
  <c r="D462" i="20" s="1"/>
  <c r="B153" i="29" s="1"/>
  <c r="D448" i="20"/>
  <c r="C439" i="20"/>
  <c r="D442" i="20" s="1"/>
  <c r="D443" i="20" s="1"/>
  <c r="A436" i="20"/>
  <c r="C426" i="20"/>
  <c r="C423" i="20"/>
  <c r="C419" i="20"/>
  <c r="D415" i="20"/>
  <c r="D416" i="20" s="1"/>
  <c r="C413" i="20"/>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D491" i="18" s="1"/>
  <c r="D492" i="18" s="1"/>
  <c r="B170" i="29" s="1"/>
  <c r="C467" i="18"/>
  <c r="D470" i="18" s="1"/>
  <c r="D471" i="18" s="1"/>
  <c r="B161" i="29" s="1"/>
  <c r="D461" i="18"/>
  <c r="D462" i="18" s="1"/>
  <c r="B152" i="29" s="1"/>
  <c r="D448" i="18"/>
  <c r="C439" i="18"/>
  <c r="D442" i="18" s="1"/>
  <c r="D443" i="18" s="1"/>
  <c r="A436" i="18"/>
  <c r="C426" i="18"/>
  <c r="C423" i="18"/>
  <c r="C419" i="18"/>
  <c r="C413" i="18"/>
  <c r="D415" i="18" s="1"/>
  <c r="D416" i="18" s="1"/>
  <c r="A406" i="18"/>
  <c r="C395" i="18"/>
  <c r="D399" i="18" s="1"/>
  <c r="D400" i="18" s="1"/>
  <c r="C387" i="18"/>
  <c r="C384" i="18"/>
  <c r="C374" i="18"/>
  <c r="C369" i="18"/>
  <c r="D379" i="18" s="1"/>
  <c r="D380" i="18" s="1"/>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D242" i="18" s="1"/>
  <c r="C224" i="18"/>
  <c r="C222" i="18"/>
  <c r="C214" i="18"/>
  <c r="C211" i="18"/>
  <c r="C204" i="18"/>
  <c r="C203" i="18"/>
  <c r="C195" i="18"/>
  <c r="A193" i="18"/>
  <c r="C180" i="18"/>
  <c r="C176" i="18"/>
  <c r="C174" i="18"/>
  <c r="C172" i="18"/>
  <c r="D163" i="18"/>
  <c r="A153" i="18"/>
  <c r="C143" i="18"/>
  <c r="C141" i="18"/>
  <c r="C140" i="18"/>
  <c r="C129" i="18"/>
  <c r="C127" i="18"/>
  <c r="C125" i="18"/>
  <c r="C121" i="18"/>
  <c r="C109" i="18"/>
  <c r="C107" i="18"/>
  <c r="D110" i="18" s="1"/>
  <c r="D111" i="18" s="1"/>
  <c r="A100" i="18"/>
  <c r="C87" i="18"/>
  <c r="D93" i="18" s="1"/>
  <c r="D94" i="18" s="1"/>
  <c r="C76" i="18"/>
  <c r="C75" i="18"/>
  <c r="C70" i="18"/>
  <c r="C64" i="18"/>
  <c r="C62" i="18"/>
  <c r="C53" i="18"/>
  <c r="C51" i="18"/>
  <c r="D54" i="18" s="1"/>
  <c r="D55" i="18" s="1"/>
  <c r="C33" i="18"/>
  <c r="C28" i="18"/>
  <c r="D23" i="18"/>
  <c r="D24" i="18" s="1"/>
  <c r="A8" i="18"/>
  <c r="C419" i="16"/>
  <c r="C423" i="16"/>
  <c r="D491" i="22" l="1"/>
  <c r="D492" i="22" s="1"/>
  <c r="B172" i="29" s="1"/>
  <c r="D62" i="23"/>
  <c r="D63" i="23" s="1"/>
  <c r="D318" i="18"/>
  <c r="D321" i="18" s="1"/>
  <c r="D322" i="18" s="1"/>
  <c r="D186" i="20"/>
  <c r="D187" i="20" s="1"/>
  <c r="D134" i="22"/>
  <c r="D135" i="22" s="1"/>
  <c r="D146" i="22"/>
  <c r="D388" i="22"/>
  <c r="D389" i="22" s="1"/>
  <c r="D379" i="24"/>
  <c r="D380" i="24" s="1"/>
  <c r="D399" i="24"/>
  <c r="D400" i="24" s="1"/>
  <c r="D81" i="26"/>
  <c r="D96" i="26" s="1"/>
  <c r="D97" i="26" s="1"/>
  <c r="D110" i="26"/>
  <c r="D111" i="26" s="1"/>
  <c r="D399" i="26"/>
  <c r="D117" i="19"/>
  <c r="D118" i="19" s="1"/>
  <c r="D62" i="25"/>
  <c r="D63" i="25" s="1"/>
  <c r="D83" i="27"/>
  <c r="D84" i="27" s="1"/>
  <c r="D132" i="27"/>
  <c r="D133" i="27" s="1"/>
  <c r="D148" i="27"/>
  <c r="D149" i="27" s="1"/>
  <c r="D37" i="18"/>
  <c r="D38" i="18" s="1"/>
  <c r="D229" i="18"/>
  <c r="D230" i="18" s="1"/>
  <c r="D37" i="20"/>
  <c r="D38" i="20" s="1"/>
  <c r="D110" i="20"/>
  <c r="D111" i="20" s="1"/>
  <c r="D54" i="22"/>
  <c r="D55" i="22" s="1"/>
  <c r="D134" i="24"/>
  <c r="D135" i="24" s="1"/>
  <c r="D146" i="24"/>
  <c r="D349" i="24"/>
  <c r="D350" i="24" s="1"/>
  <c r="D62" i="27"/>
  <c r="D63" i="27" s="1"/>
  <c r="D146" i="18"/>
  <c r="D388" i="18"/>
  <c r="D389" i="18" s="1"/>
  <c r="D206" i="22"/>
  <c r="D207" i="22" s="1"/>
  <c r="D379" i="22"/>
  <c r="D380" i="22" s="1"/>
  <c r="D399" i="22"/>
  <c r="D400" i="22" s="1"/>
  <c r="D388" i="24"/>
  <c r="D389" i="24" s="1"/>
  <c r="D429" i="24"/>
  <c r="D432" i="24" s="1"/>
  <c r="D433" i="24" s="1"/>
  <c r="B137" i="29" s="1"/>
  <c r="D491" i="24"/>
  <c r="D492" i="24" s="1"/>
  <c r="B173" i="29" s="1"/>
  <c r="D54" i="26"/>
  <c r="D55" i="26" s="1"/>
  <c r="D388" i="26"/>
  <c r="D389" i="26" s="1"/>
  <c r="D117" i="27"/>
  <c r="D118" i="27" s="1"/>
  <c r="D160" i="21"/>
  <c r="D161" i="21" s="1"/>
  <c r="D62" i="21"/>
  <c r="D63" i="21" s="1"/>
  <c r="D229" i="20"/>
  <c r="D230" i="20" s="1"/>
  <c r="D117" i="21"/>
  <c r="D118" i="21" s="1"/>
  <c r="D83" i="19"/>
  <c r="D84" i="19" s="1"/>
  <c r="D132" i="19"/>
  <c r="D133" i="19" s="1"/>
  <c r="D148" i="19"/>
  <c r="D149" i="19" s="1"/>
  <c r="D160" i="19"/>
  <c r="D161" i="19" s="1"/>
  <c r="D62" i="19"/>
  <c r="D63" i="19" s="1"/>
  <c r="D429" i="18"/>
  <c r="D347" i="18"/>
  <c r="D336" i="18"/>
  <c r="D337" i="18" s="1"/>
  <c r="D245" i="18"/>
  <c r="D246" i="18" s="1"/>
  <c r="D243" i="18"/>
  <c r="D206" i="18"/>
  <c r="D207" i="18" s="1"/>
  <c r="D164" i="18"/>
  <c r="D186" i="18"/>
  <c r="D187" i="18" s="1"/>
  <c r="D134" i="18"/>
  <c r="D135" i="18" s="1"/>
  <c r="D81" i="18"/>
  <c r="D81" i="20"/>
  <c r="D96" i="20" s="1"/>
  <c r="D97" i="20" s="1"/>
  <c r="D206" i="20"/>
  <c r="D207" i="20" s="1"/>
  <c r="D242" i="20"/>
  <c r="D263" i="20"/>
  <c r="D264" i="20" s="1"/>
  <c r="D388" i="20"/>
  <c r="D389" i="20" s="1"/>
  <c r="D285" i="22"/>
  <c r="D288" i="22" s="1"/>
  <c r="D289" i="22" s="1"/>
  <c r="D429" i="22"/>
  <c r="D432" i="22" s="1"/>
  <c r="D433" i="22" s="1"/>
  <c r="B136" i="29" s="1"/>
  <c r="D186" i="24"/>
  <c r="D187" i="24" s="1"/>
  <c r="D229" i="24"/>
  <c r="D230" i="24" s="1"/>
  <c r="D242" i="24"/>
  <c r="D243" i="24" s="1"/>
  <c r="D263" i="24"/>
  <c r="D264" i="24" s="1"/>
  <c r="D285" i="26"/>
  <c r="D318" i="26"/>
  <c r="D319" i="26" s="1"/>
  <c r="D336" i="26"/>
  <c r="D337" i="26" s="1"/>
  <c r="D429" i="26"/>
  <c r="D101" i="19"/>
  <c r="D102" i="19" s="1"/>
  <c r="D160" i="23"/>
  <c r="D161" i="23" s="1"/>
  <c r="D160" i="25"/>
  <c r="D161" i="25" s="1"/>
  <c r="D101" i="27"/>
  <c r="D102" i="27" s="1"/>
  <c r="D263" i="18"/>
  <c r="D264" i="18" s="1"/>
  <c r="D285" i="20"/>
  <c r="D286" i="20" s="1"/>
  <c r="D318" i="20"/>
  <c r="D319" i="20" s="1"/>
  <c r="D336" i="20"/>
  <c r="D337" i="20" s="1"/>
  <c r="D429" i="20"/>
  <c r="D186" i="22"/>
  <c r="D187" i="22" s="1"/>
  <c r="D81" i="24"/>
  <c r="D96" i="24" s="1"/>
  <c r="D97" i="24" s="1"/>
  <c r="D206" i="24"/>
  <c r="D207" i="24" s="1"/>
  <c r="D451" i="24"/>
  <c r="D452" i="24" s="1"/>
  <c r="B146" i="29" s="1"/>
  <c r="D134" i="26"/>
  <c r="D135" i="26" s="1"/>
  <c r="D146" i="26"/>
  <c r="D147" i="26" s="1"/>
  <c r="D451" i="26"/>
  <c r="D452" i="26" s="1"/>
  <c r="B147" i="29" s="1"/>
  <c r="D83" i="21"/>
  <c r="D84" i="21" s="1"/>
  <c r="D132" i="21"/>
  <c r="D133" i="21" s="1"/>
  <c r="D148" i="21"/>
  <c r="D149" i="21" s="1"/>
  <c r="D83" i="23"/>
  <c r="D84" i="23" s="1"/>
  <c r="D132" i="23"/>
  <c r="D133" i="23" s="1"/>
  <c r="D148" i="23"/>
  <c r="D149" i="23" s="1"/>
  <c r="D83" i="25"/>
  <c r="D84" i="25" s="1"/>
  <c r="D132" i="25"/>
  <c r="D133" i="25" s="1"/>
  <c r="D148" i="25"/>
  <c r="D149" i="25" s="1"/>
  <c r="D451" i="18"/>
  <c r="D452" i="18" s="1"/>
  <c r="B143" i="29" s="1"/>
  <c r="D285" i="18"/>
  <c r="D286" i="18" s="1"/>
  <c r="D54" i="20"/>
  <c r="D55" i="20" s="1"/>
  <c r="D134" i="20"/>
  <c r="D135" i="20" s="1"/>
  <c r="D146" i="20"/>
  <c r="D149" i="20" s="1"/>
  <c r="D150" i="20" s="1"/>
  <c r="D379" i="20"/>
  <c r="D380" i="20" s="1"/>
  <c r="D399" i="20"/>
  <c r="D81" i="22"/>
  <c r="D96" i="22" s="1"/>
  <c r="D97" i="22" s="1"/>
  <c r="D229" i="22"/>
  <c r="D230" i="22" s="1"/>
  <c r="D242" i="22"/>
  <c r="D243" i="22" s="1"/>
  <c r="D263" i="22"/>
  <c r="D264" i="22" s="1"/>
  <c r="D318" i="22"/>
  <c r="D319" i="22" s="1"/>
  <c r="D336" i="22"/>
  <c r="D337" i="22" s="1"/>
  <c r="D451" i="22"/>
  <c r="D452" i="22" s="1"/>
  <c r="B145" i="29" s="1"/>
  <c r="D285" i="24"/>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4" i="27"/>
  <c r="D197" i="25"/>
  <c r="D198" i="25" s="1"/>
  <c r="B11" i="25" s="1"/>
  <c r="D194" i="25"/>
  <c r="D194" i="23"/>
  <c r="D194" i="21"/>
  <c r="D194" i="19"/>
  <c r="D243" i="26"/>
  <c r="D286" i="26"/>
  <c r="D288" i="26"/>
  <c r="D289" i="26" s="1"/>
  <c r="D432" i="26"/>
  <c r="D433" i="26" s="1"/>
  <c r="B138" i="29" s="1"/>
  <c r="D430" i="26"/>
  <c r="D501" i="26"/>
  <c r="B183" i="29" s="1"/>
  <c r="D164" i="26"/>
  <c r="D400" i="26"/>
  <c r="D402" i="26"/>
  <c r="D403" i="26" s="1"/>
  <c r="D38" i="26"/>
  <c r="D347" i="26"/>
  <c r="D449" i="26"/>
  <c r="D286" i="24"/>
  <c r="D288" i="24"/>
  <c r="D289" i="24" s="1"/>
  <c r="D147" i="24"/>
  <c r="D149" i="24"/>
  <c r="D150" i="24" s="1"/>
  <c r="D164" i="24"/>
  <c r="D189" i="24"/>
  <c r="D190" i="24" s="1"/>
  <c r="D402" i="24"/>
  <c r="D403" i="24" s="1"/>
  <c r="D321" i="24"/>
  <c r="D322" i="24" s="1"/>
  <c r="D319" i="24"/>
  <c r="D430" i="24"/>
  <c r="D38" i="24"/>
  <c r="D347" i="24"/>
  <c r="D347" i="22"/>
  <c r="D40" i="22"/>
  <c r="D41" i="22" s="1"/>
  <c r="D38" i="22"/>
  <c r="D501" i="22"/>
  <c r="B181" i="29" s="1"/>
  <c r="D164" i="22"/>
  <c r="D147" i="22"/>
  <c r="D449" i="22"/>
  <c r="D432" i="20"/>
  <c r="D433" i="20" s="1"/>
  <c r="B135" i="29" s="1"/>
  <c r="D430" i="20"/>
  <c r="D349" i="20"/>
  <c r="D350" i="20" s="1"/>
  <c r="D501" i="20"/>
  <c r="B180" i="29" s="1"/>
  <c r="D189" i="20"/>
  <c r="D190" i="20" s="1"/>
  <c r="D164" i="20"/>
  <c r="D400" i="20"/>
  <c r="D451" i="20"/>
  <c r="D452" i="20" s="1"/>
  <c r="B144" i="29" s="1"/>
  <c r="D347" i="20"/>
  <c r="D40" i="20"/>
  <c r="D41" i="20" s="1"/>
  <c r="D449" i="20"/>
  <c r="D319" i="18"/>
  <c r="D432" i="18"/>
  <c r="D433" i="18" s="1"/>
  <c r="B134" i="29" s="1"/>
  <c r="D430" i="18"/>
  <c r="D501" i="18"/>
  <c r="B179" i="29" s="1"/>
  <c r="D149" i="18"/>
  <c r="D150" i="18" s="1"/>
  <c r="D147" i="18"/>
  <c r="D402" i="18"/>
  <c r="D403" i="18" s="1"/>
  <c r="D449" i="18"/>
  <c r="D321" i="22" l="1"/>
  <c r="D322" i="22" s="1"/>
  <c r="B109" i="29" s="1"/>
  <c r="D430" i="22"/>
  <c r="D149" i="22"/>
  <c r="D150" i="22" s="1"/>
  <c r="B73" i="29" s="1"/>
  <c r="D189" i="22"/>
  <c r="D190" i="22" s="1"/>
  <c r="B82" i="29" s="1"/>
  <c r="D82" i="22"/>
  <c r="D349" i="22"/>
  <c r="D350" i="22" s="1"/>
  <c r="B118" i="29" s="1"/>
  <c r="D286" i="22"/>
  <c r="D147" i="20"/>
  <c r="D321" i="20"/>
  <c r="D322" i="20" s="1"/>
  <c r="B108" i="29" s="1"/>
  <c r="D82" i="26"/>
  <c r="D197" i="27"/>
  <c r="D198" i="27" s="1"/>
  <c r="B11" i="27" s="1"/>
  <c r="D149" i="26"/>
  <c r="D150" i="26" s="1"/>
  <c r="D40" i="18"/>
  <c r="D41" i="18" s="1"/>
  <c r="B53" i="29" s="1"/>
  <c r="D288" i="20"/>
  <c r="D289" i="20" s="1"/>
  <c r="D402" i="22"/>
  <c r="D403" i="22" s="1"/>
  <c r="B127" i="29" s="1"/>
  <c r="D189" i="26"/>
  <c r="D190" i="26" s="1"/>
  <c r="D321" i="26"/>
  <c r="D322" i="26" s="1"/>
  <c r="D245" i="26"/>
  <c r="D246" i="26" s="1"/>
  <c r="B93" i="29" s="1"/>
  <c r="D245" i="20"/>
  <c r="D246" i="20" s="1"/>
  <c r="D197" i="21"/>
  <c r="D198" i="21" s="1"/>
  <c r="B11" i="21" s="1"/>
  <c r="D243" i="20"/>
  <c r="D197" i="19"/>
  <c r="D198" i="19" s="1"/>
  <c r="B11" i="19" s="1"/>
  <c r="D349" i="18"/>
  <c r="D350" i="18" s="1"/>
  <c r="D189" i="18"/>
  <c r="D190" i="18" s="1"/>
  <c r="D82" i="18"/>
  <c r="D96" i="18"/>
  <c r="D97" i="18" s="1"/>
  <c r="D288" i="18"/>
  <c r="D289" i="18" s="1"/>
  <c r="B98" i="29" s="1"/>
  <c r="D82" i="20"/>
  <c r="D245" i="22"/>
  <c r="D246" i="22" s="1"/>
  <c r="B91" i="29" s="1"/>
  <c r="D82" i="24"/>
  <c r="D245" i="24"/>
  <c r="D246" i="24" s="1"/>
  <c r="D197" i="23"/>
  <c r="D198" i="23" s="1"/>
  <c r="B11" i="23" s="1"/>
  <c r="D402" i="20"/>
  <c r="D403" i="20" s="1"/>
  <c r="B126" i="29" s="1"/>
  <c r="D349" i="26"/>
  <c r="D350" i="26" s="1"/>
  <c r="B120" i="29" s="1"/>
  <c r="D504" i="24"/>
  <c r="D505" i="24" s="1"/>
  <c r="B125" i="29"/>
  <c r="B75" i="29"/>
  <c r="B128" i="29"/>
  <c r="B101" i="29"/>
  <c r="B100" i="29"/>
  <c r="B55" i="29"/>
  <c r="B99" i="29"/>
  <c r="B80" i="29"/>
  <c r="B116" i="29"/>
  <c r="B89" i="29"/>
  <c r="B107" i="29"/>
  <c r="B71" i="29"/>
  <c r="A8" i="16"/>
  <c r="B192" i="29"/>
  <c r="B191" i="29"/>
  <c r="B129" i="29"/>
  <c r="B119" i="29"/>
  <c r="B117" i="29"/>
  <c r="B111" i="29"/>
  <c r="B110" i="29"/>
  <c r="B102" i="29"/>
  <c r="B92" i="29"/>
  <c r="B90" i="29"/>
  <c r="B84" i="29"/>
  <c r="B83" i="29"/>
  <c r="B81" i="29"/>
  <c r="B72" i="29"/>
  <c r="B74" i="29"/>
  <c r="B66" i="29"/>
  <c r="B65" i="29"/>
  <c r="B64" i="29"/>
  <c r="B63" i="29"/>
  <c r="B57" i="29"/>
  <c r="B56" i="29"/>
  <c r="B54" i="29"/>
  <c r="D504" i="22" l="1"/>
  <c r="D505" i="22" s="1"/>
  <c r="B37" i="29" s="1"/>
  <c r="B12" i="24"/>
  <c r="B38" i="29"/>
  <c r="D504" i="26"/>
  <c r="D505" i="26" s="1"/>
  <c r="B188" i="29"/>
  <c r="D504" i="18"/>
  <c r="D505" i="18" s="1"/>
  <c r="D504" i="20"/>
  <c r="D505" i="20" s="1"/>
  <c r="A7" i="25"/>
  <c r="A7" i="27"/>
  <c r="A7" i="19"/>
  <c r="A7" i="21"/>
  <c r="A7" i="23"/>
  <c r="A7" i="17"/>
  <c r="B62" i="29"/>
  <c r="B190" i="29"/>
  <c r="B189" i="29"/>
  <c r="B26" i="29"/>
  <c r="J186" i="29"/>
  <c r="J177" i="29"/>
  <c r="J168" i="29"/>
  <c r="J159" i="29"/>
  <c r="J150" i="29"/>
  <c r="J141" i="29"/>
  <c r="J132" i="29"/>
  <c r="J123" i="29"/>
  <c r="J114" i="29"/>
  <c r="J105" i="29"/>
  <c r="J96" i="29"/>
  <c r="J87" i="29"/>
  <c r="J78" i="29"/>
  <c r="J69" i="29"/>
  <c r="J60" i="29"/>
  <c r="J51" i="29"/>
  <c r="J42" i="29"/>
  <c r="J33" i="29"/>
  <c r="J23" i="29"/>
  <c r="B12" i="22" l="1"/>
  <c r="B12" i="26"/>
  <c r="B39" i="29"/>
  <c r="B12" i="18"/>
  <c r="B35" i="29"/>
  <c r="B12" i="20"/>
  <c r="B36" i="29"/>
  <c r="B29" i="29"/>
  <c r="B28" i="29"/>
  <c r="B27" i="29"/>
  <c r="C190" i="17"/>
  <c r="D193" i="17" s="1"/>
  <c r="D194" i="17" s="1"/>
  <c r="D185" i="17"/>
  <c r="D186" i="17" s="1"/>
  <c r="D176" i="17"/>
  <c r="D177" i="17" s="1"/>
  <c r="C164" i="17"/>
  <c r="D168" i="17" s="1"/>
  <c r="D169" i="17" s="1"/>
  <c r="C154" i="17"/>
  <c r="B25" i="29" l="1"/>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<sst xmlns="http://schemas.openxmlformats.org/spreadsheetml/2006/main" count="4756" uniqueCount="669">
  <si>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</si>
  <si>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</si>
  <si>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</si>
  <si>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</si>
  <si>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</si>
  <si>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</si>
  <si>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</si>
  <si>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</si>
  <si>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</si>
  <si>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</si>
  <si>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</si>
  <si>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</si>
  <si>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</si>
  <si>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</si>
  <si>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</si>
  <si>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</si>
  <si>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</si>
  <si>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</si>
  <si>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</si>
  <si>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</si>
  <si>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</si>
  <si>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</si>
  <si>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</si>
  <si>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</si>
  <si>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</si>
  <si>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</si>
  <si>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</si>
  <si>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</si>
  <si>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</si>
  <si>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</si>
  <si>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</si>
  <si>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</si>
  <si>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</si>
  <si>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</si>
  <si>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</si>
  <si>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</si>
  <si>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</si>
  <si>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</si>
  <si>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</si>
  <si>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</si>
  <si>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</si>
  <si>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</si>
  <si>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</si>
  <si>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</si>
  <si>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</si>
  <si>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</si>
  <si>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</si>
  <si>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</si>
  <si>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</si>
  <si>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</si>
  <si>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</si>
  <si>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</si>
  <si>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</si>
  <si>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</si>
  <si>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</si>
  <si>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</si>
  <si>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</si>
  <si>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</si>
  <si>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</si>
  <si>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</si>
  <si>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</si>
  <si>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</si>
  <si>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</si>
  <si>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</si>
  <si>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</si>
  <si>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</si>
  <si>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</si>
  <si>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</si>
  <si>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</si>
  <si>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</si>
  <si>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</si>
  <si>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</si>
  <si>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</si>
  <si>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</si>
  <si>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</si>
  <si>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</si>
  <si>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</si>
  <si>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</si>
  <si>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</si>
  <si>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</si>
  <si>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</si>
  <si>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</si>
  <si>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</si>
  <si>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</si>
  <si>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</si>
  <si>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</si>
  <si>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</si>
  <si>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</si>
  <si>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</si>
  <si>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</si>
  <si>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</si>
  <si>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</si>
  <si>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</si>
  <si>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</si>
  <si>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</si>
  <si>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</si>
  <si>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</si>
  <si>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</si>
  <si>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</si>
  <si>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</si>
  <si>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</si>
  <si>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</si>
  <si>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</si>
  <si>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</si>
  <si>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</si>
  <si>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</si>
  <si>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</si>
  <si>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</si>
  <si>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</si>
  <si>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</si>
  <si>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</si>
  <si>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</si>
  <si>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</si>
  <si>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</si>
  <si>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</si>
  <si>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</si>
  <si>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</si>
  <si>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</si>
  <si>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</si>
  <si>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</si>
  <si>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</si>
  <si>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</si>
  <si>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</si>
  <si>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</si>
  <si>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</si>
  <si>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</si>
  <si>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</si>
  <si>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</si>
  <si>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</si>
  <si>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</si>
  <si>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</si>
  <si>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</si>
  <si>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</si>
  <si>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</si>
  <si>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</si>
  <si>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</si>
  <si>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</si>
  <si>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</si>
  <si>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</si>
  <si>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</si>
  <si>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</si>
  <si>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</si>
  <si>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</si>
  <si>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</si>
  <si>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</si>
  <si>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</si>
  <si>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</si>
  <si>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</si>
  <si>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</si>
  <si>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</si>
  <si>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</si>
  <si>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</si>
  <si>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</si>
  <si>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</si>
  <si>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</si>
  <si>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</si>
  <si>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</si>
  <si>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</si>
  <si>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</si>
  <si>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</si>
  <si>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</si>
  <si>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</si>
  <si>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</si>
  <si>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</si>
  <si>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</si>
  <si>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</si>
  <si>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</si>
  <si>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</si>
  <si>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</si>
  <si>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</si>
  <si>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</si>
  <si>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</si>
  <si>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</si>
  <si>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</si>
  <si>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</si>
  <si>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</si>
  <si>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</si>
  <si>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</si>
  <si>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</si>
  <si>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</si>
  <si>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</si>
  <si>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</si>
  <si>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</si>
  <si>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</si>
  <si>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</si>
  <si>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</si>
  <si>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</si>
  <si>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</si>
  <si>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</si>
  <si>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</si>
  <si>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</si>
  <si>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</si>
  <si>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</si>
  <si>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</si>
  <si>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</si>
  <si>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</si>
  <si>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</si>
  <si>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</si>
  <si>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</si>
  <si>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</si>
  <si>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</si>
  <si>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</si>
  <si>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</si>
  <si>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</si>
  <si>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</si>
  <si>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</si>
  <si>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</si>
  <si>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</si>
  <si>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</si>
  <si>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</si>
  <si>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</si>
  <si>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</si>
  <si>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</si>
  <si>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</si>
  <si>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</si>
  <si>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</si>
  <si>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</si>
  <si>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</si>
  <si>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</si>
  <si>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</si>
  <si>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</si>
  <si>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</si>
  <si>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</si>
  <si>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</si>
  <si>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</si>
  <si>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</si>
  <si>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</si>
  <si>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</si>
  <si>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</si>
  <si>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</si>
  <si>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</si>
  <si>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</si>
  <si>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</si>
  <si>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</si>
  <si>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</si>
  <si>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</si>
  <si>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</si>
  <si>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</si>
  <si>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</si>
  <si>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</si>
  <si>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</si>
  <si>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</si>
  <si>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</si>
  <si>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</si>
  <si>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</si>
  <si>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</si>
  <si>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</si>
  <si>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</si>
  <si>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</si>
  <si>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</si>
  <si>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</si>
  <si>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</si>
  <si>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</si>
  <si>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</si>
  <si>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</si>
  <si>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</si>
  <si>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</si>
  <si>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</si>
  <si>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</si>
  <si>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</si>
  <si>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</si>
  <si>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</si>
  <si>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</si>
  <si>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</si>
  <si>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</si>
  <si>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</si>
  <si>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</si>
  <si>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</si>
  <si>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</si>
  <si>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</si>
  <si>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</si>
  <si>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</si>
  <si>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</si>
  <si>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</si>
  <si>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</si>
  <si>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</si>
  <si>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</si>
  <si>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</si>
  <si>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</si>
  <si>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</si>
  <si>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</si>
  <si>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</si>
  <si>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</si>
  <si>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</si>
  <si>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</si>
  <si>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</si>
  <si>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</si>
  <si>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</si>
  <si>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</si>
  <si>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</si>
  <si>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</si>
  <si>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</si>
  <si>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</si>
  <si>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</si>
  <si>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</si>
  <si>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</si>
  <si>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</si>
  <si>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</si>
  <si>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</si>
  <si>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</si>
  <si>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</si>
  <si>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</si>
  <si>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</si>
  <si>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</si>
  <si>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</si>
  <si>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</si>
  <si>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</si>
  <si>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</si>
  <si>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</si>
  <si>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</si>
  <si>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</si>
  <si>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</si>
  <si>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</si>
  <si>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</si>
  <si>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</si>
  <si>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</si>
  <si>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</si>
  <si>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</si>
  <si>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</si>
  <si>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</si>
  <si>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</si>
  <si>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</si>
  <si>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</si>
  <si>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</si>
  <si>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</si>
  <si>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</si>
  <si>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</si>
  <si>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</si>
  <si>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</si>
  <si>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</si>
  <si>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</si>
  <si>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</si>
  <si>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</si>
  <si>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</si>
  <si>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</si>
  <si>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</si>
  <si>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</si>
  <si>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</si>
  <si>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</si>
  <si>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</si>
  <si>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</si>
  <si>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</si>
  <si>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</si>
  <si>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</si>
  <si>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</si>
  <si>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</si>
  <si>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</si>
  <si>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</si>
  <si>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</si>
  <si>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</si>
  <si>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</si>
  <si>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</si>
  <si>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</si>
  <si>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</si>
  <si>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</si>
  <si>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</si>
  <si>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</si>
  <si>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</si>
  <si>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</si>
  <si>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</si>
  <si>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</si>
  <si>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</si>
  <si>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</si>
  <si>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</si>
  <si>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</si>
  <si>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</si>
  <si>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</si>
  <si>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</si>
  <si>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</si>
  <si>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</si>
  <si>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</si>
  <si>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</si>
  <si>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</si>
  <si>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</si>
  <si>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</si>
  <si>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</si>
  <si>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</si>
  <si>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</si>
  <si>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</si>
  <si>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</si>
  <si>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</si>
  <si>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</si>
  <si>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</si>
  <si>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</si>
  <si>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</si>
  <si>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</si>
  <si>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</si>
  <si>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</si>
  <si>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</si>
  <si>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</si>
  <si>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</si>
  <si>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</si>
  <si>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</si>
  <si>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</si>
  <si>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</si>
  <si>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</si>
  <si>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</si>
  <si>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</si>
  <si>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</si>
  <si>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</si>
  <si>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</si>
  <si>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</si>
  <si>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</si>
  <si>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</si>
  <si>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</si>
  <si>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</si>
  <si>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</si>
  <si>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</si>
  <si>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</si>
  <si>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</si>
  <si>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</si>
  <si>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Mme Samah SLAIMI &amp; Mr. Haythem BOUGAALECH</t>
  </si>
  <si>
    <t xml:space="preserve">Il n'y avait pas de zone de casse/retour dans le local </t>
  </si>
  <si>
    <t>Prévoir et identifier une zone pour les produits casse et retour</t>
  </si>
  <si>
    <t>Absence de produits semi-finis le jour de l'audit</t>
  </si>
  <si>
    <t>terminal de cuisson</t>
  </si>
  <si>
    <t xml:space="preserve">Absence d'un thermomètre pour ce local, l'opérateur utilise celui du traiteur </t>
  </si>
  <si>
    <t xml:space="preserve">Fournir un thermomètre </t>
  </si>
  <si>
    <t>Directeur Mr. Bechir JEMAI &amp; Chef Rayons</t>
  </si>
  <si>
    <t xml:space="preserve">Le sol est ébréché, le carrelage est fissuré </t>
  </si>
  <si>
    <t xml:space="preserve">Le revêtement est écaillé </t>
  </si>
  <si>
    <t>Les deux fours n'étaient pas propres</t>
  </si>
  <si>
    <t>La jointure du four (5 étages) est usée</t>
  </si>
  <si>
    <t>T°C Labo (mesurée) +9,1°C 
T°C Labo (affichée) +10,5°C</t>
  </si>
  <si>
    <t>T°C Meuble (mesurée) +2°C 
T°C Meuble (affichée) +3,5°C</t>
  </si>
  <si>
    <t>Le sol n'était pas propre</t>
  </si>
  <si>
    <t>La séparation du matériel tranchant n'est pas assurée. Absence du code couleurs</t>
  </si>
  <si>
    <t>Le thermomètre n'est pas fonctionnel</t>
  </si>
  <si>
    <t>Les parois internes de la friteuse ne sont pas propres</t>
  </si>
  <si>
    <t xml:space="preserve">Le carrelage du sol est fissuré </t>
  </si>
  <si>
    <t>Le laboratoire n'est pas climatisé</t>
  </si>
  <si>
    <t>Installer un système de climatisation dans le laboratoire</t>
  </si>
  <si>
    <t>Absence de signatures du chef de rayon sur les documents de contrôle.</t>
  </si>
  <si>
    <t>1/ Le boyau de mozzarella entamé n'était pas identifié, la date d'entame n'était pas inscrite.
2/ Les seaux de ricotta baignaient dans l'exsudat de la ricotta</t>
  </si>
  <si>
    <t>1/ Garder l'identification du fournisseur (Date de fabrication et DLC) et inscrire la date d'ouverture des produits entamés.
2/ Fournir un égoutoir assurer une séparation entre les seaux et l'exsudat de la ricotta</t>
  </si>
  <si>
    <t>1/ Le température à cœur des produits pour le mois de janvier n'est pas enregistrée.
2/ La température du meuble de stockage tampon n'est pas suivie.</t>
  </si>
  <si>
    <t>Mois janvier et février 2017 : L'enregistrement de la vérification du thermomètre n'a pas été réalisée</t>
  </si>
  <si>
    <t>T°C Meuble (mesurée) +1,1°C 
T°C Meuble (affichée) +2,4°C</t>
  </si>
  <si>
    <t xml:space="preserve">Le sol et les zones sous palettes de la reserve manquaient de propreté 
</t>
  </si>
  <si>
    <t>Les étagères ne sont pas propres, présence de poussières et des toiles d'araignée.</t>
  </si>
  <si>
    <t>La réserve n'était pas rangée par catégories.</t>
  </si>
  <si>
    <t>Présence d'eau sur le sol provenant du meuble froid d'exposition des gâteaux</t>
  </si>
  <si>
    <t xml:space="preserve">Les sacs de sucre sont entreposés sur des palettes en bois. Cette pratique est proscrite. </t>
  </si>
  <si>
    <t>Inscrire l'identification et la date d'ouverture sur les morceaux entamés</t>
  </si>
  <si>
    <t>1/ La portière de l'appareil UV n'est pas fonctionnelle.
2/ Les portes étiquettes sont rouillés</t>
  </si>
  <si>
    <t xml:space="preserve">Les produits casse sont entreposés dans le meuble de stockage tampon à côté des produits en attente d'exposition </t>
  </si>
  <si>
    <t>Le revêtement du sol est écaillé</t>
  </si>
  <si>
    <t>Absence de distributeur de papier pour les vestiaires hommes</t>
  </si>
  <si>
    <t xml:space="preserve">Le revêtement du sol de la chambre froide est écaillé </t>
  </si>
  <si>
    <t>L'identification et le datage sur les sacs de pain au chocolat surgelés ne sont pas lisibles.</t>
  </si>
  <si>
    <t>Le produit "pain de mie" moisi est entreposé dans un bac sur le four.</t>
  </si>
  <si>
    <t>La liste des ingrédients du kaak dattes (fournisseur: Société Essaada de Pâtisserie Tunisienne) ne mentionne pas l'existence du sésame présent dans le produit. La non-conformité est d'ordre réglementaire (AM:03/09/2008). Aviser le fournisseur sur cet écart. (Remarque recurrente)</t>
  </si>
  <si>
    <t>Plusieurs boyaux entamés de charcuterie sont sans dates d'entame</t>
  </si>
  <si>
    <t xml:space="preserve">L'afficheur du meuble horizontal des légumes n'est pas fonctionnel, la température mesurée est +7,8°C </t>
  </si>
  <si>
    <t>Le revêtement du sol est écaillé, le sol de la chambre froide est brisé</t>
  </si>
  <si>
    <t>Présence de deux portes appâts vides (Réserve produits alimentaires et réserve bazar)</t>
  </si>
  <si>
    <t>Le meuble n'était pas propre</t>
  </si>
  <si>
    <t>Les portes étiquettes sont rouillés</t>
  </si>
  <si>
    <t>L'afficheur du meuble n'est pas fonctionnel
Les évaporateurs sont souillés</t>
  </si>
  <si>
    <t>Absence de distributeur de papier pour les vestiaires hommes et femmes</t>
  </si>
  <si>
    <t>Absence du local poubelle</t>
  </si>
  <si>
    <t>Jarzouna</t>
  </si>
  <si>
    <t>Le dessous des étagères du linéaire des gâteaux était moisi</t>
  </si>
  <si>
    <t>1/ La charte vestimentaire n'est pas respectée, l'opérateur portait un pantallon de ville et des baskettes. 
2/ Le chef rayon portait des bijoux et ses cheveux ne sont pas couverts de coiffe.
Selon le chef rayon, un mail a été envoyé à la direction centrale de UHD - carrefour concernant les vetêmens de travail et les coiffes</t>
  </si>
  <si>
    <t>Les produits retour sont stockés dans un chariot du client et ne sont pas isolés des produits en attente d'exposition
Eloigner les produits de retour des produits conformes et classer les dans une zone spécifique "produit de retour"</t>
  </si>
  <si>
    <t>Le quai de réception manquait d'étanchéité</t>
  </si>
  <si>
    <t>Dr Mejed Heni - M. Bilel Hamdi</t>
  </si>
  <si>
    <t>M. Moez - Mme Ameni</t>
  </si>
  <si>
    <t>Terminal de cuisson</t>
  </si>
  <si>
    <t>Entreposage des produits casse dans une seule zone pour tout le magasin</t>
  </si>
  <si>
    <t>CF négative: certains produits de différentes catégries (pains, paninis, viennoiseries…) étaient mélangés dans les mêmes cartons. Les identifications avaient été perdues.
Les étiquettes des viennoiseries de la maisons Sopral était volantes dans le sac. Pour certains sacs il n'était pas possible de consulter les étiquettes. Exiger du fournisseur un étiquetage complet et correctement apposé sur l'emballage.</t>
  </si>
  <si>
    <t>Les DLC ne peuvent être reconnues pour les produits non ou mal étiquetés.</t>
  </si>
  <si>
    <t>Les tableaux de vérification des températures d'ambiance ne sont pas remplis (petit tableau)</t>
  </si>
  <si>
    <t xml:space="preserve">Un risque accru de contamination croisée a été constaté: la femme de ménage chargée de nettoyer le magasin remplissait le seau et manipulait la serpilère dans le système 3 bacs de la pâtisserie. </t>
  </si>
  <si>
    <t>Sensibiliser les opérateurs sur le principe de la séparation.</t>
  </si>
  <si>
    <t>Les fours n'étaient pas prorpes.</t>
  </si>
  <si>
    <t>Pas de décongélation le jour de l'audit; meuble HS</t>
  </si>
  <si>
    <t>Stockage d'une caisse de produits par terre.</t>
  </si>
  <si>
    <t>Absence d'enregistrement de la vérification du thermomètre.</t>
  </si>
  <si>
    <t>Les enregistrements doivent avoir lieu quotidiennement</t>
  </si>
  <si>
    <t>Meuble HS le jour de l'audit</t>
  </si>
  <si>
    <t>Exposition de pains semi cuit présentant des débris de matières non déclarée dans la liste des ingrédients (photo)</t>
  </si>
  <si>
    <t xml:space="preserve">2 caisses de volailles étaient sans étiquettes. Celles-ci avaient été transférées dans les fiches de traçabilité matières premières. </t>
  </si>
  <si>
    <t>L'opérateur manipulait les produits sans gants.</t>
  </si>
  <si>
    <t>Identifier le thermomètre</t>
  </si>
  <si>
    <t>L'usage du grattoire métallique est proscrit</t>
  </si>
  <si>
    <t>L'enregistrement doit être quotidien</t>
  </si>
  <si>
    <t>Meuble froid hors service</t>
  </si>
  <si>
    <t>Le petit tableau de vérification des températures n'est pas rempli.</t>
  </si>
  <si>
    <t>Le meuble des fromages manquait de propreté. Le papier aluminium installé commence à  se décoller.</t>
  </si>
  <si>
    <t>Identifier le thermomètre spécifique à la charcuterie et fromage</t>
  </si>
  <si>
    <t>Les enregistrements doivent être quotidiens</t>
  </si>
  <si>
    <t>La DLC d'une meule de montrégal était éffacée</t>
  </si>
  <si>
    <t>Refuser les produits dont l'étiquetage n'est pas lisible.</t>
  </si>
  <si>
    <t>Le tableau de traçabilité doit être rempli à la main, les étiquettes doivent être maintenues sur les produits.</t>
  </si>
  <si>
    <t>2 caisses de volailles n'étaient pas munies d'étiquettes car elles avaient été transférées sur la fiche de traçabilité.</t>
  </si>
  <si>
    <t>Remplacer le couteau orange par un autre jaune</t>
  </si>
  <si>
    <t>Absence de thermomètre pour la boucherie</t>
  </si>
  <si>
    <t>Les produits ayant été exposés la veille du jour J ne sont pas enregistrés. Ces produits doivent être tracés afin de respecter la durée maximale d'expostion</t>
  </si>
  <si>
    <t>Le port du badge est obligatoire</t>
  </si>
  <si>
    <t>L'opératrice ne portait pas de coiffe
Le port du badge est obligatoire</t>
  </si>
  <si>
    <t>La chef de rayon ne portait pas de coiffe.
Le port du badge est obligatoire</t>
  </si>
  <si>
    <t xml:space="preserve">Rangement du couteau des fromages dans le même support que celui des viandes de la boucherie.
Les piques prix deviennent usés. </t>
  </si>
  <si>
    <t>Interdire le rangement des ustensiles à côté de ceux destinés au traitement des viandes. 
Remplacer les piques prix.</t>
  </si>
  <si>
    <t>Prévoir un thermomètre</t>
  </si>
  <si>
    <t>Les pommes étaient flétries et présentaient des traces de piqûres.</t>
  </si>
  <si>
    <t>Port de pantaln et de chaussures civiles. Le badge est obligatoire</t>
  </si>
  <si>
    <t>Certains paquets de dattes étaient exposés à température ambiante contrairement aux indication du fournisseur sur l'étiquetage</t>
  </si>
  <si>
    <t>Renforcer le nettoyage derrière le rayonnage et en dessous des palettes</t>
  </si>
  <si>
    <t>Entreposage d'un carton de lessive avec les produits alimentaires (photo)</t>
  </si>
  <si>
    <t>Stockage du sucre sur des palettes en bois</t>
  </si>
  <si>
    <t>Un dépoussiérage est requis</t>
  </si>
  <si>
    <t>Utilisation d'une ancienne version de la fiche pour le mois d'avril. Le petit tableau de varification des températures n'est pas rempli.</t>
  </si>
  <si>
    <t>Un pot de crème glacée London diary était périmé depuis 01/02/17</t>
  </si>
  <si>
    <t>Certains afficheurs étaient hors service</t>
  </si>
  <si>
    <t>Un pot de crème glacée n'était pas correctement fermé.</t>
  </si>
  <si>
    <t>Le chef rayon ne portait pas de badge ni de cravate.</t>
  </si>
  <si>
    <t>Un dépoussiérage des meubles est à prévoir</t>
  </si>
  <si>
    <t>Le tableau de vérification des températures n'était pas rempli</t>
  </si>
  <si>
    <t>Manque de louches</t>
  </si>
  <si>
    <t>Les piques prix sont devenus rouillés</t>
  </si>
  <si>
    <t>Pas de port de coiffe ni de badge
Port de pantalon et de chaussures civiles</t>
  </si>
  <si>
    <t>Le sac d'olive à l'harissa stocké dans le meuble horizontal et destiné au ravitaillement du rayon n'était pas identifié.</t>
  </si>
  <si>
    <t xml:space="preserve">Absence d'odeur nauséaobonde </t>
  </si>
  <si>
    <t>Absence de papier essuie-mains</t>
  </si>
  <si>
    <t>Les appâts sont facilement acessibles. Les porte-appâts doivent être maintenus fermés.</t>
  </si>
  <si>
    <t>Utiliser la dernière version pour les plans d'action</t>
  </si>
  <si>
    <t>Les anciens tableau (froid, autoncontrôles …) n'étaient pas disponibles dans les rayons (Exempl: PLS, pâtisserie…). Tous les papiers remplis doivent être conservés 6 mois dans tous les rayons et 2 ans dans la boucherie</t>
  </si>
  <si>
    <t>Les papiers doivent être classés dans une boîte d'archive spécifique</t>
  </si>
  <si>
    <t>Les huiles du dernier retrait n'étaient pas stockés dans la zone de retrait</t>
  </si>
  <si>
    <t>Un préau est nécessaire</t>
  </si>
  <si>
    <t>Sol crevassé à plusieurs niveaux</t>
  </si>
  <si>
    <t>Réparation nécessaire</t>
  </si>
  <si>
    <t>Des trous avaient été constatés</t>
  </si>
  <si>
    <t>Le sol est écaillé</t>
  </si>
  <si>
    <t>Egouttage des eaux de condensation depuis l'évaporateur</t>
  </si>
  <si>
    <t>Le sol de la réserve est crevassé dans les deux réserves</t>
  </si>
  <si>
    <t>Réparation nécessair</t>
  </si>
  <si>
    <t>Renforcer l'éclairage dans la réserve non alimentaire</t>
  </si>
  <si>
    <t>Décollement de la peinture à certains niveaux</t>
  </si>
  <si>
    <t>Développement de givre dans le meuble froid négatif</t>
  </si>
  <si>
    <t>3 afficheurs des meubles étaient HS</t>
  </si>
  <si>
    <t>Le système d'extraction de l'air n'était pas raccordé aux fours</t>
  </si>
  <si>
    <t>Des crevasses aux murs avaient été constatées
Le sol était écaillé</t>
  </si>
  <si>
    <t>Les joints des fours étaient abîmés</t>
  </si>
  <si>
    <t>HS le jour de l'audit</t>
  </si>
  <si>
    <t>Une fuite a été constatée dans les canalisations en dessous du lave-mains</t>
  </si>
  <si>
    <t>Non climatisé</t>
  </si>
  <si>
    <t>Les égouttoires de la friteuse n'étaient pas propres. La friteuse non utilisée doit être maintenues propre et protégée.
La hotte et les portières de la rotissoire n'étaient pas propres.</t>
  </si>
  <si>
    <t>Revêtement écaillé</t>
  </si>
  <si>
    <t>Absence de distributeurs de papier</t>
  </si>
  <si>
    <t>Absence de microondes</t>
  </si>
  <si>
    <t>Emplacement très proche des rayons</t>
  </si>
  <si>
    <t>Le local des déchet est destiné uniquement au déchets de plastique. Les déchets des rayons sont transférés vers la benne de la municipalité</t>
  </si>
  <si>
    <t>Un nettoyage approfondi est à prévoir pour les ustensiles et l'armoire UV.
Remplacer le pinceau usé
Un récipient destiné aux produits alimentaires étaient utilisé pour la récupération des eaux de fuite</t>
  </si>
  <si>
    <t>La poubelle du rayon Fleg est sans pédale et sans couvercle</t>
  </si>
  <si>
    <t>La dernière version de la fiche n'était pas encore utilisée le jour de l'audit. Les tableaux des anciennes versions ne sont pas totalement remplis (Avril: DLC fournisseur, date d'ouverture du carton, …</t>
  </si>
  <si>
    <t>La durée de vie d'un boudin de salami entamé ELMAZRAA  était dépassée depuis le 06/05/2017.</t>
  </si>
  <si>
    <t>Renforcer le suivi des durées de vie des produits entamés</t>
  </si>
  <si>
    <t>Dr Hend KAMOUN</t>
  </si>
  <si>
    <t>Directeur du magasin et chefs rayons</t>
  </si>
  <si>
    <t>manque d'enregistrement du contrôle a la reception des produits frais livrés par l'entrepot. Manque d'enregistrement du contrôle a la reception du produit Kwika surgelé livré le 31/05/17</t>
  </si>
  <si>
    <t>entreposage des fiches dans un carton de tomates san lucar dans le labo (risque de contamination croisée)</t>
  </si>
  <si>
    <t>La température du linéaire pâtisserie est 7°C (hors service le jour de l’audit)</t>
  </si>
  <si>
    <t>linéaire HS le jour de l'audit</t>
  </si>
  <si>
    <t>Pinceau de dorure est usé</t>
  </si>
  <si>
    <t>le contrôle de pains est  réalisé pour pains crus et non pas pour le pain cuit; le contrôle de poids réalisé lors de l'audit a révélé des poids non conformes exemple: poids pains compagne vérifié est 179g &lt;200g, poids pain complet vérifié 174g &lt;200g</t>
  </si>
  <si>
    <t>entreposage des pics prix dans un carton de tomates san lucar dans le labo (risque de contamination croisée)</t>
  </si>
  <si>
    <t>Présence de produit raticide sans protection  au-dessus de la chambre froide positive traiteur</t>
  </si>
  <si>
    <t>Une seule chambre froide pour entreposer volailles crues et produits traiteurs (prêts à manger). Prévoir l’entreposage des produits volailles trad sur une palette</t>
  </si>
  <si>
    <t>présence de plusieurs mouches au niveau traiteur</t>
  </si>
  <si>
    <t>température affichée au meuble sandwich 13,8°C et celle affichée 9,8°C</t>
  </si>
  <si>
    <t>renforcer le nettoyage de la friteuse et du four a microondes</t>
  </si>
  <si>
    <t>assurer l'enregistrement</t>
  </si>
  <si>
    <t>absence de climatisation</t>
  </si>
  <si>
    <t xml:space="preserve">Absence de local froid </t>
  </si>
  <si>
    <t>Présence d’une ouverture  au-dessus de la chambre froide positive (risque d'introduction de corps étrangers et nuisibles)</t>
  </si>
  <si>
    <t>manque d'etancheité sous la porte de la réception . Présence d’une ouverture  au-dessus de la chambre froide positive traiteur</t>
  </si>
  <si>
    <t>etiquette sandwich rond thon et jambon ne comportant pas de DLC</t>
  </si>
  <si>
    <t>Présence de fromages en emballage progressif : 5 morceaux meules massadam périmés DLC 12/07/17 et d’autres non retirés du rayon (land or cheddar, meule gouda, pavolone, meule edam) dont les DLC sont le 13 et 14/07/17. présence au linéaire de ricotte identifié par une étiquette d'une ancienne pièce de ricotte dont la DF est 06/07/17</t>
  </si>
  <si>
    <t>Revêtement écaillé et comportant des traces de rouille</t>
  </si>
  <si>
    <t>Un seul employé travaille en fromages charcuterie, olives et volailles trad, ceci est à l’origine de contamination croisée.</t>
  </si>
  <si>
    <t>Absence de traçabilité pour les poulets LS</t>
  </si>
  <si>
    <t>tant que le produit est exposé dans le meuble TRAD garder l'etiquette fournisseur pour connaitre la DLC fournisseur meme si le stock est épuisé dans la chambre froide</t>
  </si>
  <si>
    <t>le sol est écaillé</t>
  </si>
  <si>
    <t>au linéaire Présence de 14 pots YAB liégeois non retirés du rayon dont la DLC est le 14/07/17</t>
  </si>
  <si>
    <t>linéaire semoules et épices sales</t>
  </si>
  <si>
    <t>le taux d'hygrométrie est 45%</t>
  </si>
  <si>
    <t>egouttage d'eau au niveau évaporateur de la chambre froide positive</t>
  </si>
  <si>
    <t>température affichée au meuble crémerie 12 et 10°C ET la température vérifiée est 10,7°C</t>
  </si>
  <si>
    <t>assurer la protection de l'harissa et pate d'ail</t>
  </si>
  <si>
    <t>harissa et pate d'ail non protégé</t>
  </si>
  <si>
    <t>renforcer le contrôle de DLC</t>
  </si>
  <si>
    <t>Assurer le contrôle du pain cuit</t>
  </si>
  <si>
    <t>revoir le fonctionnement du meuble sandwich</t>
  </si>
  <si>
    <t>fermer les accès de nuisibles</t>
  </si>
  <si>
    <t>Frigidaire sale, presence de caisse de sacs vides de sucre a meme le sol sous la table</t>
  </si>
  <si>
    <t>Manque de formation pour le personnel charcuterie et traiteur</t>
  </si>
  <si>
    <t>formaliser les reclamations client sur la fiche correspondante</t>
  </si>
  <si>
    <t>analyses en cours</t>
  </si>
  <si>
    <t>les dossiers de retrait doivent etre classés en papier (demandes et réponses)</t>
  </si>
  <si>
    <t>Le local des déchets est destiné uniquement aux déchets de plastique. Les déchets des rayons sont transférés vers la benne de la municipalité</t>
  </si>
  <si>
    <t>installer un distributeur papier</t>
  </si>
  <si>
    <t>Présence d’une ouverture  au-dessus de la chambre froide positive traiteur (technique)</t>
  </si>
  <si>
    <t>Manque d'enregistrement des desinfections légumes depuis le 18/05/17</t>
  </si>
  <si>
    <t>Mme Meriam CHOUCHENE</t>
  </si>
  <si>
    <t>Directeur magasin &amp; chefs rayons</t>
  </si>
  <si>
    <t>La porte du qaui de réception manque d'étanchéité.</t>
  </si>
  <si>
    <t>Le revêtement du sol du quai de réception est crevassé.</t>
  </si>
  <si>
    <t>Les murs nécéssitent une action de peinture.</t>
  </si>
  <si>
    <t>La zone de stockage et manipulation de sucre n'est pas propre; des produits chimiques et des restes d'emballage étaient maintenus à proximité des produits.</t>
  </si>
  <si>
    <t>Renforcer le nettoyage de la zone et assurer la séparation entre les produits de différentes natures.</t>
  </si>
  <si>
    <t>Réserve encombré ce qui entrave les opérations de nettoyage.</t>
  </si>
  <si>
    <t>Taux d'hyrométrie 50%; correct</t>
  </si>
  <si>
    <t>Le revêtement du sol de la réserve est crevassé.</t>
  </si>
  <si>
    <t>L'état de propreté de la réserve est insatisfaisant; présence de mégots de cigarettes par terre.</t>
  </si>
  <si>
    <t>Le plan de nettoyage est d'une ancienne version.</t>
  </si>
  <si>
    <t>Le revêtement du sol de la chambre froide est écaillé.
Lampe grillée.</t>
  </si>
  <si>
    <t>Le couvercle du regard en face de la chambre froide crémerie est partiellemnt protégé.</t>
  </si>
  <si>
    <t>La conduite d'extraction de la hotte est démontée.</t>
  </si>
  <si>
    <t>Les jountures des fours sont usées.</t>
  </si>
  <si>
    <t>L'état de propreté du four est insatisfaisant; présence de souillures persistantes.</t>
  </si>
  <si>
    <t>Les produits casse n'ont pas été scannés depuis le 20/10/2017.</t>
  </si>
  <si>
    <t>sol crevassé</t>
  </si>
  <si>
    <t>Il s'agit d'un terminal de cuisson</t>
  </si>
  <si>
    <t xml:space="preserve">Exposition des fromages 'Mozzarella Meriah' dans un bac rempli d'eau. Après vérification de l'étiquetage, le fournisseur indiquait uniquement que la température de stockage doit être &lt; 8°C. </t>
  </si>
  <si>
    <t>Revoir l'étiquetage et la fixation de la durée de vie du fromage sicilien 'Meriah' pour le risque du poste datage à la coupe. En effet les fromages découpés le jour de l'audit sont à la moitié de leur durée de vie et donc la DLC mentionnée sur les étiquettes UHD sera supérieure à celle du fournisseur. Avertir le service achat et qualité sur cet écart.</t>
  </si>
  <si>
    <t>L'opérateur du fromage/charcuterie n'a pas eu de formation relative aux bonnes pratiques d'hygiène.</t>
  </si>
  <si>
    <t>Prévoir des opérateurs pour chaque rayon ou respecter la totalité des actions préventives relatives à l'hygiène vestimentaire corporelle et comportementale pour une telle opération.</t>
  </si>
  <si>
    <t>La lavage des mains n'est pas maitrisé</t>
  </si>
  <si>
    <t>T° meuble volaille trad 4,2°C</t>
  </si>
  <si>
    <t>T° à cœur  escaloppe 5°C</t>
  </si>
  <si>
    <t>Voir ligne 170</t>
  </si>
  <si>
    <t xml:space="preserve">Le revêtement du sol de la chambre froide est écaillé.
</t>
  </si>
  <si>
    <t>Une fuite d'eau a eu lieu de l'évaporateur de la chambre froide le jour de l'audit.</t>
  </si>
  <si>
    <t>Etat de propreté satisfaisant</t>
  </si>
  <si>
    <t>Correct</t>
  </si>
  <si>
    <t>Présence de produits périmés; salami 'Mazrra' DLC 20/10/20017.</t>
  </si>
  <si>
    <t>Renforcer le contrôle des durées de vie des produits exposés.</t>
  </si>
  <si>
    <t>Un boudin de salami avait les mentions obligatoires DLC Lot et DF illisibles.</t>
  </si>
  <si>
    <t>Les paniers de la boulangerie étaient souillés par des d'insectes volants. Renforcer le nettoyage de ces éléments.</t>
  </si>
  <si>
    <t>Les étiquettes UHD des pains (pains au chocolat, petits pains) sont partiellement lisibles; une partie de la liste des ingrédients est cachée. Avertir le service informatique sur cet écart.</t>
  </si>
  <si>
    <t>Meuble d'exposition des pizzas est partiellemnt protégé.</t>
  </si>
  <si>
    <t>Présence excessive de mouches au rayon traiteur.</t>
  </si>
  <si>
    <t>Le DEIV au rayon traiteur est rempli de cadavres d'insectes.</t>
  </si>
  <si>
    <t>Absence de système de climatisation au laboratoire</t>
  </si>
  <si>
    <t>Préparation des sandwiches dans un laboratoire non climatisé.</t>
  </si>
  <si>
    <t>L'afficheur du meuble yaourt est non fonctionnel.</t>
  </si>
  <si>
    <t>Présence de fissures au plafond du laboratoire.</t>
  </si>
  <si>
    <t>Le revêtement du sol est écaillé.</t>
  </si>
  <si>
    <t>Absence de distributeur de papier essuie-mains.</t>
  </si>
  <si>
    <t>Prévoir des distributeurs de papier.</t>
  </si>
  <si>
    <t>Les portes appâts placés après l'extension de la  réserve de boissons et le local presse carton ne sont pas indiqués au plan de positionnement des portes appâts.</t>
  </si>
  <si>
    <t>Absence de local déchets adapté; les ordures sont directement jetées dans les bennes de la municipalité.</t>
  </si>
  <si>
    <t>Les ordures sont directement jetées dans les bennes de la municipalité.</t>
  </si>
  <si>
    <t>L'opérateur de la pâtisserie était enrhumé le jour de l'audit sans qu'il soit écarté des opérations sensibles.
Absence du dossier médical au magasin de l'opérateur du secteur charcuterie/ fromage (M. Issam BOUGHANMI).</t>
  </si>
  <si>
    <t>Produits correctement protégés</t>
  </si>
  <si>
    <t>Revêtement écaillé et rouillé</t>
  </si>
  <si>
    <t>Etat de propreté insatisfaisant des palettes en plastique utilisées dans la chambre froide négative.</t>
  </si>
  <si>
    <t>Les échantillons vérifiés sont conformes.</t>
  </si>
  <si>
    <t>Manque de traçabilité des poulets rôtis: indication du N° lot ne concerne pas la totalité des poulets cuits le 25/10/20017.</t>
  </si>
  <si>
    <t>Durée d'exposition des produits</t>
  </si>
  <si>
    <t xml:space="preserve">Respect des durées de vie des produits trad. exposés dans le stand </t>
  </si>
  <si>
    <t xml:space="preserve">Glaçage étiquetage des produits </t>
  </si>
  <si>
    <t>Stockage des fromages dans leurs cartons d'origine. Assurer le décartonnage les produits avant leur stockage.</t>
  </si>
  <si>
    <t xml:space="preserve">Absence d'odeur nauséabonde </t>
  </si>
  <si>
    <t>Présence de restes d'emballage éparpillés dans l'aire de réception.
Le sol est poussiéreux. Renforcer le nettoyage de cette zone.</t>
  </si>
  <si>
    <t>Le même opérateur assurait le jour de l'audit les opérations au rayon fromage/ charcuterie et au rayon volaille trad. Bien qu'il changeait de gant, le lavage des mains et la protection de la tenue entre les 2 opérations n'étaient pas assurés. Le risque de contamination croisée par des germes pathogènes tel que les salmonelles est accru à ce niveau.</t>
  </si>
  <si>
    <t>Une parie des condiments était stockée dans le comptoir frigorifique du rayon fromage/ charcuterie. Il 'y a risque de contamination croisée lors des ravitaillements.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</si>
</sst>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1"/>
      <color rgb="FFFF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8">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24" fillId="0" borderId="1" xfId="0" applyFont="1" applyBorder="1" applyProtection="1">
      <protection locked="0"/>
    </xf>
    <xf numFmtId="0" fontId="0" fillId="0" borderId="7" xfId="0" applyBorder="1" applyProtection="1">
      <protection locked="0"/>
    </xf>
    <xf numFmtId="0" fontId="12" fillId="14" borderId="1" xfId="0" applyFont="1" applyFill="1" applyBorder="1" applyAlignment="1">
      <alignment vertical="center"/>
    </xf>
    <xf numFmtId="0" fontId="0" fillId="0" borderId="1" xfId="0" applyFill="1" applyBorder="1" applyAlignment="1" applyProtection="1">
      <alignment vertical="center"/>
      <protection locked="0"/>
    </xf>
    <xf numFmtId="0" fontId="0" fillId="0" borderId="1" xfId="0" applyFill="1" applyBorder="1" applyAlignment="1" applyProtection="1">
      <alignment vertical="center" wrapText="1"/>
      <protection locked="0"/>
    </xf>
    <xf numFmtId="0" fontId="11" fillId="0" borderId="1" xfId="0" applyFont="1" applyFill="1" applyBorder="1" applyAlignment="1">
      <alignment vertical="center"/>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19" fillId="0" borderId="1" xfId="0" applyFont="1" applyBorder="1" applyAlignment="1" applyProtection="1">
      <alignment wrapText="1"/>
      <protection locked="0"/>
    </xf>
    <xf numFmtId="165" fontId="11" fillId="4" borderId="1" xfId="0" applyNumberFormat="1" applyFont="1" applyFill="1" applyBorder="1" applyAlignment="1" applyProtection="1">
      <alignment horizontal="center"/>
      <protection hidden="1"/>
    </xf>
    <xf numFmtId="10" fontId="11" fillId="0" borderId="4" xfId="0" applyNumberFormat="1" applyFont="1" applyFill="1" applyBorder="1" applyAlignment="1" applyProtection="1">
      <alignment horizontal="center"/>
      <protection hidden="1"/>
    </xf>
    <xf numFmtId="10" fontId="11" fillId="0" borderId="5" xfId="0" applyNumberFormat="1" applyFont="1" applyFill="1" applyBorder="1" applyAlignment="1" applyProtection="1">
      <alignment horizontal="center"/>
      <protection hidden="1"/>
    </xf>
    <xf numFmtId="0" fontId="19" fillId="2" borderId="1" xfId="1" applyFont="1" applyFill="1" applyBorder="1" applyAlignment="1" applyProtection="1">
      <alignment horizontal="left" vertical="center" wrapText="1"/>
      <protection locked="0"/>
    </xf>
    <xf numFmtId="0" fontId="53" fillId="2" borderId="1" xfId="1" applyFont="1" applyFill="1" applyBorder="1" applyAlignment="1" applyProtection="1">
      <alignment horizontal="left" wrapText="1"/>
      <protection locked="0"/>
    </xf>
    <xf numFmtId="0" fontId="19" fillId="0" borderId="1" xfId="0" applyFont="1" applyFill="1" applyBorder="1" applyAlignment="1" applyProtection="1">
      <alignment horizontal="left" wrapText="1"/>
      <protection locked="0"/>
    </xf>
    <xf numFmtId="165" fontId="11" fillId="4" borderId="1" xfId="0" applyNumberFormat="1" applyFont="1" applyFill="1" applyBorder="1" applyAlignment="1" applyProtection="1">
      <alignment horizontal="center" wrapText="1"/>
      <protection hidden="1"/>
    </xf>
    <xf numFmtId="10" fontId="11" fillId="0" borderId="4" xfId="0" applyNumberFormat="1" applyFont="1" applyFill="1" applyBorder="1" applyAlignment="1" applyProtection="1">
      <alignment horizontal="center" wrapText="1"/>
      <protection hidden="1"/>
    </xf>
    <xf numFmtId="0" fontId="3" fillId="2" borderId="1" xfId="1" applyFont="1" applyFill="1" applyBorder="1" applyAlignment="1" applyProtection="1">
      <alignment horizontal="left" wrapText="1"/>
      <protection locked="0"/>
    </xf>
    <xf numFmtId="0" fontId="53" fillId="0" borderId="1" xfId="0" applyFont="1" applyBorder="1" applyProtection="1">
      <protection locked="0"/>
    </xf>
    <xf numFmtId="10" fontId="11" fillId="0" borderId="1" xfId="0" applyNumberFormat="1" applyFont="1" applyFill="1" applyBorder="1" applyAlignment="1" applyProtection="1">
      <alignment horizontal="center"/>
      <protection hidden="1"/>
    </xf>
    <xf numFmtId="0" fontId="35" fillId="7" borderId="1" xfId="0" applyFont="1" applyFill="1" applyBorder="1" applyAlignment="1" applyProtection="1">
      <alignment horizontal="center"/>
      <protection hidden="1"/>
    </xf>
    <xf numFmtId="165" fontId="35" fillId="7" borderId="1" xfId="0" applyNumberFormat="1" applyFont="1" applyFill="1" applyBorder="1" applyAlignment="1" applyProtection="1">
      <alignment horizontal="center"/>
      <protection hidden="1"/>
    </xf>
    <xf numFmtId="0" fontId="0" fillId="0" borderId="1" xfId="0" applyBorder="1" applyAlignment="1" applyProtection="1">
      <alignment wrapText="1"/>
    </xf>
    <xf numFmtId="0" fontId="29" fillId="0" borderId="1" xfId="0" applyFont="1" applyBorder="1" applyAlignment="1" applyProtection="1">
      <alignment wrapText="1"/>
    </xf>
    <xf numFmtId="0" fontId="52" fillId="0" borderId="0" xfId="0" applyFont="1" applyAlignment="1">
      <alignment vertical="center"/>
    </xf>
    <xf numFmtId="9" fontId="11" fillId="0" borderId="1" xfId="0" applyNumberFormat="1" applyFont="1" applyBorder="1" applyAlignment="1" applyProtection="1">
      <alignmen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0.95833333333333337</c:v>
                </c:pt>
                <c:pt idx="2">
                  <c:v>0.96153846153846156</c:v>
                </c:pt>
                <c:pt idx="3">
                  <c:v>0.95833333333333337</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532522024"/>
        <c:axId val="532522416"/>
      </c:barChart>
      <c:catAx>
        <c:axId val="532522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2522416"/>
        <c:crosses val="autoZero"/>
        <c:auto val="1"/>
        <c:lblAlgn val="ctr"/>
        <c:lblOffset val="100"/>
        <c:noMultiLvlLbl val="0"/>
      </c:catAx>
      <c:valAx>
        <c:axId val="532522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2522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0.8</c:v>
                </c:pt>
                <c:pt idx="2">
                  <c:v>0.90625</c:v>
                </c:pt>
                <c:pt idx="3">
                  <c:v>0.9642857142857143</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567848760"/>
        <c:axId val="567846800"/>
      </c:barChart>
      <c:catAx>
        <c:axId val="567848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7846800"/>
        <c:crosses val="autoZero"/>
        <c:auto val="1"/>
        <c:lblAlgn val="ctr"/>
        <c:lblOffset val="100"/>
        <c:noMultiLvlLbl val="0"/>
      </c:catAx>
      <c:valAx>
        <c:axId val="567846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7848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0.91666666666666663</c:v>
                </c:pt>
                <c:pt idx="2">
                  <c:v>0.83333333333333337</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567853856"/>
        <c:axId val="567846016"/>
      </c:barChart>
      <c:catAx>
        <c:axId val="567853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7846016"/>
        <c:crosses val="autoZero"/>
        <c:auto val="1"/>
        <c:lblAlgn val="ctr"/>
        <c:lblOffset val="100"/>
        <c:noMultiLvlLbl val="0"/>
      </c:catAx>
      <c:valAx>
        <c:axId val="567846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7853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0.875</c:v>
                </c:pt>
                <c:pt idx="3">
                  <c:v>0.75</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567854248"/>
        <c:axId val="567851896"/>
      </c:barChart>
      <c:catAx>
        <c:axId val="567854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7851896"/>
        <c:crosses val="autoZero"/>
        <c:auto val="1"/>
        <c:lblAlgn val="ctr"/>
        <c:lblOffset val="100"/>
        <c:noMultiLvlLbl val="0"/>
      </c:catAx>
      <c:valAx>
        <c:axId val="567851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7854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-0.125</c:v>
                </c:pt>
                <c:pt idx="1">
                  <c:v>1</c:v>
                </c:pt>
                <c:pt idx="2">
                  <c:v>1</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567851112"/>
        <c:axId val="567855424"/>
      </c:barChart>
      <c:catAx>
        <c:axId val="567851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7855424"/>
        <c:crosses val="autoZero"/>
        <c:auto val="1"/>
        <c:lblAlgn val="ctr"/>
        <c:lblOffset val="100"/>
        <c:noMultiLvlLbl val="0"/>
      </c:catAx>
      <c:valAx>
        <c:axId val="567855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7851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0.7</c:v>
                </c:pt>
                <c:pt idx="2">
                  <c:v>0.92307692307692313</c:v>
                </c:pt>
                <c:pt idx="3">
                  <c:v>0.92307692307692313</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567849936"/>
        <c:axId val="567845232"/>
      </c:barChart>
      <c:catAx>
        <c:axId val="567849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7845232"/>
        <c:crosses val="autoZero"/>
        <c:auto val="1"/>
        <c:lblAlgn val="ctr"/>
        <c:lblOffset val="100"/>
        <c:noMultiLvlLbl val="0"/>
      </c:catAx>
      <c:valAx>
        <c:axId val="567845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7849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0.83333333333333337</c:v>
                </c:pt>
                <c:pt idx="2">
                  <c:v>0.83333333333333337</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567843272"/>
        <c:axId val="567852680"/>
      </c:barChart>
      <c:catAx>
        <c:axId val="567843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7852680"/>
        <c:crosses val="autoZero"/>
        <c:auto val="1"/>
        <c:lblAlgn val="ctr"/>
        <c:lblOffset val="100"/>
        <c:noMultiLvlLbl val="0"/>
      </c:catAx>
      <c:valAx>
        <c:axId val="567852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7843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0.86111111111111116</c:v>
                </c:pt>
                <c:pt idx="1">
                  <c:v>0.77472527472527475</c:v>
                </c:pt>
                <c:pt idx="2">
                  <c:v>0.77184466019417475</c:v>
                </c:pt>
                <c:pt idx="3">
                  <c:v>0.85263157894736841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567850328"/>
        <c:axId val="567853072"/>
      </c:barChart>
      <c:catAx>
        <c:axId val="567850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7853072"/>
        <c:crosses val="autoZero"/>
        <c:auto val="1"/>
        <c:lblAlgn val="ctr"/>
        <c:lblOffset val="100"/>
        <c:noMultiLvlLbl val="0"/>
      </c:catAx>
      <c:valAx>
        <c:axId val="567853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7850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0.91203703703703709</c:v>
                </c:pt>
                <c:pt idx="1">
                  <c:v>0.84061135371179041</c:v>
                </c:pt>
                <c:pt idx="2">
                  <c:v>0.93055555555555558</c:v>
                </c:pt>
                <c:pt idx="3">
                  <c:v>0.9334763948497854</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567844056"/>
        <c:axId val="567847584"/>
      </c:barChart>
      <c:catAx>
        <c:axId val="567844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7847584"/>
        <c:crosses val="autoZero"/>
        <c:auto val="1"/>
        <c:lblAlgn val="ctr"/>
        <c:lblOffset val="100"/>
        <c:noMultiLvlLbl val="0"/>
      </c:catAx>
      <c:valAx>
        <c:axId val="567847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7844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0.88657407407407418</c:v>
                </c:pt>
                <c:pt idx="1">
                  <c:v>0.77472527472527475</c:v>
                </c:pt>
                <c:pt idx="2">
                  <c:v>0.77184466019417475</c:v>
                </c:pt>
                <c:pt idx="3">
                  <c:v>0.85263157894736841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567848368"/>
        <c:axId val="567856208"/>
        <c:extLst/>
      </c:barChart>
      <c:catAx>
        <c:axId val="56784836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7856208"/>
        <c:crosses val="autoZero"/>
        <c:auto val="1"/>
        <c:lblAlgn val="ctr"/>
        <c:lblOffset val="100"/>
        <c:noMultiLvlLbl val="0"/>
      </c:catAx>
      <c:valAx>
        <c:axId val="56785620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67848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c:v>
                </c:pt>
                <c:pt idx="1">
                  <c:v>0.61857142857142855</c:v>
                </c:pt>
                <c:pt idx="2">
                  <c:v>0.54038461538461546</c:v>
                </c:pt>
                <c:pt idx="3">
                  <c:v>0.65000000000000013</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567858952"/>
        <c:axId val="567856992"/>
        <c:extLst/>
      </c:barChart>
      <c:catAx>
        <c:axId val="567858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7856992"/>
        <c:crosses val="autoZero"/>
        <c:auto val="1"/>
        <c:lblAlgn val="ctr"/>
        <c:lblOffset val="100"/>
        <c:noMultiLvlLbl val="0"/>
      </c:catAx>
      <c:valAx>
        <c:axId val="567856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67858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0.875</c:v>
                </c:pt>
                <c:pt idx="1">
                  <c:v>0.77586206896551724</c:v>
                </c:pt>
                <c:pt idx="2">
                  <c:v>0.9375</c:v>
                </c:pt>
                <c:pt idx="3">
                  <c:v>0.93548387096774188</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532529864"/>
        <c:axId val="532525552"/>
      </c:barChart>
      <c:catAx>
        <c:axId val="532529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2525552"/>
        <c:crosses val="autoZero"/>
        <c:auto val="1"/>
        <c:lblAlgn val="ctr"/>
        <c:lblOffset val="100"/>
        <c:noMultiLvlLbl val="0"/>
      </c:catAx>
      <c:valAx>
        <c:axId val="532525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2529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c:v>
                </c:pt>
                <c:pt idx="1">
                  <c:v>0.87878787878787878</c:v>
                </c:pt>
                <c:pt idx="2">
                  <c:v>0.91428571428571426</c:v>
                </c:pt>
                <c:pt idx="3">
                  <c:v>0.97142857142857142</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532530648"/>
        <c:axId val="532519280"/>
      </c:barChart>
      <c:catAx>
        <c:axId val="532530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2519280"/>
        <c:crosses val="autoZero"/>
        <c:auto val="1"/>
        <c:lblAlgn val="ctr"/>
        <c:lblOffset val="100"/>
        <c:noMultiLvlLbl val="0"/>
      </c:catAx>
      <c:valAx>
        <c:axId val="532519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2530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0.84615384615384615</c:v>
                </c:pt>
                <c:pt idx="1">
                  <c:v>0.66666666666666663</c:v>
                </c:pt>
                <c:pt idx="2">
                  <c:v>0.81481481481481477</c:v>
                </c:pt>
                <c:pt idx="3">
                  <c:v>0.92</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532525160"/>
        <c:axId val="532523592"/>
      </c:barChart>
      <c:catAx>
        <c:axId val="532525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2523592"/>
        <c:crosses val="autoZero"/>
        <c:auto val="1"/>
        <c:lblAlgn val="ctr"/>
        <c:lblOffset val="100"/>
        <c:noMultiLvlLbl val="0"/>
      </c:catAx>
      <c:valAx>
        <c:axId val="532523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2525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0.88709677419354838</c:v>
                </c:pt>
                <c:pt idx="2">
                  <c:v>0.96052631578947367</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532532216"/>
        <c:axId val="532533784"/>
      </c:barChart>
      <c:catAx>
        <c:axId val="532532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2533784"/>
        <c:crosses val="autoZero"/>
        <c:auto val="1"/>
        <c:lblAlgn val="ctr"/>
        <c:lblOffset val="100"/>
        <c:noMultiLvlLbl val="0"/>
      </c:catAx>
      <c:valAx>
        <c:axId val="532533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2532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532533392"/>
        <c:axId val="532534176"/>
      </c:barChart>
      <c:catAx>
        <c:axId val="532533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2534176"/>
        <c:crosses val="autoZero"/>
        <c:auto val="1"/>
        <c:lblAlgn val="ctr"/>
        <c:lblOffset val="100"/>
        <c:noMultiLvlLbl val="0"/>
      </c:catAx>
      <c:valAx>
        <c:axId val="532534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2533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0.82352941176470584</c:v>
                </c:pt>
                <c:pt idx="2">
                  <c:v>1</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532534568"/>
        <c:axId val="532531824"/>
      </c:barChart>
      <c:catAx>
        <c:axId val="532534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2531824"/>
        <c:crosses val="autoZero"/>
        <c:auto val="1"/>
        <c:lblAlgn val="ctr"/>
        <c:lblOffset val="100"/>
        <c:noMultiLvlLbl val="0"/>
      </c:catAx>
      <c:valAx>
        <c:axId val="532531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2534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0.8214285714285714</c:v>
                </c:pt>
                <c:pt idx="1">
                  <c:v>0.8571428571428571</c:v>
                </c:pt>
                <c:pt idx="2">
                  <c:v>0.9285714285714286</c:v>
                </c:pt>
                <c:pt idx="3">
                  <c:v>0.80769230769230771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567844448"/>
        <c:axId val="567855032"/>
      </c:barChart>
      <c:catAx>
        <c:axId val="567844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7855032"/>
        <c:crosses val="autoZero"/>
        <c:auto val="1"/>
        <c:lblAlgn val="ctr"/>
        <c:lblOffset val="100"/>
        <c:noMultiLvlLbl val="0"/>
      </c:catAx>
      <c:valAx>
        <c:axId val="567855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7844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0.90322580645161288</c:v>
                </c:pt>
                <c:pt idx="2">
                  <c:v>0.967741935483871</c:v>
                </c:pt>
                <c:pt idx="3">
                  <c:v>0.80645161290322576</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567851504"/>
        <c:axId val="567850720"/>
      </c:barChart>
      <c:catAx>
        <c:axId val="567851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7850720"/>
        <c:crosses val="autoZero"/>
        <c:auto val="1"/>
        <c:lblAlgn val="ctr"/>
        <c:lblOffset val="100"/>
        <c:noMultiLvlLbl val="0"/>
      </c:catAx>
      <c:valAx>
        <c:axId val="567850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7851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88" zoomScale="60" zoomScaleNormal="100" workbookViewId="0">
      <selection activeCell="B171" sqref="B171:C171"/>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87" t="s">
        <v>379</v>
      </c>
      <c r="B18" s="287"/>
      <c r="C18" s="287"/>
      <c r="D18" s="288" t="s">
        <v>461</v>
      </c>
      <c r="E18" s="288"/>
      <c r="F18" s="288"/>
      <c r="G18" s="288"/>
      <c r="H18" s="288"/>
      <c r="I18" s="288"/>
      <c r="J18" s="288"/>
      <c r="K18" s="288"/>
    </row>
    <row r="20" spans="1:11" ht="16.5" x14ac:dyDescent="0.3">
      <c r="A20" s="204"/>
      <c r="B20" s="199"/>
      <c r="C20" s="199"/>
      <c r="D20" s="199"/>
      <c r="E20" s="199"/>
      <c r="F20" s="199"/>
      <c r="G20" s="199"/>
      <c r="H20" s="199"/>
      <c r="I20" s="199"/>
    </row>
    <row r="21" spans="1:11" x14ac:dyDescent="0.25">
      <c r="A21" s="289" t="s">
        <v>380</v>
      </c>
      <c r="B21" s="289"/>
      <c r="C21" s="289"/>
      <c r="D21" s="289"/>
      <c r="E21" s="289"/>
      <c r="F21" s="289"/>
      <c r="G21" s="289"/>
      <c r="H21" s="289"/>
      <c r="I21" s="289"/>
      <c r="J21" s="289"/>
      <c r="K21" s="289"/>
    </row>
    <row r="22" spans="1:11" x14ac:dyDescent="0.25">
      <c r="A22" s="205"/>
      <c r="B22" s="200"/>
      <c r="C22" s="200"/>
      <c r="D22" s="199"/>
      <c r="E22" s="199"/>
      <c r="F22" s="199"/>
      <c r="G22" s="199"/>
      <c r="H22" s="199"/>
      <c r="I22" s="199"/>
    </row>
    <row r="23" spans="1:11" ht="42" customHeight="1" x14ac:dyDescent="0.25">
      <c r="A23" s="206" t="s">
        <v>381</v>
      </c>
      <c r="B23" s="283" t="s">
        <v>382</v>
      </c>
      <c r="C23" s="283"/>
      <c r="D23" s="199"/>
      <c r="E23" s="199"/>
      <c r="F23" s="199"/>
      <c r="G23" s="199"/>
      <c r="H23" s="199"/>
      <c r="I23" s="199"/>
      <c r="J23" s="198" t="str">
        <f>D18</f>
        <v>Jarzouna</v>
      </c>
    </row>
    <row r="24" spans="1:11" ht="33" customHeight="1" x14ac:dyDescent="0.25">
      <c r="A24" s="207" t="s">
        <v>383</v>
      </c>
      <c r="B24" s="282">
        <f>AVERAGE('A1 Exploitation'!D505,'A1 Technique'!D198)</f>
        <v>0.88657407407407418</v>
      </c>
      <c r="C24" s="282"/>
      <c r="D24" s="199"/>
      <c r="E24" s="199"/>
      <c r="F24" s="199"/>
      <c r="G24" s="199"/>
      <c r="H24" s="199"/>
      <c r="I24" s="199"/>
    </row>
    <row r="25" spans="1:11" ht="33" customHeight="1" x14ac:dyDescent="0.25">
      <c r="A25" s="206" t="s">
        <v>384</v>
      </c>
      <c r="B25" s="282">
        <f>AVERAGE('A2 Exploitation'!D506,'A2 Technique'!D198)</f>
        <v>0.77472527472527475</v>
      </c>
      <c r="C25" s="282"/>
      <c r="D25" s="199"/>
      <c r="E25" s="199"/>
      <c r="F25" s="199"/>
      <c r="G25" s="199"/>
      <c r="H25" s="199"/>
      <c r="I25" s="199"/>
    </row>
    <row r="26" spans="1:11" ht="33" customHeight="1" x14ac:dyDescent="0.25">
      <c r="A26" s="207" t="s">
        <v>385</v>
      </c>
      <c r="B26" s="282">
        <f>AVERAGE('A3 Exploitation'!D506,'A3 Technique'!D198)</f>
        <v>0.77184466019417475</v>
      </c>
      <c r="C26" s="282"/>
      <c r="D26" s="199"/>
      <c r="E26" s="199"/>
      <c r="F26" s="199"/>
      <c r="G26" s="199"/>
      <c r="H26" s="199"/>
      <c r="I26" s="199"/>
    </row>
    <row r="27" spans="1:11" ht="33" customHeight="1" x14ac:dyDescent="0.25">
      <c r="A27" s="207" t="s">
        <v>386</v>
      </c>
      <c r="B27" s="282">
        <f>AVERAGE('A4 Exploitation'!D506,'A4 Technique'!D198)</f>
        <v>0.85263157894736841</v>
      </c>
      <c r="C27" s="282"/>
      <c r="D27" s="199"/>
      <c r="E27" s="199"/>
      <c r="F27" s="199"/>
      <c r="G27" s="199"/>
      <c r="H27" s="199"/>
      <c r="I27" s="199"/>
    </row>
    <row r="28" spans="1:11" ht="33" customHeight="1" x14ac:dyDescent="0.25">
      <c r="A28" s="206" t="s">
        <v>387</v>
      </c>
      <c r="B28" s="282">
        <f>AVERAGE('A5 Exploitation'!D506,'A5 Technique'!D198)</f>
        <v>0</v>
      </c>
      <c r="C28" s="282"/>
      <c r="D28" s="199"/>
      <c r="E28" s="199"/>
      <c r="F28" s="199"/>
      <c r="G28" s="199"/>
      <c r="H28" s="199"/>
      <c r="I28" s="199"/>
    </row>
    <row r="29" spans="1:11" ht="33" customHeight="1" x14ac:dyDescent="0.25">
      <c r="A29" s="206" t="s">
        <v>388</v>
      </c>
      <c r="B29" s="282">
        <f>AVERAGE('A6 Exploitation'!D506,'A6 Technique'!D198)</f>
        <v>0</v>
      </c>
      <c r="C29" s="282"/>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83" t="s">
        <v>389</v>
      </c>
      <c r="C33" s="283"/>
      <c r="D33" s="199"/>
      <c r="E33" s="199"/>
      <c r="F33" s="199"/>
      <c r="G33" s="199"/>
      <c r="H33" s="199"/>
      <c r="I33" s="199"/>
      <c r="J33" s="198" t="str">
        <f>D18</f>
        <v>Jarzouna</v>
      </c>
    </row>
    <row r="34" spans="1:10" ht="33" customHeight="1" x14ac:dyDescent="0.25">
      <c r="A34" s="207" t="s">
        <v>383</v>
      </c>
      <c r="B34" s="282">
        <f>'A1 Exploitation'!D505</f>
        <v>0.91203703703703709</v>
      </c>
      <c r="C34" s="282"/>
      <c r="D34" s="199"/>
      <c r="E34" s="199"/>
      <c r="F34" s="199"/>
      <c r="G34" s="199"/>
      <c r="H34" s="199"/>
      <c r="I34" s="199"/>
    </row>
    <row r="35" spans="1:10" ht="33" customHeight="1" x14ac:dyDescent="0.25">
      <c r="A35" s="206" t="s">
        <v>384</v>
      </c>
      <c r="B35" s="282">
        <f>'A2 Exploitation'!D505</f>
        <v>0.84061135371179041</v>
      </c>
      <c r="C35" s="282"/>
      <c r="D35" s="199"/>
      <c r="E35" s="199"/>
      <c r="F35" s="199"/>
      <c r="G35" s="199"/>
      <c r="H35" s="199"/>
      <c r="I35" s="199"/>
    </row>
    <row r="36" spans="1:10" ht="33" customHeight="1" x14ac:dyDescent="0.25">
      <c r="A36" s="207" t="s">
        <v>385</v>
      </c>
      <c r="B36" s="282">
        <f>'A3 Exploitation'!D505</f>
        <v>0.93055555555555558</v>
      </c>
      <c r="C36" s="282"/>
      <c r="D36" s="199"/>
      <c r="E36" s="199"/>
      <c r="F36" s="199"/>
      <c r="G36" s="199"/>
      <c r="H36" s="199"/>
      <c r="I36" s="199"/>
    </row>
    <row r="37" spans="1:10" ht="33" customHeight="1" x14ac:dyDescent="0.25">
      <c r="A37" s="207" t="s">
        <v>386</v>
      </c>
      <c r="B37" s="282">
        <f>'A4 Exploitation'!D505</f>
        <v>0.9334763948497854</v>
      </c>
      <c r="C37" s="282"/>
      <c r="D37" s="199"/>
      <c r="E37" s="199"/>
      <c r="F37" s="199"/>
      <c r="G37" s="199"/>
      <c r="H37" s="199"/>
      <c r="I37" s="199"/>
    </row>
    <row r="38" spans="1:10" ht="33" customHeight="1" x14ac:dyDescent="0.25">
      <c r="A38" s="206" t="s">
        <v>387</v>
      </c>
      <c r="B38" s="282">
        <f>'A5 Exploitation'!D505</f>
        <v>0</v>
      </c>
      <c r="C38" s="282"/>
      <c r="D38" s="199"/>
      <c r="E38" s="199"/>
      <c r="F38" s="199"/>
      <c r="G38" s="199"/>
      <c r="H38" s="199"/>
      <c r="I38" s="199"/>
    </row>
    <row r="39" spans="1:10" ht="33" customHeight="1" x14ac:dyDescent="0.25">
      <c r="A39" s="206" t="s">
        <v>388</v>
      </c>
      <c r="B39" s="282">
        <f>'A6 Exploitation'!D505</f>
        <v>0</v>
      </c>
      <c r="C39" s="282"/>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6" t="s">
        <v>390</v>
      </c>
      <c r="C42" s="286"/>
      <c r="D42" s="199"/>
      <c r="E42" s="199"/>
      <c r="F42" s="199"/>
      <c r="G42" s="199"/>
      <c r="H42" s="199"/>
      <c r="I42" s="199"/>
      <c r="J42" s="198" t="str">
        <f>D18</f>
        <v>Jarzouna</v>
      </c>
    </row>
    <row r="43" spans="1:10" ht="33" customHeight="1" x14ac:dyDescent="0.25">
      <c r="A43" s="207" t="s">
        <v>383</v>
      </c>
      <c r="B43" s="282">
        <f>AVERAGE('A1 Exploitation'!D503, 'A1 Technique'!D196)</f>
        <v>0</v>
      </c>
      <c r="C43" s="282"/>
      <c r="D43" s="199"/>
      <c r="E43" s="199"/>
      <c r="F43" s="199"/>
      <c r="G43" s="199"/>
      <c r="H43" s="199"/>
      <c r="I43" s="199"/>
    </row>
    <row r="44" spans="1:10" ht="33" customHeight="1" x14ac:dyDescent="0.25">
      <c r="A44" s="206" t="s">
        <v>384</v>
      </c>
      <c r="B44" s="282">
        <f>AVERAGE('A2 Exploitation'!D503, 'A2 Technique'!D196)</f>
        <v>0.61857142857142855</v>
      </c>
      <c r="C44" s="282"/>
      <c r="D44" s="199"/>
      <c r="E44" s="199"/>
      <c r="F44" s="199"/>
      <c r="G44" s="199"/>
      <c r="H44" s="199"/>
      <c r="I44" s="199"/>
    </row>
    <row r="45" spans="1:10" ht="33" customHeight="1" x14ac:dyDescent="0.25">
      <c r="A45" s="207" t="s">
        <v>385</v>
      </c>
      <c r="B45" s="282">
        <f>AVERAGE('A3 Exploitation'!D503, 'A3 Technique'!D196)</f>
        <v>0.54038461538461546</v>
      </c>
      <c r="C45" s="282"/>
      <c r="D45" s="199"/>
      <c r="E45" s="199"/>
      <c r="F45" s="199"/>
      <c r="G45" s="199"/>
      <c r="H45" s="199"/>
      <c r="I45" s="199"/>
    </row>
    <row r="46" spans="1:10" ht="33" customHeight="1" x14ac:dyDescent="0.25">
      <c r="A46" s="207" t="s">
        <v>386</v>
      </c>
      <c r="B46" s="282">
        <f>AVERAGE('A4 Exploitation'!D503, 'A4 Technique'!D196)</f>
        <v>0.65000000000000013</v>
      </c>
      <c r="C46" s="282"/>
      <c r="D46" s="199"/>
      <c r="E46" s="199"/>
      <c r="F46" s="199"/>
      <c r="G46" s="199"/>
      <c r="H46" s="199"/>
      <c r="I46" s="199"/>
    </row>
    <row r="47" spans="1:10" ht="33" customHeight="1" x14ac:dyDescent="0.25">
      <c r="A47" s="206" t="s">
        <v>387</v>
      </c>
      <c r="B47" s="282">
        <f>AVERAGE('A5 Exploitation'!D503, 'A5 Technique'!D196)</f>
        <v>0</v>
      </c>
      <c r="C47" s="282"/>
      <c r="D47" s="199"/>
      <c r="E47" s="199"/>
      <c r="F47" s="199"/>
      <c r="G47" s="199"/>
      <c r="H47" s="199"/>
      <c r="I47" s="199"/>
    </row>
    <row r="48" spans="1:10" ht="33" customHeight="1" x14ac:dyDescent="0.25">
      <c r="A48" s="206" t="s">
        <v>388</v>
      </c>
      <c r="B48" s="282">
        <f>AVERAGE('A6 Exploitation'!D503, 'A6 Technique'!D196)</f>
        <v>0</v>
      </c>
      <c r="C48" s="282"/>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83" t="s">
        <v>391</v>
      </c>
      <c r="C51" s="283"/>
      <c r="D51" s="199"/>
      <c r="E51" s="199"/>
      <c r="F51" s="199"/>
      <c r="G51" s="199"/>
      <c r="H51" s="199"/>
      <c r="I51" s="199"/>
      <c r="J51" s="198" t="str">
        <f>D18</f>
        <v>Jarzouna</v>
      </c>
    </row>
    <row r="52" spans="1:10" ht="33" customHeight="1" x14ac:dyDescent="0.25">
      <c r="A52" s="207" t="s">
        <v>383</v>
      </c>
      <c r="B52" s="285">
        <f>'A1 Exploitation'!D41</f>
        <v>1</v>
      </c>
      <c r="C52" s="285"/>
      <c r="D52" s="199"/>
      <c r="E52" s="199"/>
      <c r="F52" s="199"/>
      <c r="G52" s="199"/>
      <c r="H52" s="199"/>
      <c r="I52" s="199"/>
    </row>
    <row r="53" spans="1:10" ht="33" customHeight="1" x14ac:dyDescent="0.25">
      <c r="A53" s="206" t="s">
        <v>384</v>
      </c>
      <c r="B53" s="285">
        <f>'A2 Exploitation'!D41</f>
        <v>0.95833333333333337</v>
      </c>
      <c r="C53" s="285"/>
      <c r="D53" s="199"/>
      <c r="E53" s="199"/>
      <c r="F53" s="199"/>
      <c r="G53" s="199"/>
      <c r="H53" s="199"/>
      <c r="I53" s="199"/>
    </row>
    <row r="54" spans="1:10" ht="33" customHeight="1" x14ac:dyDescent="0.25">
      <c r="A54" s="207" t="s">
        <v>385</v>
      </c>
      <c r="B54" s="285">
        <f>'A3 Exploitation'!D41</f>
        <v>0.96153846153846156</v>
      </c>
      <c r="C54" s="285"/>
      <c r="D54" s="199"/>
      <c r="E54" s="199"/>
      <c r="F54" s="199"/>
      <c r="G54" s="199"/>
      <c r="H54" s="199"/>
      <c r="I54" s="199"/>
    </row>
    <row r="55" spans="1:10" ht="33" customHeight="1" x14ac:dyDescent="0.25">
      <c r="A55" s="207" t="s">
        <v>386</v>
      </c>
      <c r="B55" s="285">
        <f>'A4 Exploitation'!D41</f>
        <v>0.95833333333333337</v>
      </c>
      <c r="C55" s="285"/>
      <c r="D55" s="199"/>
      <c r="E55" s="199"/>
      <c r="F55" s="199"/>
      <c r="G55" s="199"/>
      <c r="H55" s="199"/>
      <c r="I55" s="199"/>
    </row>
    <row r="56" spans="1:10" ht="33" customHeight="1" x14ac:dyDescent="0.25">
      <c r="A56" s="206" t="s">
        <v>387</v>
      </c>
      <c r="B56" s="285">
        <f>'A5 Exploitation'!D41</f>
        <v>0</v>
      </c>
      <c r="C56" s="285"/>
      <c r="D56" s="199"/>
      <c r="E56" s="199"/>
      <c r="F56" s="199"/>
      <c r="G56" s="199"/>
      <c r="H56" s="199"/>
      <c r="I56" s="199"/>
    </row>
    <row r="57" spans="1:10" ht="33" customHeight="1" x14ac:dyDescent="0.25">
      <c r="A57" s="206" t="s">
        <v>388</v>
      </c>
      <c r="B57" s="285">
        <f>'A6 Exploitation'!D41</f>
        <v>0</v>
      </c>
      <c r="C57" s="285"/>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83" t="s">
        <v>392</v>
      </c>
      <c r="C60" s="283"/>
      <c r="D60" s="199"/>
      <c r="E60" s="199"/>
      <c r="F60" s="199"/>
      <c r="G60" s="199"/>
      <c r="H60" s="199"/>
      <c r="I60" s="199"/>
      <c r="J60" s="198" t="str">
        <f>D18</f>
        <v>Jarzouna</v>
      </c>
    </row>
    <row r="61" spans="1:10" ht="33" customHeight="1" x14ac:dyDescent="0.25">
      <c r="A61" s="207" t="s">
        <v>383</v>
      </c>
      <c r="B61" s="282">
        <f>'A1 Exploitation'!D97</f>
        <v>0.875</v>
      </c>
      <c r="C61" s="282"/>
      <c r="D61" s="199"/>
      <c r="E61" s="199"/>
      <c r="F61" s="199"/>
      <c r="G61" s="199"/>
      <c r="H61" s="199"/>
      <c r="I61" s="199"/>
    </row>
    <row r="62" spans="1:10" ht="33" customHeight="1" x14ac:dyDescent="0.25">
      <c r="A62" s="206" t="s">
        <v>384</v>
      </c>
      <c r="B62" s="282">
        <f>'A2 Exploitation'!D97</f>
        <v>0.77586206896551724</v>
      </c>
      <c r="C62" s="282"/>
      <c r="D62" s="199"/>
      <c r="E62" s="199"/>
      <c r="F62" s="199"/>
      <c r="G62" s="199"/>
      <c r="H62" s="199"/>
      <c r="I62" s="199"/>
    </row>
    <row r="63" spans="1:10" ht="33" customHeight="1" x14ac:dyDescent="0.25">
      <c r="A63" s="207" t="s">
        <v>385</v>
      </c>
      <c r="B63" s="282">
        <f>'A3 Exploitation'!D97</f>
        <v>0.9375</v>
      </c>
      <c r="C63" s="282"/>
      <c r="D63" s="199"/>
      <c r="E63" s="199"/>
      <c r="F63" s="199"/>
      <c r="G63" s="199"/>
      <c r="H63" s="199"/>
      <c r="I63" s="199"/>
    </row>
    <row r="64" spans="1:10" ht="33" customHeight="1" x14ac:dyDescent="0.25">
      <c r="A64" s="207" t="s">
        <v>386</v>
      </c>
      <c r="B64" s="282">
        <f>'A4 Exploitation'!D97</f>
        <v>0.93548387096774188</v>
      </c>
      <c r="C64" s="282"/>
      <c r="D64" s="199"/>
      <c r="E64" s="199"/>
      <c r="F64" s="199"/>
      <c r="G64" s="199"/>
      <c r="H64" s="199"/>
      <c r="I64" s="199"/>
    </row>
    <row r="65" spans="1:10" ht="33" customHeight="1" x14ac:dyDescent="0.25">
      <c r="A65" s="206" t="s">
        <v>387</v>
      </c>
      <c r="B65" s="282">
        <f>'A5 Exploitation'!D97</f>
        <v>0</v>
      </c>
      <c r="C65" s="282"/>
      <c r="D65" s="199"/>
      <c r="E65" s="199"/>
      <c r="F65" s="199"/>
      <c r="G65" s="199"/>
      <c r="H65" s="199"/>
      <c r="I65" s="199"/>
    </row>
    <row r="66" spans="1:10" ht="33" customHeight="1" x14ac:dyDescent="0.25">
      <c r="A66" s="206" t="s">
        <v>388</v>
      </c>
      <c r="B66" s="282">
        <f>'A6 Exploitation'!D97</f>
        <v>0</v>
      </c>
      <c r="C66" s="282"/>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83" t="s">
        <v>393</v>
      </c>
      <c r="C69" s="283"/>
      <c r="D69" s="199"/>
      <c r="E69" s="199"/>
      <c r="F69" s="199"/>
      <c r="G69" s="199"/>
      <c r="H69" s="199"/>
      <c r="I69" s="199"/>
      <c r="J69" s="198" t="str">
        <f>D18</f>
        <v>Jarzouna</v>
      </c>
    </row>
    <row r="70" spans="1:10" ht="33" customHeight="1" x14ac:dyDescent="0.25">
      <c r="A70" s="207" t="s">
        <v>383</v>
      </c>
      <c r="B70" s="282">
        <f>'A1 Exploitation'!D150</f>
        <v>0.9</v>
      </c>
      <c r="C70" s="282"/>
      <c r="D70" s="199"/>
      <c r="E70" s="199"/>
      <c r="F70" s="199"/>
      <c r="G70" s="199"/>
      <c r="H70" s="199"/>
      <c r="I70" s="199"/>
    </row>
    <row r="71" spans="1:10" ht="33" customHeight="1" x14ac:dyDescent="0.25">
      <c r="A71" s="206" t="s">
        <v>384</v>
      </c>
      <c r="B71" s="282">
        <f>'A2 Exploitation'!D150</f>
        <v>0.87878787878787878</v>
      </c>
      <c r="C71" s="282"/>
      <c r="D71" s="199"/>
      <c r="E71" s="199"/>
      <c r="F71" s="199"/>
      <c r="G71" s="199"/>
      <c r="H71" s="199"/>
      <c r="I71" s="199"/>
    </row>
    <row r="72" spans="1:10" ht="33" customHeight="1" x14ac:dyDescent="0.25">
      <c r="A72" s="207" t="s">
        <v>385</v>
      </c>
      <c r="B72" s="282">
        <f>'A3 Exploitation'!D150</f>
        <v>0.91428571428571426</v>
      </c>
      <c r="C72" s="282"/>
      <c r="D72" s="199"/>
      <c r="E72" s="199"/>
      <c r="F72" s="199"/>
      <c r="G72" s="199"/>
      <c r="H72" s="199"/>
      <c r="I72" s="199"/>
    </row>
    <row r="73" spans="1:10" ht="33" customHeight="1" x14ac:dyDescent="0.25">
      <c r="A73" s="207" t="s">
        <v>386</v>
      </c>
      <c r="B73" s="282">
        <f>'A4 Exploitation'!D150</f>
        <v>0.97142857142857142</v>
      </c>
      <c r="C73" s="282"/>
      <c r="D73" s="199"/>
      <c r="E73" s="199"/>
      <c r="F73" s="199"/>
      <c r="G73" s="199"/>
      <c r="H73" s="199"/>
      <c r="I73" s="199"/>
    </row>
    <row r="74" spans="1:10" ht="33" customHeight="1" x14ac:dyDescent="0.25">
      <c r="A74" s="206" t="s">
        <v>387</v>
      </c>
      <c r="B74" s="282">
        <f>'A5 Exploitation'!D150</f>
        <v>0</v>
      </c>
      <c r="C74" s="282"/>
      <c r="D74" s="199"/>
      <c r="E74" s="199"/>
      <c r="F74" s="199"/>
      <c r="G74" s="199"/>
      <c r="H74" s="199"/>
      <c r="I74" s="199"/>
    </row>
    <row r="75" spans="1:10" ht="33" customHeight="1" x14ac:dyDescent="0.25">
      <c r="A75" s="206" t="s">
        <v>388</v>
      </c>
      <c r="B75" s="282">
        <f>'A6 Exploitation'!D150</f>
        <v>0</v>
      </c>
      <c r="C75" s="282"/>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83" t="s">
        <v>394</v>
      </c>
      <c r="C78" s="283"/>
      <c r="D78" s="199"/>
      <c r="E78" s="199"/>
      <c r="F78" s="199"/>
      <c r="G78" s="199"/>
      <c r="H78" s="199"/>
      <c r="I78" s="199"/>
      <c r="J78" s="198" t="str">
        <f>D18</f>
        <v>Jarzouna</v>
      </c>
    </row>
    <row r="79" spans="1:10" ht="33" customHeight="1" x14ac:dyDescent="0.25">
      <c r="A79" s="207" t="s">
        <v>383</v>
      </c>
      <c r="B79" s="282">
        <f>'A1 Exploitation'!D190</f>
        <v>0.84615384615384615</v>
      </c>
      <c r="C79" s="282"/>
      <c r="D79" s="199"/>
      <c r="E79" s="199"/>
      <c r="F79" s="199"/>
      <c r="G79" s="199"/>
      <c r="H79" s="199"/>
      <c r="I79" s="199"/>
    </row>
    <row r="80" spans="1:10" ht="33" customHeight="1" x14ac:dyDescent="0.25">
      <c r="A80" s="206" t="s">
        <v>384</v>
      </c>
      <c r="B80" s="282">
        <f>'A2 Exploitation'!D190</f>
        <v>0.66666666666666663</v>
      </c>
      <c r="C80" s="282"/>
      <c r="D80" s="199"/>
      <c r="E80" s="199"/>
      <c r="F80" s="199"/>
      <c r="G80" s="199"/>
      <c r="H80" s="199"/>
      <c r="I80" s="199"/>
    </row>
    <row r="81" spans="1:10" ht="33" customHeight="1" x14ac:dyDescent="0.25">
      <c r="A81" s="207" t="s">
        <v>385</v>
      </c>
      <c r="B81" s="282">
        <f>'A3 Exploitation'!D190</f>
        <v>0.81481481481481477</v>
      </c>
      <c r="C81" s="282"/>
      <c r="D81" s="199"/>
      <c r="E81" s="199"/>
      <c r="F81" s="199"/>
      <c r="G81" s="199"/>
      <c r="H81" s="199"/>
      <c r="I81" s="199"/>
    </row>
    <row r="82" spans="1:10" ht="33" customHeight="1" x14ac:dyDescent="0.25">
      <c r="A82" s="207" t="s">
        <v>386</v>
      </c>
      <c r="B82" s="282">
        <f>'A4 Exploitation'!D190</f>
        <v>0.92</v>
      </c>
      <c r="C82" s="282"/>
      <c r="D82" s="199"/>
      <c r="E82" s="199"/>
      <c r="F82" s="199"/>
      <c r="G82" s="199"/>
      <c r="H82" s="199"/>
      <c r="I82" s="199"/>
    </row>
    <row r="83" spans="1:10" ht="33" customHeight="1" x14ac:dyDescent="0.25">
      <c r="A83" s="206" t="s">
        <v>387</v>
      </c>
      <c r="B83" s="282">
        <f>'A5 Exploitation'!D190</f>
        <v>0</v>
      </c>
      <c r="C83" s="282"/>
      <c r="D83" s="199"/>
      <c r="E83" s="199"/>
      <c r="F83" s="199"/>
      <c r="G83" s="199"/>
      <c r="H83" s="199"/>
      <c r="I83" s="199"/>
    </row>
    <row r="84" spans="1:10" ht="33" customHeight="1" x14ac:dyDescent="0.25">
      <c r="A84" s="206" t="s">
        <v>388</v>
      </c>
      <c r="B84" s="282">
        <f>'A6 Exploitation'!D190</f>
        <v>0</v>
      </c>
      <c r="C84" s="282"/>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83" t="s">
        <v>395</v>
      </c>
      <c r="C87" s="283"/>
      <c r="D87" s="199"/>
      <c r="E87" s="199"/>
      <c r="F87" s="199"/>
      <c r="G87" s="199"/>
      <c r="H87" s="199"/>
      <c r="I87" s="199"/>
      <c r="J87" s="198" t="str">
        <f>D18</f>
        <v>Jarzouna</v>
      </c>
    </row>
    <row r="88" spans="1:10" ht="33" customHeight="1" x14ac:dyDescent="0.25">
      <c r="A88" s="207" t="s">
        <v>383</v>
      </c>
      <c r="B88" s="282" t="e">
        <f>'A1 Exploitation'!D246</f>
        <v>#DIV/0!</v>
      </c>
      <c r="C88" s="282"/>
      <c r="D88" s="199"/>
      <c r="E88" s="199"/>
      <c r="F88" s="199"/>
      <c r="G88" s="199"/>
      <c r="H88" s="199"/>
      <c r="I88" s="199"/>
    </row>
    <row r="89" spans="1:10" ht="33" customHeight="1" x14ac:dyDescent="0.25">
      <c r="A89" s="206" t="s">
        <v>384</v>
      </c>
      <c r="B89" s="282">
        <f>'A2 Exploitation'!D246</f>
        <v>0.88709677419354838</v>
      </c>
      <c r="C89" s="282"/>
      <c r="D89" s="199"/>
      <c r="E89" s="199"/>
      <c r="F89" s="199"/>
      <c r="G89" s="199"/>
      <c r="H89" s="199"/>
      <c r="I89" s="199"/>
    </row>
    <row r="90" spans="1:10" ht="33" customHeight="1" x14ac:dyDescent="0.25">
      <c r="A90" s="207" t="s">
        <v>385</v>
      </c>
      <c r="B90" s="282">
        <f>'A3 Exploitation'!D246</f>
        <v>0.96052631578947367</v>
      </c>
      <c r="C90" s="282"/>
      <c r="D90" s="199"/>
      <c r="E90" s="199"/>
      <c r="F90" s="199"/>
      <c r="G90" s="199"/>
      <c r="H90" s="199"/>
      <c r="I90" s="199"/>
    </row>
    <row r="91" spans="1:10" ht="33" customHeight="1" x14ac:dyDescent="0.25">
      <c r="A91" s="207" t="s">
        <v>386</v>
      </c>
      <c r="B91" s="282">
        <f>'A4 Exploitation'!D246</f>
        <v>1</v>
      </c>
      <c r="C91" s="282"/>
      <c r="D91" s="199"/>
      <c r="E91" s="199"/>
      <c r="F91" s="199"/>
      <c r="G91" s="199"/>
      <c r="H91" s="199"/>
      <c r="I91" s="199"/>
    </row>
    <row r="92" spans="1:10" ht="33" customHeight="1" x14ac:dyDescent="0.25">
      <c r="A92" s="206" t="s">
        <v>387</v>
      </c>
      <c r="B92" s="282">
        <f>'A5 Exploitation'!D246</f>
        <v>0</v>
      </c>
      <c r="C92" s="282"/>
      <c r="D92" s="199"/>
      <c r="E92" s="199"/>
      <c r="F92" s="199"/>
      <c r="G92" s="199"/>
      <c r="H92" s="199"/>
      <c r="I92" s="199"/>
    </row>
    <row r="93" spans="1:10" ht="33" customHeight="1" x14ac:dyDescent="0.25">
      <c r="A93" s="206" t="s">
        <v>388</v>
      </c>
      <c r="B93" s="282">
        <f>'A6 Exploitation'!D246</f>
        <v>0</v>
      </c>
      <c r="C93" s="282"/>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83" t="s">
        <v>396</v>
      </c>
      <c r="C96" s="283"/>
      <c r="D96" s="199"/>
      <c r="E96" s="199"/>
      <c r="F96" s="199"/>
      <c r="G96" s="199"/>
      <c r="H96" s="199"/>
      <c r="I96" s="199"/>
      <c r="J96" s="198" t="str">
        <f>D18</f>
        <v>Jarzouna</v>
      </c>
    </row>
    <row r="97" spans="1:10" ht="33" customHeight="1" x14ac:dyDescent="0.25">
      <c r="A97" s="207" t="s">
        <v>383</v>
      </c>
      <c r="B97" s="282" t="e">
        <f>'A1 Exploitation'!D289</f>
        <v>#DIV/0!</v>
      </c>
      <c r="C97" s="282"/>
      <c r="D97" s="199"/>
      <c r="E97" s="199"/>
      <c r="F97" s="199"/>
      <c r="G97" s="199"/>
      <c r="H97" s="199"/>
      <c r="I97" s="199"/>
    </row>
    <row r="98" spans="1:10" ht="33" customHeight="1" x14ac:dyDescent="0.25">
      <c r="A98" s="206" t="s">
        <v>384</v>
      </c>
      <c r="B98" s="282" t="e">
        <f>'A2 Exploitation'!D289</f>
        <v>#DIV/0!</v>
      </c>
      <c r="C98" s="282"/>
      <c r="D98" s="199"/>
      <c r="E98" s="199"/>
      <c r="F98" s="199"/>
      <c r="G98" s="199"/>
      <c r="H98" s="199"/>
      <c r="I98" s="199"/>
    </row>
    <row r="99" spans="1:10" ht="33" customHeight="1" x14ac:dyDescent="0.25">
      <c r="A99" s="207" t="s">
        <v>385</v>
      </c>
      <c r="B99" s="282" t="e">
        <f>'A3 Exploitation'!D289</f>
        <v>#DIV/0!</v>
      </c>
      <c r="C99" s="282"/>
      <c r="D99" s="199"/>
      <c r="E99" s="199"/>
      <c r="F99" s="199"/>
      <c r="G99" s="199"/>
      <c r="H99" s="199"/>
      <c r="I99" s="199"/>
    </row>
    <row r="100" spans="1:10" ht="33" customHeight="1" x14ac:dyDescent="0.25">
      <c r="A100" s="207" t="s">
        <v>386</v>
      </c>
      <c r="B100" s="282" t="e">
        <f>'A4 Exploitation'!D289</f>
        <v>#DIV/0!</v>
      </c>
      <c r="C100" s="282"/>
      <c r="D100" s="199"/>
      <c r="E100" s="199"/>
      <c r="F100" s="199"/>
      <c r="G100" s="199"/>
      <c r="H100" s="199"/>
      <c r="I100" s="199"/>
    </row>
    <row r="101" spans="1:10" ht="33" customHeight="1" x14ac:dyDescent="0.25">
      <c r="A101" s="206" t="s">
        <v>387</v>
      </c>
      <c r="B101" s="282">
        <f>'A5 Exploitation'!D289</f>
        <v>0</v>
      </c>
      <c r="C101" s="282"/>
      <c r="D101" s="199"/>
      <c r="E101" s="199"/>
      <c r="F101" s="199"/>
      <c r="G101" s="199"/>
      <c r="H101" s="199"/>
      <c r="I101" s="199"/>
    </row>
    <row r="102" spans="1:10" ht="33" customHeight="1" x14ac:dyDescent="0.25">
      <c r="A102" s="206" t="s">
        <v>388</v>
      </c>
      <c r="B102" s="282">
        <f>'A6 Exploitation'!D289</f>
        <v>0</v>
      </c>
      <c r="C102" s="282"/>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83" t="s">
        <v>397</v>
      </c>
      <c r="C105" s="283"/>
      <c r="D105" s="199"/>
      <c r="E105" s="199"/>
      <c r="F105" s="199"/>
      <c r="G105" s="199"/>
      <c r="H105" s="199"/>
      <c r="I105" s="199"/>
      <c r="J105" s="198" t="str">
        <f>D18</f>
        <v>Jarzouna</v>
      </c>
    </row>
    <row r="106" spans="1:10" ht="33" customHeight="1" x14ac:dyDescent="0.25">
      <c r="A106" s="207" t="s">
        <v>383</v>
      </c>
      <c r="B106" s="282">
        <f>'A1 Exploitation'!D322</f>
        <v>0.94736842105263153</v>
      </c>
      <c r="C106" s="282"/>
      <c r="D106" s="199"/>
      <c r="E106" s="199"/>
      <c r="F106" s="199"/>
      <c r="G106" s="199"/>
      <c r="H106" s="199"/>
      <c r="I106" s="199"/>
    </row>
    <row r="107" spans="1:10" ht="33" customHeight="1" x14ac:dyDescent="0.25">
      <c r="A107" s="206" t="s">
        <v>384</v>
      </c>
      <c r="B107" s="282">
        <f>'A2 Exploitation'!D322</f>
        <v>0.82352941176470584</v>
      </c>
      <c r="C107" s="282"/>
      <c r="D107" s="199"/>
      <c r="E107" s="199"/>
      <c r="F107" s="199"/>
      <c r="G107" s="199"/>
      <c r="H107" s="199"/>
      <c r="I107" s="199"/>
    </row>
    <row r="108" spans="1:10" ht="33" customHeight="1" x14ac:dyDescent="0.25">
      <c r="A108" s="207" t="s">
        <v>385</v>
      </c>
      <c r="B108" s="282">
        <f>'A3 Exploitation'!D322</f>
        <v>1</v>
      </c>
      <c r="C108" s="282"/>
      <c r="D108" s="199"/>
      <c r="E108" s="199"/>
      <c r="F108" s="199"/>
      <c r="G108" s="199"/>
      <c r="H108" s="199"/>
      <c r="I108" s="199"/>
    </row>
    <row r="109" spans="1:10" ht="33" customHeight="1" x14ac:dyDescent="0.25">
      <c r="A109" s="207" t="s">
        <v>386</v>
      </c>
      <c r="B109" s="282">
        <f>'A4 Exploitation'!D322</f>
        <v>1</v>
      </c>
      <c r="C109" s="282"/>
      <c r="D109" s="199"/>
      <c r="E109" s="199"/>
      <c r="F109" s="199"/>
      <c r="G109" s="199"/>
      <c r="H109" s="199"/>
      <c r="I109" s="199"/>
    </row>
    <row r="110" spans="1:10" ht="33" customHeight="1" x14ac:dyDescent="0.25">
      <c r="A110" s="206" t="s">
        <v>387</v>
      </c>
      <c r="B110" s="282">
        <f>'A5 Exploitation'!D322</f>
        <v>0</v>
      </c>
      <c r="C110" s="282"/>
      <c r="D110" s="199"/>
      <c r="E110" s="199"/>
      <c r="F110" s="199"/>
      <c r="G110" s="199"/>
      <c r="H110" s="199"/>
      <c r="I110" s="199"/>
    </row>
    <row r="111" spans="1:10" ht="33" customHeight="1" x14ac:dyDescent="0.25">
      <c r="A111" s="206" t="s">
        <v>388</v>
      </c>
      <c r="B111" s="282">
        <f>'A6 Exploitation'!D322</f>
        <v>0</v>
      </c>
      <c r="C111" s="282"/>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83" t="s">
        <v>398</v>
      </c>
      <c r="C114" s="283"/>
      <c r="D114" s="199"/>
      <c r="E114" s="199"/>
      <c r="F114" s="199"/>
      <c r="G114" s="199"/>
      <c r="H114" s="199"/>
      <c r="I114" s="199"/>
      <c r="J114" s="198" t="str">
        <f>D18</f>
        <v>Jarzouna</v>
      </c>
    </row>
    <row r="115" spans="1:10" ht="33" customHeight="1" x14ac:dyDescent="0.25">
      <c r="A115" s="207" t="s">
        <v>383</v>
      </c>
      <c r="B115" s="282">
        <f>'A1 Exploitation'!D350</f>
        <v>0.8214285714285714</v>
      </c>
      <c r="C115" s="282"/>
      <c r="D115" s="199"/>
      <c r="E115" s="199"/>
      <c r="F115" s="199"/>
      <c r="G115" s="199"/>
      <c r="H115" s="199"/>
      <c r="I115" s="199"/>
    </row>
    <row r="116" spans="1:10" ht="33" customHeight="1" x14ac:dyDescent="0.25">
      <c r="A116" s="206" t="s">
        <v>384</v>
      </c>
      <c r="B116" s="282">
        <f>'A2 Exploitation'!D350</f>
        <v>0.8571428571428571</v>
      </c>
      <c r="C116" s="282"/>
      <c r="D116" s="199"/>
      <c r="E116" s="199"/>
      <c r="F116" s="199"/>
      <c r="G116" s="199"/>
      <c r="H116" s="199"/>
      <c r="I116" s="199"/>
    </row>
    <row r="117" spans="1:10" ht="33" customHeight="1" x14ac:dyDescent="0.25">
      <c r="A117" s="207" t="s">
        <v>385</v>
      </c>
      <c r="B117" s="282">
        <f>'A3 Exploitation'!D350</f>
        <v>0.9285714285714286</v>
      </c>
      <c r="C117" s="282"/>
      <c r="D117" s="199"/>
      <c r="E117" s="199"/>
      <c r="F117" s="199"/>
      <c r="G117" s="199"/>
      <c r="H117" s="199"/>
      <c r="I117" s="199"/>
    </row>
    <row r="118" spans="1:10" ht="33" customHeight="1" x14ac:dyDescent="0.25">
      <c r="A118" s="207" t="s">
        <v>386</v>
      </c>
      <c r="B118" s="282">
        <f>'A4 Exploitation'!D350</f>
        <v>0.80769230769230771</v>
      </c>
      <c r="C118" s="282"/>
      <c r="D118" s="199"/>
      <c r="E118" s="199"/>
      <c r="F118" s="199"/>
      <c r="G118" s="199"/>
      <c r="H118" s="199"/>
      <c r="I118" s="199"/>
    </row>
    <row r="119" spans="1:10" ht="33" customHeight="1" x14ac:dyDescent="0.25">
      <c r="A119" s="206" t="s">
        <v>387</v>
      </c>
      <c r="B119" s="282">
        <f>'A5 Exploitation'!D350</f>
        <v>0</v>
      </c>
      <c r="C119" s="282"/>
      <c r="D119" s="199"/>
      <c r="E119" s="199"/>
      <c r="F119" s="199"/>
      <c r="G119" s="199"/>
      <c r="H119" s="199"/>
      <c r="I119" s="199"/>
    </row>
    <row r="120" spans="1:10" ht="33" customHeight="1" x14ac:dyDescent="0.25">
      <c r="A120" s="206" t="s">
        <v>388</v>
      </c>
      <c r="B120" s="282">
        <f>'A6 Exploitation'!D350</f>
        <v>0</v>
      </c>
      <c r="C120" s="282"/>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83" t="s">
        <v>399</v>
      </c>
      <c r="C123" s="283"/>
      <c r="D123" s="199"/>
      <c r="E123" s="199"/>
      <c r="F123" s="199"/>
      <c r="G123" s="199"/>
      <c r="H123" s="199"/>
      <c r="I123" s="199"/>
      <c r="J123" s="198" t="str">
        <f>D18</f>
        <v>Jarzouna</v>
      </c>
    </row>
    <row r="124" spans="1:10" ht="33" customHeight="1" x14ac:dyDescent="0.25">
      <c r="A124" s="207" t="s">
        <v>383</v>
      </c>
      <c r="B124" s="282">
        <f>'A1 Exploitation'!D403</f>
        <v>1</v>
      </c>
      <c r="C124" s="282"/>
      <c r="D124" s="199"/>
      <c r="E124" s="199"/>
      <c r="F124" s="199"/>
      <c r="G124" s="199"/>
      <c r="H124" s="199"/>
      <c r="I124" s="199"/>
    </row>
    <row r="125" spans="1:10" ht="33" customHeight="1" x14ac:dyDescent="0.25">
      <c r="A125" s="206" t="s">
        <v>384</v>
      </c>
      <c r="B125" s="282">
        <f>'A2 Exploitation'!D403</f>
        <v>0.90322580645161288</v>
      </c>
      <c r="C125" s="282"/>
      <c r="D125" s="199"/>
      <c r="E125" s="199"/>
      <c r="F125" s="199"/>
      <c r="G125" s="199"/>
      <c r="H125" s="199"/>
      <c r="I125" s="199"/>
    </row>
    <row r="126" spans="1:10" ht="33" customHeight="1" x14ac:dyDescent="0.25">
      <c r="A126" s="207" t="s">
        <v>385</v>
      </c>
      <c r="B126" s="282">
        <f>'A3 Exploitation'!D403</f>
        <v>0.967741935483871</v>
      </c>
      <c r="C126" s="282"/>
      <c r="D126" s="199"/>
      <c r="E126" s="199"/>
      <c r="F126" s="199"/>
      <c r="G126" s="199"/>
      <c r="H126" s="199"/>
      <c r="I126" s="199"/>
    </row>
    <row r="127" spans="1:10" ht="33" customHeight="1" x14ac:dyDescent="0.25">
      <c r="A127" s="207" t="s">
        <v>386</v>
      </c>
      <c r="B127" s="282">
        <f>'A4 Exploitation'!D403</f>
        <v>0.80645161290322576</v>
      </c>
      <c r="C127" s="282"/>
      <c r="D127" s="199"/>
      <c r="E127" s="199"/>
      <c r="F127" s="199"/>
      <c r="G127" s="199"/>
      <c r="H127" s="199"/>
      <c r="I127" s="199"/>
    </row>
    <row r="128" spans="1:10" ht="33" customHeight="1" x14ac:dyDescent="0.25">
      <c r="A128" s="206" t="s">
        <v>387</v>
      </c>
      <c r="B128" s="282">
        <f>'A5 Exploitation'!D403</f>
        <v>0</v>
      </c>
      <c r="C128" s="282"/>
      <c r="D128" s="199"/>
      <c r="E128" s="199"/>
      <c r="F128" s="199"/>
      <c r="G128" s="199"/>
      <c r="H128" s="199"/>
      <c r="I128" s="199"/>
    </row>
    <row r="129" spans="1:10" ht="33" customHeight="1" x14ac:dyDescent="0.25">
      <c r="A129" s="206" t="s">
        <v>388</v>
      </c>
      <c r="B129" s="282">
        <f>'A6 Exploitation'!D403</f>
        <v>0</v>
      </c>
      <c r="C129" s="282"/>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83" t="s">
        <v>400</v>
      </c>
      <c r="C132" s="283"/>
      <c r="D132" s="199"/>
      <c r="E132" s="199"/>
      <c r="F132" s="199"/>
      <c r="G132" s="199"/>
      <c r="H132" s="199"/>
      <c r="I132" s="199"/>
      <c r="J132" s="198" t="str">
        <f>D18</f>
        <v>Jarzouna</v>
      </c>
    </row>
    <row r="133" spans="1:10" ht="33" customHeight="1" x14ac:dyDescent="0.25">
      <c r="A133" s="207" t="s">
        <v>383</v>
      </c>
      <c r="B133" s="282">
        <f>'A1 Exploitation'!D433</f>
        <v>0.96875</v>
      </c>
      <c r="C133" s="282"/>
      <c r="D133" s="199"/>
      <c r="E133" s="199"/>
      <c r="F133" s="199"/>
      <c r="G133" s="199"/>
      <c r="H133" s="199"/>
      <c r="I133" s="199"/>
    </row>
    <row r="134" spans="1:10" ht="33" customHeight="1" x14ac:dyDescent="0.25">
      <c r="A134" s="206" t="s">
        <v>384</v>
      </c>
      <c r="B134" s="282">
        <f>'A2 Exploitation'!D433</f>
        <v>0.8</v>
      </c>
      <c r="C134" s="282"/>
      <c r="D134" s="199"/>
      <c r="E134" s="199"/>
      <c r="F134" s="199"/>
      <c r="G134" s="199"/>
      <c r="H134" s="199"/>
      <c r="I134" s="199"/>
    </row>
    <row r="135" spans="1:10" ht="33" customHeight="1" x14ac:dyDescent="0.25">
      <c r="A135" s="207" t="s">
        <v>385</v>
      </c>
      <c r="B135" s="282">
        <f>'A3 Exploitation'!D433</f>
        <v>0.90625</v>
      </c>
      <c r="C135" s="282"/>
      <c r="D135" s="199"/>
      <c r="E135" s="199"/>
      <c r="F135" s="199"/>
      <c r="G135" s="199"/>
      <c r="H135" s="199"/>
      <c r="I135" s="199"/>
    </row>
    <row r="136" spans="1:10" ht="33" customHeight="1" x14ac:dyDescent="0.25">
      <c r="A136" s="207" t="s">
        <v>386</v>
      </c>
      <c r="B136" s="282">
        <f>'A4 Exploitation'!D433</f>
        <v>0.9642857142857143</v>
      </c>
      <c r="C136" s="282"/>
      <c r="D136" s="199"/>
      <c r="E136" s="199"/>
      <c r="F136" s="199"/>
      <c r="G136" s="199"/>
      <c r="H136" s="199"/>
      <c r="I136" s="199"/>
    </row>
    <row r="137" spans="1:10" ht="33" customHeight="1" x14ac:dyDescent="0.25">
      <c r="A137" s="206" t="s">
        <v>387</v>
      </c>
      <c r="B137" s="282">
        <f>'A5 Exploitation'!D433</f>
        <v>0</v>
      </c>
      <c r="C137" s="282"/>
      <c r="D137" s="199"/>
      <c r="E137" s="199"/>
      <c r="F137" s="199"/>
      <c r="G137" s="199"/>
      <c r="H137" s="199"/>
      <c r="I137" s="199"/>
    </row>
    <row r="138" spans="1:10" ht="33" customHeight="1" x14ac:dyDescent="0.25">
      <c r="A138" s="206" t="s">
        <v>388</v>
      </c>
      <c r="B138" s="282">
        <f>'A6 Exploitation'!D433</f>
        <v>0</v>
      </c>
      <c r="C138" s="282"/>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83" t="s">
        <v>401</v>
      </c>
      <c r="C141" s="283"/>
      <c r="D141" s="199"/>
      <c r="E141" s="199"/>
      <c r="F141" s="199"/>
      <c r="G141" s="199"/>
      <c r="H141" s="199"/>
      <c r="I141" s="199"/>
      <c r="J141" s="198" t="str">
        <f>D18</f>
        <v>Jarzouna</v>
      </c>
    </row>
    <row r="142" spans="1:10" ht="33" customHeight="1" x14ac:dyDescent="0.25">
      <c r="A142" s="207" t="s">
        <v>383</v>
      </c>
      <c r="B142" s="282">
        <f>'A1 Exploitation'!D452</f>
        <v>1</v>
      </c>
      <c r="C142" s="282"/>
      <c r="D142" s="199"/>
      <c r="E142" s="199"/>
      <c r="F142" s="199"/>
      <c r="G142" s="199"/>
      <c r="H142" s="199"/>
      <c r="I142" s="199"/>
    </row>
    <row r="143" spans="1:10" ht="33" customHeight="1" x14ac:dyDescent="0.25">
      <c r="A143" s="206" t="s">
        <v>384</v>
      </c>
      <c r="B143" s="282">
        <f>'A2 Exploitation'!D452</f>
        <v>0.91666666666666663</v>
      </c>
      <c r="C143" s="282"/>
      <c r="D143" s="199"/>
      <c r="E143" s="199"/>
      <c r="F143" s="199"/>
      <c r="G143" s="199"/>
      <c r="H143" s="199"/>
      <c r="I143" s="199"/>
    </row>
    <row r="144" spans="1:10" ht="33" customHeight="1" x14ac:dyDescent="0.25">
      <c r="A144" s="207" t="s">
        <v>385</v>
      </c>
      <c r="B144" s="282">
        <f>'A3 Exploitation'!D452</f>
        <v>0.83333333333333337</v>
      </c>
      <c r="C144" s="282"/>
      <c r="D144" s="199"/>
      <c r="E144" s="199"/>
      <c r="F144" s="199"/>
      <c r="G144" s="199"/>
      <c r="H144" s="199"/>
      <c r="I144" s="199"/>
    </row>
    <row r="145" spans="1:10" ht="33" customHeight="1" x14ac:dyDescent="0.25">
      <c r="A145" s="207" t="s">
        <v>386</v>
      </c>
      <c r="B145" s="282">
        <f>'A4 Exploitation'!D452</f>
        <v>1</v>
      </c>
      <c r="C145" s="282"/>
      <c r="D145" s="199"/>
      <c r="E145" s="199"/>
      <c r="F145" s="199"/>
      <c r="G145" s="199"/>
      <c r="H145" s="199"/>
      <c r="I145" s="199"/>
    </row>
    <row r="146" spans="1:10" ht="33" customHeight="1" x14ac:dyDescent="0.25">
      <c r="A146" s="206" t="s">
        <v>387</v>
      </c>
      <c r="B146" s="282">
        <f>'A5 Exploitation'!D452</f>
        <v>0</v>
      </c>
      <c r="C146" s="282"/>
      <c r="D146" s="199"/>
      <c r="E146" s="199"/>
      <c r="F146" s="199"/>
      <c r="G146" s="199"/>
      <c r="H146" s="199"/>
      <c r="I146" s="199"/>
    </row>
    <row r="147" spans="1:10" ht="33" customHeight="1" x14ac:dyDescent="0.25">
      <c r="A147" s="206" t="s">
        <v>388</v>
      </c>
      <c r="B147" s="282">
        <f>'A6 Exploitation'!D452</f>
        <v>0</v>
      </c>
      <c r="C147" s="282"/>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83" t="s">
        <v>402</v>
      </c>
      <c r="C150" s="283"/>
      <c r="D150" s="199"/>
      <c r="E150" s="199"/>
      <c r="F150" s="199"/>
      <c r="G150" s="199"/>
      <c r="H150" s="199"/>
      <c r="I150" s="199"/>
      <c r="J150" s="198" t="str">
        <f>D18</f>
        <v>Jarzouna</v>
      </c>
    </row>
    <row r="151" spans="1:10" ht="33" customHeight="1" x14ac:dyDescent="0.25">
      <c r="A151" s="207" t="s">
        <v>383</v>
      </c>
      <c r="B151" s="282">
        <f>'A1 Exploitation'!D462</f>
        <v>1</v>
      </c>
      <c r="C151" s="282"/>
      <c r="D151" s="199"/>
      <c r="E151" s="199"/>
      <c r="F151" s="199"/>
      <c r="G151" s="199"/>
      <c r="H151" s="199"/>
      <c r="I151" s="199"/>
    </row>
    <row r="152" spans="1:10" ht="33" customHeight="1" x14ac:dyDescent="0.25">
      <c r="A152" s="206" t="s">
        <v>384</v>
      </c>
      <c r="B152" s="282">
        <f>'A2 Exploitation'!D462</f>
        <v>0.875</v>
      </c>
      <c r="C152" s="282"/>
      <c r="D152" s="199"/>
      <c r="E152" s="199"/>
      <c r="F152" s="199"/>
      <c r="G152" s="199"/>
      <c r="H152" s="199"/>
      <c r="I152" s="199"/>
    </row>
    <row r="153" spans="1:10" ht="33" customHeight="1" x14ac:dyDescent="0.25">
      <c r="A153" s="207" t="s">
        <v>385</v>
      </c>
      <c r="B153" s="282">
        <f>'A3 Exploitation'!D462</f>
        <v>0.875</v>
      </c>
      <c r="C153" s="282"/>
      <c r="D153" s="199"/>
      <c r="E153" s="199"/>
      <c r="F153" s="199"/>
      <c r="G153" s="199"/>
      <c r="H153" s="199"/>
      <c r="I153" s="199"/>
    </row>
    <row r="154" spans="1:10" ht="33" customHeight="1" x14ac:dyDescent="0.25">
      <c r="A154" s="207" t="s">
        <v>386</v>
      </c>
      <c r="B154" s="282">
        <f>'A4 Exploitation'!D462</f>
        <v>0.75</v>
      </c>
      <c r="C154" s="282"/>
      <c r="D154" s="199"/>
      <c r="E154" s="199"/>
      <c r="F154" s="199"/>
      <c r="G154" s="199"/>
      <c r="H154" s="199"/>
      <c r="I154" s="199"/>
    </row>
    <row r="155" spans="1:10" ht="33" customHeight="1" x14ac:dyDescent="0.25">
      <c r="A155" s="206" t="s">
        <v>387</v>
      </c>
      <c r="B155" s="282">
        <f>'A5 Exploitation'!D462</f>
        <v>0</v>
      </c>
      <c r="C155" s="282"/>
      <c r="D155" s="199"/>
      <c r="E155" s="199"/>
      <c r="F155" s="199"/>
      <c r="G155" s="199"/>
      <c r="H155" s="199"/>
      <c r="I155" s="199"/>
    </row>
    <row r="156" spans="1:10" ht="33" customHeight="1" x14ac:dyDescent="0.25">
      <c r="A156" s="206" t="s">
        <v>388</v>
      </c>
      <c r="B156" s="282">
        <f>'A6 Exploitation'!D462</f>
        <v>0</v>
      </c>
      <c r="C156" s="282"/>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83" t="s">
        <v>403</v>
      </c>
      <c r="C159" s="283"/>
      <c r="D159" s="199"/>
      <c r="E159" s="199"/>
      <c r="F159" s="199"/>
      <c r="G159" s="199"/>
      <c r="H159" s="199"/>
      <c r="I159" s="199"/>
      <c r="J159" s="198" t="str">
        <f>D18</f>
        <v>Jarzouna</v>
      </c>
    </row>
    <row r="160" spans="1:10" ht="33" customHeight="1" x14ac:dyDescent="0.25">
      <c r="A160" s="207" t="s">
        <v>383</v>
      </c>
      <c r="B160" s="282">
        <f>'A1 Exploitation'!D471</f>
        <v>-0.125</v>
      </c>
      <c r="C160" s="282"/>
      <c r="D160" s="199"/>
      <c r="E160" s="199"/>
      <c r="F160" s="199"/>
      <c r="G160" s="199"/>
      <c r="H160" s="199"/>
      <c r="I160" s="199"/>
    </row>
    <row r="161" spans="1:10" ht="33" customHeight="1" x14ac:dyDescent="0.25">
      <c r="A161" s="206" t="s">
        <v>384</v>
      </c>
      <c r="B161" s="282">
        <f>'A2 Exploitation'!D471</f>
        <v>1</v>
      </c>
      <c r="C161" s="282"/>
      <c r="D161" s="199"/>
      <c r="E161" s="199"/>
      <c r="F161" s="199"/>
      <c r="G161" s="199"/>
      <c r="H161" s="199"/>
      <c r="I161" s="199"/>
    </row>
    <row r="162" spans="1:10" ht="33" customHeight="1" x14ac:dyDescent="0.25">
      <c r="A162" s="207" t="s">
        <v>385</v>
      </c>
      <c r="B162" s="282">
        <f>'A3 Exploitation'!D471</f>
        <v>1</v>
      </c>
      <c r="C162" s="282"/>
      <c r="D162" s="199"/>
      <c r="E162" s="199"/>
      <c r="F162" s="199"/>
      <c r="G162" s="199"/>
      <c r="H162" s="199"/>
      <c r="I162" s="199"/>
    </row>
    <row r="163" spans="1:10" ht="33" customHeight="1" x14ac:dyDescent="0.25">
      <c r="A163" s="207" t="s">
        <v>386</v>
      </c>
      <c r="B163" s="282">
        <f>'A4 Exploitation'!D471</f>
        <v>1</v>
      </c>
      <c r="C163" s="282"/>
      <c r="D163" s="199"/>
      <c r="E163" s="199"/>
      <c r="F163" s="199"/>
      <c r="G163" s="199"/>
      <c r="H163" s="199"/>
      <c r="I163" s="199"/>
    </row>
    <row r="164" spans="1:10" ht="33" customHeight="1" x14ac:dyDescent="0.25">
      <c r="A164" s="206" t="s">
        <v>387</v>
      </c>
      <c r="B164" s="282">
        <f>'A5 Exploitation'!D471</f>
        <v>0</v>
      </c>
      <c r="C164" s="282"/>
      <c r="D164" s="199"/>
      <c r="E164" s="199"/>
      <c r="F164" s="199"/>
      <c r="G164" s="199"/>
      <c r="H164" s="199"/>
      <c r="I164" s="199"/>
    </row>
    <row r="165" spans="1:10" ht="33" customHeight="1" x14ac:dyDescent="0.25">
      <c r="A165" s="206" t="s">
        <v>388</v>
      </c>
      <c r="B165" s="282">
        <f>'A6 Exploitation'!D471</f>
        <v>0</v>
      </c>
      <c r="C165" s="282"/>
      <c r="D165" s="199"/>
      <c r="E165" s="199"/>
      <c r="F165" s="199"/>
      <c r="G165" s="199"/>
      <c r="H165" s="199"/>
      <c r="I165" s="199"/>
    </row>
    <row r="166" spans="1:10" ht="18" x14ac:dyDescent="0.25">
      <c r="A166" s="209"/>
      <c r="B166" s="284"/>
      <c r="C166" s="284"/>
      <c r="D166" s="199"/>
      <c r="E166" s="199"/>
      <c r="F166" s="199"/>
      <c r="G166" s="199"/>
      <c r="H166" s="199"/>
      <c r="I166" s="199"/>
    </row>
    <row r="167" spans="1:10" ht="18" x14ac:dyDescent="0.25">
      <c r="A167" s="209"/>
      <c r="B167" s="284"/>
      <c r="C167" s="284"/>
      <c r="D167" s="199"/>
      <c r="E167" s="199"/>
      <c r="F167" s="199"/>
      <c r="G167" s="199"/>
      <c r="H167" s="199"/>
      <c r="I167" s="199"/>
    </row>
    <row r="168" spans="1:10" ht="33" customHeight="1" x14ac:dyDescent="0.25">
      <c r="A168" s="206" t="s">
        <v>381</v>
      </c>
      <c r="B168" s="283" t="s">
        <v>404</v>
      </c>
      <c r="C168" s="283"/>
      <c r="D168" s="199"/>
      <c r="E168" s="199"/>
      <c r="F168" s="199"/>
      <c r="G168" s="199"/>
      <c r="H168" s="199"/>
      <c r="I168" s="199"/>
      <c r="J168" s="198" t="str">
        <f>D18</f>
        <v>Jarzouna</v>
      </c>
    </row>
    <row r="169" spans="1:10" ht="33" customHeight="1" x14ac:dyDescent="0.25">
      <c r="A169" s="207" t="s">
        <v>383</v>
      </c>
      <c r="B169" s="282">
        <f>'A1 Exploitation'!D492</f>
        <v>1</v>
      </c>
      <c r="C169" s="282"/>
      <c r="D169" s="199"/>
      <c r="E169" s="199"/>
      <c r="F169" s="199"/>
      <c r="G169" s="199"/>
      <c r="H169" s="199"/>
      <c r="I169" s="199"/>
    </row>
    <row r="170" spans="1:10" ht="33" customHeight="1" x14ac:dyDescent="0.25">
      <c r="A170" s="206" t="s">
        <v>384</v>
      </c>
      <c r="B170" s="282">
        <f>'A2 Exploitation'!D492</f>
        <v>0.7</v>
      </c>
      <c r="C170" s="282"/>
      <c r="D170" s="199"/>
      <c r="E170" s="199"/>
      <c r="F170" s="199"/>
      <c r="G170" s="199"/>
      <c r="H170" s="199"/>
      <c r="I170" s="199"/>
    </row>
    <row r="171" spans="1:10" ht="33" customHeight="1" x14ac:dyDescent="0.25">
      <c r="A171" s="207" t="s">
        <v>385</v>
      </c>
      <c r="B171" s="282">
        <f>'A3 Exploitation'!D492</f>
        <v>0.92307692307692313</v>
      </c>
      <c r="C171" s="282"/>
      <c r="D171" s="199"/>
      <c r="E171" s="199"/>
      <c r="F171" s="199"/>
      <c r="G171" s="199"/>
      <c r="H171" s="199"/>
      <c r="I171" s="199"/>
    </row>
    <row r="172" spans="1:10" ht="33" customHeight="1" x14ac:dyDescent="0.25">
      <c r="A172" s="207" t="s">
        <v>386</v>
      </c>
      <c r="B172" s="282">
        <f>'A4 Exploitation'!D492</f>
        <v>0.92307692307692313</v>
      </c>
      <c r="C172" s="282"/>
    </row>
    <row r="173" spans="1:10" ht="33" customHeight="1" x14ac:dyDescent="0.25">
      <c r="A173" s="206" t="s">
        <v>387</v>
      </c>
      <c r="B173" s="282">
        <f>'A5 Exploitation'!D492</f>
        <v>0</v>
      </c>
      <c r="C173" s="282"/>
    </row>
    <row r="174" spans="1:10" ht="33" customHeight="1" x14ac:dyDescent="0.25">
      <c r="A174" s="206" t="s">
        <v>388</v>
      </c>
      <c r="B174" s="282">
        <f>'A6 Exploitation'!D492</f>
        <v>0</v>
      </c>
      <c r="C174" s="282"/>
    </row>
    <row r="175" spans="1:10" ht="18.75" x14ac:dyDescent="0.25">
      <c r="A175" s="210"/>
      <c r="B175" s="203"/>
      <c r="C175" s="203"/>
    </row>
    <row r="176" spans="1:10" ht="18.75" x14ac:dyDescent="0.25">
      <c r="A176" s="210"/>
      <c r="B176" s="203"/>
      <c r="C176" s="203"/>
    </row>
    <row r="177" spans="1:10" ht="33" customHeight="1" x14ac:dyDescent="0.25">
      <c r="A177" s="206" t="s">
        <v>381</v>
      </c>
      <c r="B177" s="283" t="s">
        <v>405</v>
      </c>
      <c r="C177" s="283"/>
      <c r="J177" s="198" t="str">
        <f>D18</f>
        <v>Jarzouna</v>
      </c>
    </row>
    <row r="178" spans="1:10" ht="33" customHeight="1" x14ac:dyDescent="0.25">
      <c r="A178" s="207" t="s">
        <v>383</v>
      </c>
      <c r="B178" s="282">
        <f>'A1 Exploitation'!D501</f>
        <v>1</v>
      </c>
      <c r="C178" s="282"/>
    </row>
    <row r="179" spans="1:10" ht="33" customHeight="1" x14ac:dyDescent="0.25">
      <c r="A179" s="206" t="s">
        <v>384</v>
      </c>
      <c r="B179" s="282">
        <f>'A2 Exploitation'!D501</f>
        <v>0.83333333333333337</v>
      </c>
      <c r="C179" s="282"/>
    </row>
    <row r="180" spans="1:10" ht="33" customHeight="1" x14ac:dyDescent="0.25">
      <c r="A180" s="207" t="s">
        <v>385</v>
      </c>
      <c r="B180" s="282">
        <f>'A3 Exploitation'!D501</f>
        <v>0.83333333333333337</v>
      </c>
      <c r="C180" s="282"/>
    </row>
    <row r="181" spans="1:10" ht="33" customHeight="1" x14ac:dyDescent="0.25">
      <c r="A181" s="207" t="s">
        <v>386</v>
      </c>
      <c r="B181" s="282">
        <f>'A4 Exploitation'!D501</f>
        <v>1</v>
      </c>
      <c r="C181" s="282"/>
    </row>
    <row r="182" spans="1:10" ht="33" customHeight="1" x14ac:dyDescent="0.25">
      <c r="A182" s="206" t="s">
        <v>387</v>
      </c>
      <c r="B182" s="282">
        <f>'A5 Exploitation'!D501</f>
        <v>0</v>
      </c>
      <c r="C182" s="282"/>
    </row>
    <row r="183" spans="1:10" ht="33" customHeight="1" x14ac:dyDescent="0.25">
      <c r="A183" s="206" t="s">
        <v>388</v>
      </c>
      <c r="B183" s="282">
        <f>'A6 Exploitation'!D501</f>
        <v>0</v>
      </c>
      <c r="C183" s="282"/>
    </row>
    <row r="184" spans="1:10" ht="18.75" x14ac:dyDescent="0.25">
      <c r="A184" s="210"/>
      <c r="B184" s="203"/>
      <c r="C184" s="203"/>
    </row>
    <row r="185" spans="1:10" ht="18.75" x14ac:dyDescent="0.25">
      <c r="A185" s="210"/>
      <c r="B185" s="203"/>
      <c r="C185" s="203"/>
    </row>
    <row r="186" spans="1:10" ht="33" customHeight="1" x14ac:dyDescent="0.25">
      <c r="A186" s="206" t="s">
        <v>381</v>
      </c>
      <c r="B186" s="283" t="s">
        <v>406</v>
      </c>
      <c r="C186" s="283"/>
      <c r="J186" s="198" t="str">
        <f>D18</f>
        <v>Jarzouna</v>
      </c>
    </row>
    <row r="187" spans="1:10" ht="33" customHeight="1" x14ac:dyDescent="0.25">
      <c r="A187" s="207" t="s">
        <v>383</v>
      </c>
      <c r="B187" s="282">
        <f>'A1 Technique'!D198</f>
        <v>0.86111111111111116</v>
      </c>
      <c r="C187" s="282"/>
    </row>
    <row r="188" spans="1:10" ht="33" customHeight="1" x14ac:dyDescent="0.25">
      <c r="A188" s="206" t="s">
        <v>384</v>
      </c>
      <c r="B188" s="282">
        <f>'A2 Technique'!D198</f>
        <v>0.77472527472527475</v>
      </c>
      <c r="C188" s="282"/>
    </row>
    <row r="189" spans="1:10" ht="33" customHeight="1" x14ac:dyDescent="0.25">
      <c r="A189" s="207" t="s">
        <v>385</v>
      </c>
      <c r="B189" s="282">
        <f>'A3 Technique'!D198</f>
        <v>0.77184466019417475</v>
      </c>
      <c r="C189" s="282"/>
    </row>
    <row r="190" spans="1:10" ht="33" customHeight="1" x14ac:dyDescent="0.25">
      <c r="A190" s="207" t="s">
        <v>386</v>
      </c>
      <c r="B190" s="282">
        <f>'A4 Technique'!D198</f>
        <v>0.85263157894736841</v>
      </c>
      <c r="C190" s="282"/>
    </row>
    <row r="191" spans="1:10" ht="33" customHeight="1" x14ac:dyDescent="0.25">
      <c r="A191" s="206" t="s">
        <v>387</v>
      </c>
      <c r="B191" s="282">
        <f>'A5 Technique'!D198</f>
        <v>0</v>
      </c>
      <c r="C191" s="282"/>
    </row>
    <row r="192" spans="1:10" ht="33" customHeight="1" x14ac:dyDescent="0.25">
      <c r="A192" s="206" t="s">
        <v>388</v>
      </c>
      <c r="B192" s="282">
        <f>'A6 Technique'!D198</f>
        <v>0</v>
      </c>
      <c r="C192" s="282"/>
    </row>
  </sheetData>
  <sheetProtection algorithmName="SHA-512" hashValue="qmYeXErpvY6P7691E1GTxkk2nAJZrV/GbQ7tb4fB2Pc4BclVcJJ4bvEvAtmR6PehmPiL3SkCLJErae5h4C0dlA==" saltValue="kivpHF0YYCyNZgR+ZJzaKw=="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3"/>
      <c r="E1" s="303"/>
      <c r="F1" s="303"/>
      <c r="G1" s="303"/>
      <c r="H1" s="303"/>
      <c r="I1" s="30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4" t="s">
        <v>201</v>
      </c>
      <c r="B7" s="304"/>
      <c r="C7" s="304"/>
      <c r="D7" s="304"/>
      <c r="E7" s="304"/>
      <c r="F7" s="304"/>
      <c r="G7" s="213"/>
      <c r="H7" s="213"/>
      <c r="I7" s="213"/>
    </row>
    <row r="8" spans="1:9" ht="29.25" x14ac:dyDescent="0.45">
      <c r="A8" s="305" t="str">
        <f>'Page de garde'!D18</f>
        <v>Jarzouna</v>
      </c>
      <c r="B8" s="305"/>
      <c r="C8" s="305"/>
      <c r="D8" s="305"/>
      <c r="E8" s="305"/>
      <c r="F8" s="305"/>
      <c r="G8" s="216"/>
      <c r="H8" s="216"/>
      <c r="I8" s="213"/>
    </row>
    <row r="9" spans="1:9" ht="24" x14ac:dyDescent="0.45">
      <c r="A9" s="38" t="s">
        <v>44</v>
      </c>
      <c r="B9" s="306"/>
      <c r="C9" s="306"/>
      <c r="D9" s="306"/>
      <c r="E9" s="306"/>
      <c r="F9" s="306"/>
      <c r="G9" s="216"/>
      <c r="H9" s="216"/>
      <c r="I9" s="213"/>
    </row>
    <row r="10" spans="1:9" ht="24" x14ac:dyDescent="0.45">
      <c r="A10" s="39" t="s">
        <v>46</v>
      </c>
      <c r="B10" s="307"/>
      <c r="C10" s="307"/>
      <c r="D10" s="307"/>
      <c r="E10" s="307"/>
      <c r="F10" s="307"/>
      <c r="G10" s="216"/>
      <c r="H10" s="216"/>
      <c r="I10" s="213"/>
    </row>
    <row r="11" spans="1:9" ht="24" x14ac:dyDescent="0.45">
      <c r="A11" s="38" t="s">
        <v>45</v>
      </c>
      <c r="B11" s="302"/>
      <c r="C11" s="302"/>
      <c r="D11" s="302"/>
      <c r="E11" s="302"/>
      <c r="F11" s="302"/>
      <c r="G11" s="216"/>
      <c r="H11" s="216"/>
      <c r="I11" s="213"/>
    </row>
    <row r="12" spans="1:9" ht="24" x14ac:dyDescent="0.45">
      <c r="A12" s="38" t="s">
        <v>276</v>
      </c>
      <c r="B12" s="295">
        <f>D505</f>
        <v>0</v>
      </c>
      <c r="C12" s="295"/>
      <c r="D12" s="295"/>
      <c r="E12" s="295"/>
      <c r="F12" s="295"/>
      <c r="G12" s="216"/>
      <c r="H12" s="216"/>
      <c r="I12" s="213"/>
    </row>
    <row r="13" spans="1:9" ht="22.5" x14ac:dyDescent="0.45">
      <c r="A13" s="35"/>
      <c r="B13" s="36"/>
      <c r="C13" s="36"/>
      <c r="D13" s="296"/>
      <c r="E13" s="296"/>
      <c r="F13" s="296"/>
      <c r="G13" s="296"/>
      <c r="H13" s="296"/>
      <c r="I13" s="3"/>
    </row>
    <row r="14" spans="1:9" ht="16.5" customHeight="1" x14ac:dyDescent="0.3">
      <c r="A14" s="297" t="s">
        <v>32</v>
      </c>
      <c r="B14" s="298" t="s">
        <v>33</v>
      </c>
      <c r="C14" s="298"/>
      <c r="D14" s="298" t="s">
        <v>48</v>
      </c>
      <c r="E14" s="299" t="s">
        <v>358</v>
      </c>
      <c r="F14" s="298" t="s">
        <v>214</v>
      </c>
      <c r="G14" s="36"/>
      <c r="H14" s="36"/>
    </row>
    <row r="15" spans="1:9" ht="16.5" customHeight="1" x14ac:dyDescent="0.3">
      <c r="A15" s="297"/>
      <c r="B15" s="77" t="s">
        <v>36</v>
      </c>
      <c r="C15" s="77" t="s">
        <v>35</v>
      </c>
      <c r="D15" s="298"/>
      <c r="E15" s="299"/>
      <c r="F15" s="298"/>
      <c r="G15" s="36"/>
      <c r="H15" s="36"/>
    </row>
    <row r="16" spans="1:9" ht="18" x14ac:dyDescent="0.35">
      <c r="A16" s="290" t="s">
        <v>0</v>
      </c>
      <c r="B16" s="290"/>
      <c r="C16" s="290"/>
      <c r="D16" s="290"/>
      <c r="E16" s="290"/>
      <c r="F16" s="290"/>
      <c r="G16" s="36"/>
      <c r="H16" s="36"/>
    </row>
    <row r="17" spans="1:8" ht="18" x14ac:dyDescent="0.3">
      <c r="A17" s="182">
        <f>B11</f>
        <v>0</v>
      </c>
      <c r="B17" s="36"/>
      <c r="C17" s="36"/>
      <c r="D17" s="36"/>
      <c r="E17" s="36"/>
      <c r="F17" s="36"/>
      <c r="G17" s="36"/>
      <c r="H17" s="36"/>
    </row>
    <row r="18" spans="1:8" ht="18" x14ac:dyDescent="0.25">
      <c r="A18" s="300" t="s">
        <v>1</v>
      </c>
      <c r="B18" s="301"/>
      <c r="C18" s="301"/>
      <c r="D18" s="301"/>
      <c r="E18" s="301"/>
      <c r="F18" s="30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1" t="s">
        <v>18</v>
      </c>
      <c r="B26" s="292"/>
      <c r="C26" s="292"/>
      <c r="D26" s="292"/>
      <c r="E26" s="292"/>
      <c r="F26" s="29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0" t="s">
        <v>137</v>
      </c>
      <c r="B43" s="290"/>
      <c r="C43" s="290"/>
      <c r="D43" s="290"/>
      <c r="E43" s="290"/>
      <c r="F43" s="290"/>
    </row>
    <row r="44" spans="1:7" x14ac:dyDescent="0.25">
      <c r="A44" s="183">
        <f>B11</f>
        <v>0</v>
      </c>
      <c r="B44" s="6"/>
      <c r="C44" s="7"/>
      <c r="D44" s="6"/>
    </row>
    <row r="45" spans="1:7" ht="16.5" x14ac:dyDescent="0.25">
      <c r="A45" s="293" t="s">
        <v>63</v>
      </c>
      <c r="B45" s="294"/>
      <c r="C45" s="294"/>
      <c r="D45" s="294"/>
      <c r="E45" s="294"/>
      <c r="F45" s="29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0" t="s">
        <v>129</v>
      </c>
      <c r="B99" s="290"/>
      <c r="C99" s="290"/>
      <c r="D99" s="290"/>
      <c r="E99" s="290"/>
      <c r="F99" s="290"/>
    </row>
    <row r="100" spans="1:6" x14ac:dyDescent="0.25">
      <c r="A100" s="183">
        <f>B11</f>
        <v>0</v>
      </c>
      <c r="B100" s="6"/>
      <c r="C100" s="7"/>
      <c r="D100" s="6"/>
    </row>
    <row r="101" spans="1:6" ht="16.5" x14ac:dyDescent="0.25">
      <c r="A101" s="293" t="s">
        <v>63</v>
      </c>
      <c r="B101" s="294"/>
      <c r="C101" s="294"/>
      <c r="D101" s="294"/>
      <c r="E101" s="294"/>
      <c r="F101" s="29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0" t="s">
        <v>130</v>
      </c>
      <c r="B152" s="290"/>
      <c r="C152" s="290"/>
      <c r="D152" s="290"/>
      <c r="E152" s="290"/>
      <c r="F152" s="290"/>
    </row>
    <row r="153" spans="1:6" x14ac:dyDescent="0.25">
      <c r="A153" s="183">
        <f>B11</f>
        <v>0</v>
      </c>
      <c r="B153" s="6"/>
      <c r="C153" s="7"/>
      <c r="D153" s="59"/>
    </row>
    <row r="154" spans="1:6" ht="16.5" x14ac:dyDescent="0.25">
      <c r="A154" s="293" t="s">
        <v>63</v>
      </c>
      <c r="B154" s="294"/>
      <c r="C154" s="294"/>
      <c r="D154" s="294"/>
      <c r="E154" s="294"/>
      <c r="F154" s="29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0" t="s">
        <v>167</v>
      </c>
      <c r="B192" s="290"/>
      <c r="C192" s="290"/>
      <c r="D192" s="290"/>
      <c r="E192" s="290"/>
      <c r="F192" s="290"/>
    </row>
    <row r="193" spans="1:7" x14ac:dyDescent="0.25">
      <c r="A193" s="189">
        <f>B11</f>
        <v>0</v>
      </c>
      <c r="B193" s="6"/>
      <c r="C193" s="7"/>
      <c r="D193" s="6"/>
    </row>
    <row r="194" spans="1:7" ht="18" x14ac:dyDescent="0.25">
      <c r="A194" s="291" t="s">
        <v>158</v>
      </c>
      <c r="B194" s="292"/>
      <c r="C194" s="292"/>
      <c r="D194" s="292"/>
      <c r="E194" s="292"/>
      <c r="F194" s="29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0" t="s">
        <v>78</v>
      </c>
      <c r="B248" s="290"/>
      <c r="C248" s="290"/>
      <c r="D248" s="290"/>
      <c r="E248" s="290"/>
      <c r="F248" s="290"/>
    </row>
    <row r="249" spans="1:6" s="3" customFormat="1" x14ac:dyDescent="0.25">
      <c r="A249" s="183">
        <f>B11</f>
        <v>0</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0" t="s">
        <v>4</v>
      </c>
      <c r="B291" s="290"/>
      <c r="C291" s="290"/>
      <c r="D291" s="290"/>
      <c r="E291" s="290"/>
      <c r="F291" s="290"/>
    </row>
    <row r="292" spans="1:7" x14ac:dyDescent="0.25">
      <c r="A292" s="192">
        <f>B11</f>
        <v>0</v>
      </c>
      <c r="B292" s="6"/>
      <c r="C292" s="7"/>
      <c r="D292" s="59"/>
    </row>
    <row r="293" spans="1:7" ht="18" x14ac:dyDescent="0.25">
      <c r="A293" s="291" t="s">
        <v>19</v>
      </c>
      <c r="B293" s="292"/>
      <c r="C293" s="292"/>
      <c r="D293" s="292"/>
      <c r="E293" s="292"/>
      <c r="F293" s="29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0" t="s">
        <v>21</v>
      </c>
      <c r="B324" s="290"/>
      <c r="C324" s="290"/>
      <c r="D324" s="290"/>
      <c r="E324" s="290"/>
      <c r="F324" s="290"/>
    </row>
    <row r="325" spans="1:9" x14ac:dyDescent="0.25">
      <c r="A325" s="193">
        <f>B11</f>
        <v>0</v>
      </c>
      <c r="B325" s="6"/>
      <c r="C325" s="7"/>
      <c r="D325" s="6"/>
    </row>
    <row r="326" spans="1:9" ht="18" x14ac:dyDescent="0.25">
      <c r="A326" s="291" t="s">
        <v>12</v>
      </c>
      <c r="B326" s="292"/>
      <c r="C326" s="292"/>
      <c r="D326" s="292"/>
      <c r="E326" s="292"/>
      <c r="F326" s="29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1" t="s">
        <v>25</v>
      </c>
      <c r="B339" s="292"/>
      <c r="C339" s="292"/>
      <c r="D339" s="292"/>
      <c r="E339" s="292"/>
      <c r="F339" s="29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0" t="s">
        <v>8</v>
      </c>
      <c r="B352" s="290"/>
      <c r="C352" s="290"/>
      <c r="D352" s="290"/>
      <c r="E352" s="290"/>
      <c r="F352" s="290"/>
    </row>
    <row r="353" spans="1:6" x14ac:dyDescent="0.25">
      <c r="A353" s="183">
        <f>B11</f>
        <v>0</v>
      </c>
      <c r="B353" s="6"/>
      <c r="C353" s="7"/>
      <c r="D353" s="59"/>
    </row>
    <row r="354" spans="1:6" ht="16.5" x14ac:dyDescent="0.25">
      <c r="A354" s="293" t="s">
        <v>113</v>
      </c>
      <c r="B354" s="294"/>
      <c r="C354" s="294"/>
      <c r="D354" s="294"/>
      <c r="E354" s="294"/>
      <c r="F354" s="29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0" t="s">
        <v>125</v>
      </c>
      <c r="B405" s="290"/>
      <c r="C405" s="290"/>
      <c r="D405" s="290"/>
      <c r="E405" s="290"/>
      <c r="F405" s="290"/>
    </row>
    <row r="406" spans="1:6" x14ac:dyDescent="0.25">
      <c r="A406" s="192">
        <f>B11</f>
        <v>0</v>
      </c>
      <c r="B406" s="6"/>
      <c r="C406" s="7"/>
      <c r="D406" s="6"/>
    </row>
    <row r="407" spans="1:6" ht="16.5" x14ac:dyDescent="0.25">
      <c r="A407" s="293" t="s">
        <v>19</v>
      </c>
      <c r="B407" s="294"/>
      <c r="C407" s="294"/>
      <c r="D407" s="294"/>
      <c r="E407" s="294"/>
      <c r="F407" s="29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3" t="s">
        <v>122</v>
      </c>
      <c r="B418" s="294"/>
      <c r="C418" s="294"/>
      <c r="D418" s="294"/>
      <c r="E418" s="294"/>
      <c r="F418" s="29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0" t="s">
        <v>374</v>
      </c>
      <c r="B435" s="290"/>
      <c r="C435" s="290"/>
      <c r="D435" s="290"/>
      <c r="E435" s="290"/>
      <c r="F435" s="290"/>
    </row>
    <row r="436" spans="1:7" x14ac:dyDescent="0.25">
      <c r="A436" s="195">
        <f>+B11</f>
        <v>0</v>
      </c>
      <c r="B436" s="6"/>
      <c r="C436" s="7"/>
      <c r="D436" s="6"/>
    </row>
    <row r="437" spans="1:7" ht="18" x14ac:dyDescent="0.25">
      <c r="A437" s="291" t="s">
        <v>375</v>
      </c>
      <c r="B437" s="292"/>
      <c r="C437" s="292"/>
      <c r="D437" s="292"/>
      <c r="E437" s="292"/>
      <c r="F437" s="29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1" t="s">
        <v>31</v>
      </c>
      <c r="B444" s="292"/>
      <c r="C444" s="292"/>
      <c r="D444" s="292"/>
      <c r="E444" s="292"/>
      <c r="F444" s="29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0" t="s">
        <v>180</v>
      </c>
      <c r="B454" s="290"/>
      <c r="C454" s="290"/>
      <c r="D454" s="290"/>
      <c r="E454" s="290"/>
      <c r="F454" s="29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0" t="s">
        <v>87</v>
      </c>
      <c r="B464" s="290"/>
      <c r="C464" s="290"/>
      <c r="D464" s="290"/>
      <c r="E464" s="290"/>
      <c r="F464" s="29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0" t="s">
        <v>151</v>
      </c>
      <c r="B473" s="290"/>
      <c r="C473" s="290"/>
      <c r="D473" s="290"/>
      <c r="E473" s="290"/>
      <c r="F473" s="29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0" t="s">
        <v>152</v>
      </c>
      <c r="B494" s="290"/>
      <c r="C494" s="290"/>
      <c r="D494" s="290"/>
      <c r="E494" s="290"/>
      <c r="F494" s="29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0"/>
      <c r="E1" s="320"/>
      <c r="F1" s="320"/>
      <c r="G1" s="320"/>
      <c r="H1" s="320"/>
      <c r="I1" s="32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4" t="s">
        <v>52</v>
      </c>
      <c r="B6" s="304"/>
      <c r="C6" s="304"/>
      <c r="D6" s="304"/>
      <c r="E6" s="304"/>
      <c r="F6" s="304"/>
      <c r="G6" s="216"/>
      <c r="H6" s="216"/>
      <c r="I6" s="216"/>
    </row>
    <row r="7" spans="1:9" s="36" customFormat="1" ht="21.75" customHeight="1" x14ac:dyDescent="0.45">
      <c r="A7" s="305" t="str">
        <f>'A1 Exploitation'!A8:F8</f>
        <v>Jarzouna</v>
      </c>
      <c r="B7" s="305"/>
      <c r="C7" s="305"/>
      <c r="D7" s="305"/>
      <c r="E7" s="305"/>
      <c r="F7" s="305"/>
      <c r="G7" s="216"/>
      <c r="H7" s="216"/>
      <c r="I7" s="216"/>
    </row>
    <row r="8" spans="1:9" s="36" customFormat="1" ht="24" x14ac:dyDescent="0.45">
      <c r="A8" s="38" t="s">
        <v>44</v>
      </c>
      <c r="B8" s="321">
        <f>'A5 Exploitation'!B9:F9</f>
        <v>0</v>
      </c>
      <c r="C8" s="321"/>
      <c r="D8" s="321"/>
      <c r="E8" s="321"/>
      <c r="F8" s="321"/>
      <c r="G8" s="216"/>
      <c r="H8" s="216"/>
      <c r="I8" s="216"/>
    </row>
    <row r="9" spans="1:9" s="36" customFormat="1" ht="24" x14ac:dyDescent="0.45">
      <c r="A9" s="39" t="s">
        <v>46</v>
      </c>
      <c r="B9" s="322">
        <f>'A5 Exploitation'!B10:F10</f>
        <v>0</v>
      </c>
      <c r="C9" s="322"/>
      <c r="D9" s="322"/>
      <c r="E9" s="322"/>
      <c r="F9" s="322"/>
      <c r="G9" s="216"/>
      <c r="H9" s="216"/>
      <c r="I9" s="216"/>
    </row>
    <row r="10" spans="1:9" s="36" customFormat="1" ht="24" x14ac:dyDescent="0.45">
      <c r="A10" s="38" t="s">
        <v>45</v>
      </c>
      <c r="B10" s="319">
        <f>'A5 Exploitation'!B11:F11</f>
        <v>0</v>
      </c>
      <c r="C10" s="319"/>
      <c r="D10" s="319"/>
      <c r="E10" s="319"/>
      <c r="F10" s="319"/>
      <c r="G10" s="216"/>
      <c r="H10" s="216"/>
      <c r="I10" s="216"/>
    </row>
    <row r="11" spans="1:9" s="36" customFormat="1" ht="24" x14ac:dyDescent="0.45">
      <c r="A11" s="38" t="s">
        <v>341</v>
      </c>
      <c r="B11" s="323">
        <f>D198</f>
        <v>0</v>
      </c>
      <c r="C11" s="323"/>
      <c r="D11" s="323"/>
      <c r="E11" s="323"/>
      <c r="F11" s="323"/>
      <c r="G11" s="216"/>
      <c r="H11" s="216"/>
      <c r="I11" s="216"/>
    </row>
    <row r="12" spans="1:9" s="36" customFormat="1" ht="22.5" x14ac:dyDescent="0.45">
      <c r="A12" s="35"/>
      <c r="D12" s="296"/>
      <c r="E12" s="296"/>
      <c r="F12" s="296"/>
      <c r="G12" s="296"/>
      <c r="H12" s="296"/>
      <c r="I12" s="40"/>
    </row>
    <row r="13" spans="1:9" s="36" customFormat="1" ht="11.25" customHeight="1" x14ac:dyDescent="0.3">
      <c r="A13" s="297" t="s">
        <v>32</v>
      </c>
      <c r="B13" s="298" t="s">
        <v>33</v>
      </c>
      <c r="C13" s="298"/>
      <c r="D13" s="298" t="s">
        <v>48</v>
      </c>
      <c r="E13" s="298" t="s">
        <v>213</v>
      </c>
      <c r="F13" s="298" t="s">
        <v>214</v>
      </c>
    </row>
    <row r="14" spans="1:9" s="36" customFormat="1" ht="12.75" customHeight="1" x14ac:dyDescent="0.3">
      <c r="A14" s="297"/>
      <c r="B14" s="70" t="s">
        <v>36</v>
      </c>
      <c r="C14" s="70" t="s">
        <v>35</v>
      </c>
      <c r="D14" s="298"/>
      <c r="E14" s="298"/>
      <c r="F14" s="298"/>
    </row>
    <row r="15" spans="1:9" x14ac:dyDescent="0.3">
      <c r="A15" s="41"/>
      <c r="B15" s="41"/>
      <c r="C15" s="41"/>
      <c r="D15" s="41"/>
    </row>
    <row r="16" spans="1:9" ht="19.5" x14ac:dyDescent="0.4">
      <c r="A16" s="324" t="s">
        <v>0</v>
      </c>
      <c r="B16" s="325"/>
      <c r="C16" s="325"/>
      <c r="D16" s="325"/>
      <c r="E16" s="325"/>
      <c r="F16" s="32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6" t="s">
        <v>38</v>
      </c>
      <c r="B22" s="313"/>
      <c r="C22" s="314"/>
      <c r="D22" s="215">
        <f>SUM(B17:C21)</f>
        <v>0</v>
      </c>
    </row>
    <row r="23" spans="1:6" x14ac:dyDescent="0.3">
      <c r="A23" s="310" t="s">
        <v>342</v>
      </c>
      <c r="B23" s="311"/>
      <c r="C23" s="312"/>
      <c r="D23" s="65">
        <f>D22/(COUNT(B17:C21)*2)</f>
        <v>0</v>
      </c>
    </row>
    <row r="24" spans="1:6" s="50" customFormat="1" x14ac:dyDescent="0.3">
      <c r="A24" s="54"/>
      <c r="B24" s="55"/>
      <c r="C24" s="55"/>
      <c r="D24" s="56"/>
    </row>
    <row r="25" spans="1:6" ht="19.5" x14ac:dyDescent="0.4">
      <c r="A25" s="308" t="s">
        <v>4</v>
      </c>
      <c r="B25" s="309"/>
      <c r="C25" s="309"/>
      <c r="D25" s="309"/>
      <c r="E25" s="309"/>
      <c r="F25" s="30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0" t="s">
        <v>38</v>
      </c>
      <c r="B32" s="311"/>
      <c r="C32" s="312"/>
      <c r="D32" s="214">
        <f>SUM(B26:C31)</f>
        <v>0</v>
      </c>
    </row>
    <row r="33" spans="1:6" x14ac:dyDescent="0.3">
      <c r="A33" s="310" t="s">
        <v>342</v>
      </c>
      <c r="B33" s="311"/>
      <c r="C33" s="312"/>
      <c r="D33" s="65">
        <f>D32/(COUNT(B26:C31)*2)</f>
        <v>0</v>
      </c>
    </row>
    <row r="34" spans="1:6" s="50" customFormat="1" x14ac:dyDescent="0.3">
      <c r="A34" s="54"/>
      <c r="B34" s="55"/>
      <c r="C34" s="55"/>
      <c r="D34" s="56"/>
    </row>
    <row r="35" spans="1:6" s="50" customFormat="1" ht="19.5" x14ac:dyDescent="0.4">
      <c r="A35" s="308" t="s">
        <v>246</v>
      </c>
      <c r="B35" s="309"/>
      <c r="C35" s="309"/>
      <c r="D35" s="309"/>
      <c r="E35" s="309"/>
      <c r="F35" s="30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0" t="s">
        <v>38</v>
      </c>
      <c r="B41" s="311"/>
      <c r="C41" s="312"/>
      <c r="D41" s="214">
        <f>SUM(B36:C40)</f>
        <v>0</v>
      </c>
      <c r="E41" s="37"/>
      <c r="F41" s="37"/>
    </row>
    <row r="42" spans="1:6" s="50" customFormat="1" x14ac:dyDescent="0.3">
      <c r="A42" s="310" t="s">
        <v>342</v>
      </c>
      <c r="B42" s="311"/>
      <c r="C42" s="312"/>
      <c r="D42" s="65">
        <f>D41/(COUNT(B36:C40)*2)</f>
        <v>0</v>
      </c>
      <c r="E42" s="37"/>
      <c r="F42" s="37"/>
    </row>
    <row r="43" spans="1:6" s="50" customFormat="1" x14ac:dyDescent="0.3">
      <c r="A43" s="90"/>
      <c r="B43" s="91"/>
      <c r="C43" s="91"/>
      <c r="D43" s="92"/>
    </row>
    <row r="44" spans="1:6" ht="19.5" x14ac:dyDescent="0.4">
      <c r="A44" s="317" t="s">
        <v>21</v>
      </c>
      <c r="B44" s="318"/>
      <c r="C44" s="318"/>
      <c r="D44" s="318"/>
      <c r="E44" s="318"/>
      <c r="F44" s="31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0" t="s">
        <v>38</v>
      </c>
      <c r="B51" s="311"/>
      <c r="C51" s="312"/>
      <c r="D51" s="214">
        <f>SUM(B45:C50)</f>
        <v>0</v>
      </c>
    </row>
    <row r="52" spans="1:6" x14ac:dyDescent="0.3">
      <c r="A52" s="310" t="s">
        <v>342</v>
      </c>
      <c r="B52" s="311"/>
      <c r="C52" s="312"/>
      <c r="D52" s="65">
        <f>D51/(COUNT(B45:C50)*2)</f>
        <v>0</v>
      </c>
    </row>
    <row r="53" spans="1:6" s="50" customFormat="1" x14ac:dyDescent="0.3">
      <c r="A53" s="54"/>
      <c r="B53" s="55"/>
      <c r="C53" s="55"/>
      <c r="D53" s="56"/>
    </row>
    <row r="54" spans="1:6" ht="19.5" x14ac:dyDescent="0.4">
      <c r="A54" s="308" t="s">
        <v>8</v>
      </c>
      <c r="B54" s="309"/>
      <c r="C54" s="309"/>
      <c r="D54" s="309"/>
      <c r="E54" s="309"/>
      <c r="F54" s="309"/>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0" t="s">
        <v>38</v>
      </c>
      <c r="B62" s="311"/>
      <c r="C62" s="312"/>
      <c r="D62" s="214">
        <f>SUM(B55:C61)</f>
        <v>0</v>
      </c>
    </row>
    <row r="63" spans="1:6" x14ac:dyDescent="0.3">
      <c r="A63" s="310" t="s">
        <v>342</v>
      </c>
      <c r="B63" s="311"/>
      <c r="C63" s="312"/>
      <c r="D63" s="65">
        <f>D62/(COUNT(B55:C61)*2)</f>
        <v>0</v>
      </c>
    </row>
    <row r="64" spans="1:6" s="50" customFormat="1" x14ac:dyDescent="0.3">
      <c r="A64" s="54"/>
      <c r="B64" s="55"/>
      <c r="C64" s="55"/>
      <c r="D64" s="56"/>
    </row>
    <row r="65" spans="1:6" ht="19.5" x14ac:dyDescent="0.4">
      <c r="A65" s="308" t="s">
        <v>143</v>
      </c>
      <c r="B65" s="309"/>
      <c r="C65" s="309"/>
      <c r="D65" s="309"/>
      <c r="E65" s="309"/>
      <c r="F65" s="30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0" t="s">
        <v>38</v>
      </c>
      <c r="B83" s="311"/>
      <c r="C83" s="312"/>
      <c r="D83" s="214">
        <f>SUM(B66:C82)</f>
        <v>0</v>
      </c>
    </row>
    <row r="84" spans="1:6" x14ac:dyDescent="0.3">
      <c r="A84" s="310" t="s">
        <v>342</v>
      </c>
      <c r="B84" s="311"/>
      <c r="C84" s="312"/>
      <c r="D84" s="65">
        <f>D83/(COUNT(B66:C82)*2)</f>
        <v>0</v>
      </c>
    </row>
    <row r="85" spans="1:6" s="50" customFormat="1" x14ac:dyDescent="0.3">
      <c r="A85" s="54"/>
      <c r="B85" s="55"/>
      <c r="C85" s="55"/>
      <c r="D85" s="56"/>
    </row>
    <row r="86" spans="1:6" ht="19.5" x14ac:dyDescent="0.4">
      <c r="A86" s="308" t="s">
        <v>237</v>
      </c>
      <c r="B86" s="309"/>
      <c r="C86" s="309"/>
      <c r="D86" s="309"/>
      <c r="E86" s="309"/>
      <c r="F86" s="30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0" t="s">
        <v>38</v>
      </c>
      <c r="B101" s="311"/>
      <c r="C101" s="312"/>
      <c r="D101" s="214">
        <f>SUM(B87:C100)</f>
        <v>0</v>
      </c>
    </row>
    <row r="102" spans="1:6" x14ac:dyDescent="0.3">
      <c r="A102" s="310" t="s">
        <v>342</v>
      </c>
      <c r="B102" s="311"/>
      <c r="C102" s="31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8" t="s">
        <v>238</v>
      </c>
      <c r="B105" s="309"/>
      <c r="C105" s="309"/>
      <c r="D105" s="309"/>
      <c r="E105" s="309"/>
      <c r="F105" s="30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0" t="s">
        <v>38</v>
      </c>
      <c r="B117" s="311"/>
      <c r="C117" s="312"/>
      <c r="D117" s="214">
        <f>SUM(B106:C116)</f>
        <v>0</v>
      </c>
      <c r="E117" s="37"/>
      <c r="F117" s="37"/>
    </row>
    <row r="118" spans="1:6" s="50" customFormat="1" x14ac:dyDescent="0.3">
      <c r="A118" s="310" t="s">
        <v>342</v>
      </c>
      <c r="B118" s="311"/>
      <c r="C118" s="312"/>
      <c r="D118" s="65">
        <f>D117/(COUNT(B106:C116)*2)</f>
        <v>0</v>
      </c>
      <c r="E118" s="37"/>
      <c r="F118" s="37"/>
    </row>
    <row r="119" spans="1:6" s="50" customFormat="1" x14ac:dyDescent="0.3">
      <c r="A119" s="54"/>
      <c r="B119" s="55"/>
      <c r="C119" s="55"/>
      <c r="D119" s="56"/>
    </row>
    <row r="120" spans="1:6" ht="19.5" x14ac:dyDescent="0.4">
      <c r="A120" s="308" t="s">
        <v>208</v>
      </c>
      <c r="B120" s="309"/>
      <c r="C120" s="309"/>
      <c r="D120" s="309"/>
      <c r="E120" s="309"/>
      <c r="F120" s="30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10" t="s">
        <v>38</v>
      </c>
      <c r="B132" s="311"/>
      <c r="C132" s="312"/>
      <c r="D132" s="214">
        <f>SUM(B121:C131)</f>
        <v>0</v>
      </c>
    </row>
    <row r="133" spans="1:6" x14ac:dyDescent="0.3">
      <c r="A133" s="310" t="s">
        <v>342</v>
      </c>
      <c r="B133" s="311"/>
      <c r="C133" s="312"/>
      <c r="D133" s="63">
        <f>D132/(COUNT(B121:C131)*2)</f>
        <v>0</v>
      </c>
    </row>
    <row r="134" spans="1:6" s="50" customFormat="1" x14ac:dyDescent="0.3">
      <c r="A134" s="54"/>
      <c r="B134" s="55"/>
      <c r="C134" s="55"/>
      <c r="D134" s="61"/>
    </row>
    <row r="135" spans="1:6" ht="19.5" x14ac:dyDescent="0.4">
      <c r="A135" s="308" t="s">
        <v>78</v>
      </c>
      <c r="B135" s="309"/>
      <c r="C135" s="309"/>
      <c r="D135" s="309"/>
      <c r="E135" s="309"/>
      <c r="F135" s="309"/>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0" t="s">
        <v>38</v>
      </c>
      <c r="B148" s="311"/>
      <c r="C148" s="312"/>
      <c r="D148" s="214">
        <f>SUM(B136:C147)</f>
        <v>0</v>
      </c>
    </row>
    <row r="149" spans="1:6" x14ac:dyDescent="0.3">
      <c r="A149" s="310" t="s">
        <v>342</v>
      </c>
      <c r="B149" s="311"/>
      <c r="C149" s="312"/>
      <c r="D149" s="65">
        <f>D148/(COUNT(B136:C147)*2)</f>
        <v>0</v>
      </c>
    </row>
    <row r="150" spans="1:6" s="50" customFormat="1" x14ac:dyDescent="0.3">
      <c r="A150" s="54"/>
      <c r="B150" s="55"/>
      <c r="C150" s="55"/>
      <c r="D150" s="56"/>
    </row>
    <row r="151" spans="1:6" ht="19.5" x14ac:dyDescent="0.4">
      <c r="A151" s="308" t="s">
        <v>243</v>
      </c>
      <c r="B151" s="309"/>
      <c r="C151" s="309"/>
      <c r="D151" s="309"/>
      <c r="E151" s="309"/>
      <c r="F151" s="30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0" t="s">
        <v>38</v>
      </c>
      <c r="B160" s="313"/>
      <c r="C160" s="314"/>
      <c r="D160" s="215">
        <f>SUM(B152:C159)</f>
        <v>0</v>
      </c>
    </row>
    <row r="161" spans="1:6" x14ac:dyDescent="0.3">
      <c r="A161" s="310" t="s">
        <v>342</v>
      </c>
      <c r="B161" s="311"/>
      <c r="C161" s="312"/>
      <c r="D161" s="65">
        <f>D160/(COUNT(B152:C159)*2)</f>
        <v>0</v>
      </c>
    </row>
    <row r="162" spans="1:6" s="50" customFormat="1" x14ac:dyDescent="0.3">
      <c r="A162" s="54"/>
      <c r="B162" s="55"/>
      <c r="C162" s="57"/>
      <c r="D162" s="58"/>
    </row>
    <row r="163" spans="1:6" ht="19.5" x14ac:dyDescent="0.4">
      <c r="A163" s="308" t="s">
        <v>85</v>
      </c>
      <c r="B163" s="309"/>
      <c r="C163" s="309"/>
      <c r="D163" s="309"/>
      <c r="E163" s="309"/>
      <c r="F163" s="30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0" t="s">
        <v>38</v>
      </c>
      <c r="B168" s="311"/>
      <c r="C168" s="312"/>
      <c r="D168" s="214">
        <f>SUM(B164:C167)</f>
        <v>0</v>
      </c>
    </row>
    <row r="169" spans="1:6" x14ac:dyDescent="0.3">
      <c r="A169" s="310" t="s">
        <v>342</v>
      </c>
      <c r="B169" s="311"/>
      <c r="C169" s="312"/>
      <c r="D169" s="65">
        <f>D168/(COUNT(B164:C167)*2)</f>
        <v>0</v>
      </c>
    </row>
    <row r="170" spans="1:6" s="50" customFormat="1" x14ac:dyDescent="0.3">
      <c r="A170" s="54"/>
      <c r="B170" s="55"/>
      <c r="C170" s="55"/>
      <c r="D170" s="56"/>
    </row>
    <row r="171" spans="1:6" ht="19.5" x14ac:dyDescent="0.4">
      <c r="A171" s="315" t="s">
        <v>17</v>
      </c>
      <c r="B171" s="316"/>
      <c r="C171" s="316"/>
      <c r="D171" s="316"/>
      <c r="E171" s="316"/>
      <c r="F171" s="31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0" t="s">
        <v>38</v>
      </c>
      <c r="B176" s="311"/>
      <c r="C176" s="312"/>
      <c r="D176" s="214">
        <f>SUM(B172:C175)</f>
        <v>0</v>
      </c>
    </row>
    <row r="177" spans="1:6" x14ac:dyDescent="0.3">
      <c r="A177" s="310" t="s">
        <v>342</v>
      </c>
      <c r="B177" s="311"/>
      <c r="C177" s="312"/>
      <c r="D177" s="65">
        <f>D176/(COUNT(B172:C175)*2)</f>
        <v>0</v>
      </c>
    </row>
    <row r="178" spans="1:6" s="50" customFormat="1" x14ac:dyDescent="0.3">
      <c r="A178" s="54"/>
      <c r="B178" s="55"/>
      <c r="C178" s="55"/>
      <c r="D178" s="56"/>
    </row>
    <row r="179" spans="1:6" ht="19.5" x14ac:dyDescent="0.4">
      <c r="A179" s="308" t="s">
        <v>87</v>
      </c>
      <c r="B179" s="309"/>
      <c r="C179" s="309"/>
      <c r="D179" s="309"/>
      <c r="E179" s="309"/>
      <c r="F179" s="30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0" t="s">
        <v>38</v>
      </c>
      <c r="B185" s="311"/>
      <c r="C185" s="312"/>
      <c r="D185" s="214">
        <f>SUM(B180:C184)</f>
        <v>0</v>
      </c>
    </row>
    <row r="186" spans="1:6" x14ac:dyDescent="0.3">
      <c r="A186" s="310" t="s">
        <v>342</v>
      </c>
      <c r="B186" s="311"/>
      <c r="C186" s="312"/>
      <c r="D186" s="65">
        <f>D185/(COUNT(B180:C184)*2)</f>
        <v>0</v>
      </c>
    </row>
    <row r="187" spans="1:6" s="50" customFormat="1" x14ac:dyDescent="0.3">
      <c r="A187" s="54"/>
      <c r="B187" s="55"/>
      <c r="C187" s="55"/>
      <c r="D187" s="56"/>
    </row>
    <row r="188" spans="1:6" ht="19.5" x14ac:dyDescent="0.4">
      <c r="A188" s="308" t="s">
        <v>242</v>
      </c>
      <c r="B188" s="309"/>
      <c r="C188" s="309"/>
      <c r="D188" s="309"/>
      <c r="E188" s="309"/>
      <c r="F188" s="30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0" t="s">
        <v>38</v>
      </c>
      <c r="B193" s="311"/>
      <c r="C193" s="312"/>
      <c r="D193" s="97">
        <f>SUM(B189:C192)</f>
        <v>0</v>
      </c>
    </row>
    <row r="194" spans="1:4" x14ac:dyDescent="0.3">
      <c r="A194" s="310" t="s">
        <v>342</v>
      </c>
      <c r="B194" s="311"/>
      <c r="C194" s="31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3"/>
      <c r="E1" s="303"/>
      <c r="F1" s="303"/>
      <c r="G1" s="303"/>
      <c r="H1" s="303"/>
      <c r="I1" s="30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4" t="s">
        <v>201</v>
      </c>
      <c r="B7" s="304"/>
      <c r="C7" s="304"/>
      <c r="D7" s="304"/>
      <c r="E7" s="304"/>
      <c r="F7" s="304"/>
      <c r="G7" s="213"/>
      <c r="H7" s="213"/>
      <c r="I7" s="213"/>
    </row>
    <row r="8" spans="1:9" ht="29.25" x14ac:dyDescent="0.45">
      <c r="A8" s="305" t="str">
        <f>'Page de garde'!D18</f>
        <v>Jarzouna</v>
      </c>
      <c r="B8" s="305"/>
      <c r="C8" s="305"/>
      <c r="D8" s="305"/>
      <c r="E8" s="305"/>
      <c r="F8" s="305"/>
      <c r="G8" s="216"/>
      <c r="H8" s="216"/>
      <c r="I8" s="213"/>
    </row>
    <row r="9" spans="1:9" ht="24" x14ac:dyDescent="0.45">
      <c r="A9" s="38" t="s">
        <v>44</v>
      </c>
      <c r="B9" s="306"/>
      <c r="C9" s="306"/>
      <c r="D9" s="306"/>
      <c r="E9" s="306"/>
      <c r="F9" s="306"/>
      <c r="G9" s="216"/>
      <c r="H9" s="216"/>
      <c r="I9" s="213"/>
    </row>
    <row r="10" spans="1:9" ht="24" x14ac:dyDescent="0.45">
      <c r="A10" s="39" t="s">
        <v>46</v>
      </c>
      <c r="B10" s="307"/>
      <c r="C10" s="307"/>
      <c r="D10" s="307"/>
      <c r="E10" s="307"/>
      <c r="F10" s="307"/>
      <c r="G10" s="216"/>
      <c r="H10" s="216"/>
      <c r="I10" s="213"/>
    </row>
    <row r="11" spans="1:9" ht="24" x14ac:dyDescent="0.45">
      <c r="A11" s="38" t="s">
        <v>45</v>
      </c>
      <c r="B11" s="302"/>
      <c r="C11" s="302"/>
      <c r="D11" s="302"/>
      <c r="E11" s="302"/>
      <c r="F11" s="302"/>
      <c r="G11" s="216"/>
      <c r="H11" s="216"/>
      <c r="I11" s="213"/>
    </row>
    <row r="12" spans="1:9" ht="24" x14ac:dyDescent="0.45">
      <c r="A12" s="38" t="s">
        <v>276</v>
      </c>
      <c r="B12" s="295">
        <f>D505</f>
        <v>0</v>
      </c>
      <c r="C12" s="295"/>
      <c r="D12" s="295"/>
      <c r="E12" s="295"/>
      <c r="F12" s="295"/>
      <c r="G12" s="216"/>
      <c r="H12" s="216"/>
      <c r="I12" s="213"/>
    </row>
    <row r="13" spans="1:9" ht="22.5" x14ac:dyDescent="0.45">
      <c r="A13" s="35"/>
      <c r="B13" s="36"/>
      <c r="C13" s="36"/>
      <c r="D13" s="296"/>
      <c r="E13" s="296"/>
      <c r="F13" s="296"/>
      <c r="G13" s="296"/>
      <c r="H13" s="296"/>
      <c r="I13" s="3"/>
    </row>
    <row r="14" spans="1:9" ht="16.5" customHeight="1" x14ac:dyDescent="0.3">
      <c r="A14" s="297" t="s">
        <v>32</v>
      </c>
      <c r="B14" s="298" t="s">
        <v>33</v>
      </c>
      <c r="C14" s="298"/>
      <c r="D14" s="298" t="s">
        <v>48</v>
      </c>
      <c r="E14" s="299" t="s">
        <v>358</v>
      </c>
      <c r="F14" s="298" t="s">
        <v>214</v>
      </c>
      <c r="G14" s="36"/>
      <c r="H14" s="36"/>
    </row>
    <row r="15" spans="1:9" ht="16.5" customHeight="1" x14ac:dyDescent="0.3">
      <c r="A15" s="297"/>
      <c r="B15" s="77" t="s">
        <v>36</v>
      </c>
      <c r="C15" s="77" t="s">
        <v>35</v>
      </c>
      <c r="D15" s="298"/>
      <c r="E15" s="299"/>
      <c r="F15" s="298"/>
      <c r="G15" s="36"/>
      <c r="H15" s="36"/>
    </row>
    <row r="16" spans="1:9" ht="18" x14ac:dyDescent="0.35">
      <c r="A16" s="290" t="s">
        <v>0</v>
      </c>
      <c r="B16" s="290"/>
      <c r="C16" s="290"/>
      <c r="D16" s="290"/>
      <c r="E16" s="290"/>
      <c r="F16" s="290"/>
      <c r="G16" s="36"/>
      <c r="H16" s="36"/>
    </row>
    <row r="17" spans="1:8" ht="18" x14ac:dyDescent="0.3">
      <c r="A17" s="182">
        <f>B11</f>
        <v>0</v>
      </c>
      <c r="B17" s="36"/>
      <c r="C17" s="36"/>
      <c r="D17" s="36"/>
      <c r="E17" s="36"/>
      <c r="F17" s="36"/>
      <c r="G17" s="36"/>
      <c r="H17" s="36"/>
    </row>
    <row r="18" spans="1:8" ht="18" x14ac:dyDescent="0.25">
      <c r="A18" s="300" t="s">
        <v>1</v>
      </c>
      <c r="B18" s="301"/>
      <c r="C18" s="301"/>
      <c r="D18" s="301"/>
      <c r="E18" s="301"/>
      <c r="F18" s="30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1" t="s">
        <v>18</v>
      </c>
      <c r="B26" s="292"/>
      <c r="C26" s="292"/>
      <c r="D26" s="292"/>
      <c r="E26" s="292"/>
      <c r="F26" s="29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0" t="s">
        <v>137</v>
      </c>
      <c r="B43" s="290"/>
      <c r="C43" s="290"/>
      <c r="D43" s="290"/>
      <c r="E43" s="290"/>
      <c r="F43" s="290"/>
    </row>
    <row r="44" spans="1:7" x14ac:dyDescent="0.25">
      <c r="A44" s="183">
        <f>B11</f>
        <v>0</v>
      </c>
      <c r="B44" s="6"/>
      <c r="C44" s="7"/>
      <c r="D44" s="6"/>
    </row>
    <row r="45" spans="1:7" ht="16.5" x14ac:dyDescent="0.25">
      <c r="A45" s="293" t="s">
        <v>63</v>
      </c>
      <c r="B45" s="294"/>
      <c r="C45" s="294"/>
      <c r="D45" s="294"/>
      <c r="E45" s="294"/>
      <c r="F45" s="29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0" t="s">
        <v>129</v>
      </c>
      <c r="B99" s="290"/>
      <c r="C99" s="290"/>
      <c r="D99" s="290"/>
      <c r="E99" s="290"/>
      <c r="F99" s="290"/>
    </row>
    <row r="100" spans="1:6" x14ac:dyDescent="0.25">
      <c r="A100" s="183">
        <f>B11</f>
        <v>0</v>
      </c>
      <c r="B100" s="6"/>
      <c r="C100" s="7"/>
      <c r="D100" s="6"/>
    </row>
    <row r="101" spans="1:6" ht="16.5" x14ac:dyDescent="0.25">
      <c r="A101" s="293" t="s">
        <v>63</v>
      </c>
      <c r="B101" s="294"/>
      <c r="C101" s="294"/>
      <c r="D101" s="294"/>
      <c r="E101" s="294"/>
      <c r="F101" s="29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0" t="s">
        <v>130</v>
      </c>
      <c r="B152" s="290"/>
      <c r="C152" s="290"/>
      <c r="D152" s="290"/>
      <c r="E152" s="290"/>
      <c r="F152" s="290"/>
    </row>
    <row r="153" spans="1:6" x14ac:dyDescent="0.25">
      <c r="A153" s="183">
        <f>B11</f>
        <v>0</v>
      </c>
      <c r="B153" s="6"/>
      <c r="C153" s="7"/>
      <c r="D153" s="59"/>
    </row>
    <row r="154" spans="1:6" ht="16.5" x14ac:dyDescent="0.25">
      <c r="A154" s="293" t="s">
        <v>63</v>
      </c>
      <c r="B154" s="294"/>
      <c r="C154" s="294"/>
      <c r="D154" s="294"/>
      <c r="E154" s="294"/>
      <c r="F154" s="29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0" t="s">
        <v>167</v>
      </c>
      <c r="B192" s="290"/>
      <c r="C192" s="290"/>
      <c r="D192" s="290"/>
      <c r="E192" s="290"/>
      <c r="F192" s="290"/>
    </row>
    <row r="193" spans="1:7" x14ac:dyDescent="0.25">
      <c r="A193" s="189">
        <f>B11</f>
        <v>0</v>
      </c>
      <c r="B193" s="6"/>
      <c r="C193" s="7"/>
      <c r="D193" s="6"/>
    </row>
    <row r="194" spans="1:7" ht="18" x14ac:dyDescent="0.25">
      <c r="A194" s="291" t="s">
        <v>158</v>
      </c>
      <c r="B194" s="292"/>
      <c r="C194" s="292"/>
      <c r="D194" s="292"/>
      <c r="E194" s="292"/>
      <c r="F194" s="292"/>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0" t="s">
        <v>78</v>
      </c>
      <c r="B248" s="290"/>
      <c r="C248" s="290"/>
      <c r="D248" s="290"/>
      <c r="E248" s="290"/>
      <c r="F248" s="290"/>
    </row>
    <row r="249" spans="1:6" s="3" customFormat="1" x14ac:dyDescent="0.25">
      <c r="A249" s="183">
        <f>B11</f>
        <v>0</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0" t="s">
        <v>4</v>
      </c>
      <c r="B291" s="290"/>
      <c r="C291" s="290"/>
      <c r="D291" s="290"/>
      <c r="E291" s="290"/>
      <c r="F291" s="290"/>
    </row>
    <row r="292" spans="1:7" x14ac:dyDescent="0.25">
      <c r="A292" s="192">
        <f>B11</f>
        <v>0</v>
      </c>
      <c r="B292" s="6"/>
      <c r="C292" s="7"/>
      <c r="D292" s="59"/>
    </row>
    <row r="293" spans="1:7" ht="18" x14ac:dyDescent="0.25">
      <c r="A293" s="291" t="s">
        <v>19</v>
      </c>
      <c r="B293" s="292"/>
      <c r="C293" s="292"/>
      <c r="D293" s="292"/>
      <c r="E293" s="292"/>
      <c r="F293" s="29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0" t="s">
        <v>21</v>
      </c>
      <c r="B324" s="290"/>
      <c r="C324" s="290"/>
      <c r="D324" s="290"/>
      <c r="E324" s="290"/>
      <c r="F324" s="290"/>
    </row>
    <row r="325" spans="1:9" x14ac:dyDescent="0.25">
      <c r="A325" s="193">
        <f>B11</f>
        <v>0</v>
      </c>
      <c r="B325" s="6"/>
      <c r="C325" s="7"/>
      <c r="D325" s="6"/>
    </row>
    <row r="326" spans="1:9" ht="18" x14ac:dyDescent="0.25">
      <c r="A326" s="291" t="s">
        <v>12</v>
      </c>
      <c r="B326" s="292"/>
      <c r="C326" s="292"/>
      <c r="D326" s="292"/>
      <c r="E326" s="292"/>
      <c r="F326" s="29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1" t="s">
        <v>25</v>
      </c>
      <c r="B339" s="292"/>
      <c r="C339" s="292"/>
      <c r="D339" s="292"/>
      <c r="E339" s="292"/>
      <c r="F339" s="29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0" t="s">
        <v>8</v>
      </c>
      <c r="B352" s="290"/>
      <c r="C352" s="290"/>
      <c r="D352" s="290"/>
      <c r="E352" s="290"/>
      <c r="F352" s="290"/>
    </row>
    <row r="353" spans="1:6" x14ac:dyDescent="0.25">
      <c r="A353" s="183">
        <f>B11</f>
        <v>0</v>
      </c>
      <c r="B353" s="6"/>
      <c r="C353" s="7"/>
      <c r="D353" s="59"/>
    </row>
    <row r="354" spans="1:6" ht="16.5" x14ac:dyDescent="0.25">
      <c r="A354" s="293" t="s">
        <v>113</v>
      </c>
      <c r="B354" s="294"/>
      <c r="C354" s="294"/>
      <c r="D354" s="294"/>
      <c r="E354" s="294"/>
      <c r="F354" s="29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0" t="s">
        <v>125</v>
      </c>
      <c r="B405" s="290"/>
      <c r="C405" s="290"/>
      <c r="D405" s="290"/>
      <c r="E405" s="290"/>
      <c r="F405" s="290"/>
    </row>
    <row r="406" spans="1:6" x14ac:dyDescent="0.25">
      <c r="A406" s="192">
        <f>B11</f>
        <v>0</v>
      </c>
      <c r="B406" s="6"/>
      <c r="C406" s="7"/>
      <c r="D406" s="6"/>
    </row>
    <row r="407" spans="1:6" ht="16.5" x14ac:dyDescent="0.25">
      <c r="A407" s="293" t="s">
        <v>19</v>
      </c>
      <c r="B407" s="294"/>
      <c r="C407" s="294"/>
      <c r="D407" s="294"/>
      <c r="E407" s="294"/>
      <c r="F407" s="29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3" t="s">
        <v>122</v>
      </c>
      <c r="B418" s="294"/>
      <c r="C418" s="294"/>
      <c r="D418" s="294"/>
      <c r="E418" s="294"/>
      <c r="F418" s="29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0" t="s">
        <v>374</v>
      </c>
      <c r="B435" s="290"/>
      <c r="C435" s="290"/>
      <c r="D435" s="290"/>
      <c r="E435" s="290"/>
      <c r="F435" s="290"/>
    </row>
    <row r="436" spans="1:7" x14ac:dyDescent="0.25">
      <c r="A436" s="195">
        <f>+B11</f>
        <v>0</v>
      </c>
      <c r="B436" s="6"/>
      <c r="C436" s="7"/>
      <c r="D436" s="6"/>
    </row>
    <row r="437" spans="1:7" ht="18" x14ac:dyDescent="0.25">
      <c r="A437" s="291" t="s">
        <v>375</v>
      </c>
      <c r="B437" s="292"/>
      <c r="C437" s="292"/>
      <c r="D437" s="292"/>
      <c r="E437" s="292"/>
      <c r="F437" s="29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1" t="s">
        <v>31</v>
      </c>
      <c r="B444" s="292"/>
      <c r="C444" s="292"/>
      <c r="D444" s="292"/>
      <c r="E444" s="292"/>
      <c r="F444" s="29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0" t="s">
        <v>180</v>
      </c>
      <c r="B454" s="290"/>
      <c r="C454" s="290"/>
      <c r="D454" s="290"/>
      <c r="E454" s="290"/>
      <c r="F454" s="29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0" t="s">
        <v>87</v>
      </c>
      <c r="B464" s="290"/>
      <c r="C464" s="290"/>
      <c r="D464" s="290"/>
      <c r="E464" s="290"/>
      <c r="F464" s="29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0" t="s">
        <v>151</v>
      </c>
      <c r="B473" s="290"/>
      <c r="C473" s="290"/>
      <c r="D473" s="290"/>
      <c r="E473" s="290"/>
      <c r="F473" s="29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0" t="s">
        <v>152</v>
      </c>
      <c r="B494" s="290"/>
      <c r="C494" s="290"/>
      <c r="D494" s="290"/>
      <c r="E494" s="290"/>
      <c r="F494" s="29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A17" sqref="A1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0"/>
      <c r="E1" s="320"/>
      <c r="F1" s="320"/>
      <c r="G1" s="320"/>
      <c r="H1" s="320"/>
      <c r="I1" s="32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4" t="s">
        <v>52</v>
      </c>
      <c r="B6" s="304"/>
      <c r="C6" s="304"/>
      <c r="D6" s="304"/>
      <c r="E6" s="304"/>
      <c r="F6" s="304"/>
      <c r="G6" s="216"/>
      <c r="H6" s="216"/>
      <c r="I6" s="216"/>
    </row>
    <row r="7" spans="1:9" s="36" customFormat="1" ht="21.75" customHeight="1" x14ac:dyDescent="0.45">
      <c r="A7" s="305" t="str">
        <f>'A1 Exploitation'!A8:F8</f>
        <v>Jarzouna</v>
      </c>
      <c r="B7" s="305"/>
      <c r="C7" s="305"/>
      <c r="D7" s="305"/>
      <c r="E7" s="305"/>
      <c r="F7" s="305"/>
      <c r="G7" s="216"/>
      <c r="H7" s="216"/>
      <c r="I7" s="216"/>
    </row>
    <row r="8" spans="1:9" s="36" customFormat="1" ht="24" x14ac:dyDescent="0.45">
      <c r="A8" s="38" t="s">
        <v>44</v>
      </c>
      <c r="B8" s="321">
        <f>'A6 Exploitation'!B9:F9</f>
        <v>0</v>
      </c>
      <c r="C8" s="321"/>
      <c r="D8" s="321"/>
      <c r="E8" s="321"/>
      <c r="F8" s="321"/>
      <c r="G8" s="216"/>
      <c r="H8" s="216"/>
      <c r="I8" s="216"/>
    </row>
    <row r="9" spans="1:9" s="36" customFormat="1" ht="24" x14ac:dyDescent="0.45">
      <c r="A9" s="39" t="s">
        <v>46</v>
      </c>
      <c r="B9" s="322">
        <f>'A6 Exploitation'!B10:F10</f>
        <v>0</v>
      </c>
      <c r="C9" s="322"/>
      <c r="D9" s="322"/>
      <c r="E9" s="322"/>
      <c r="F9" s="322"/>
      <c r="G9" s="216"/>
      <c r="H9" s="216"/>
      <c r="I9" s="216"/>
    </row>
    <row r="10" spans="1:9" s="36" customFormat="1" ht="24" x14ac:dyDescent="0.45">
      <c r="A10" s="38" t="s">
        <v>45</v>
      </c>
      <c r="B10" s="319">
        <f>'A6 Exploitation'!B11:F11</f>
        <v>0</v>
      </c>
      <c r="C10" s="319"/>
      <c r="D10" s="319"/>
      <c r="E10" s="319"/>
      <c r="F10" s="319"/>
      <c r="G10" s="216"/>
      <c r="H10" s="216"/>
      <c r="I10" s="216"/>
    </row>
    <row r="11" spans="1:9" s="36" customFormat="1" ht="24" x14ac:dyDescent="0.45">
      <c r="A11" s="38" t="s">
        <v>341</v>
      </c>
      <c r="B11" s="323">
        <f>D198</f>
        <v>0</v>
      </c>
      <c r="C11" s="323"/>
      <c r="D11" s="323"/>
      <c r="E11" s="323"/>
      <c r="F11" s="323"/>
      <c r="G11" s="216"/>
      <c r="H11" s="216"/>
      <c r="I11" s="216"/>
    </row>
    <row r="12" spans="1:9" s="36" customFormat="1" ht="22.5" x14ac:dyDescent="0.45">
      <c r="A12" s="35"/>
      <c r="D12" s="296"/>
      <c r="E12" s="296"/>
      <c r="F12" s="296"/>
      <c r="G12" s="296"/>
      <c r="H12" s="296"/>
      <c r="I12" s="40"/>
    </row>
    <row r="13" spans="1:9" s="36" customFormat="1" ht="11.25" customHeight="1" x14ac:dyDescent="0.3">
      <c r="A13" s="297" t="s">
        <v>32</v>
      </c>
      <c r="B13" s="298" t="s">
        <v>33</v>
      </c>
      <c r="C13" s="298"/>
      <c r="D13" s="298" t="s">
        <v>48</v>
      </c>
      <c r="E13" s="298" t="s">
        <v>213</v>
      </c>
      <c r="F13" s="298" t="s">
        <v>214</v>
      </c>
    </row>
    <row r="14" spans="1:9" s="36" customFormat="1" ht="12.75" customHeight="1" x14ac:dyDescent="0.3">
      <c r="A14" s="297"/>
      <c r="B14" s="70" t="s">
        <v>36</v>
      </c>
      <c r="C14" s="70" t="s">
        <v>35</v>
      </c>
      <c r="D14" s="298"/>
      <c r="E14" s="298"/>
      <c r="F14" s="298"/>
    </row>
    <row r="15" spans="1:9" x14ac:dyDescent="0.3">
      <c r="A15" s="41"/>
      <c r="B15" s="41"/>
      <c r="C15" s="41"/>
      <c r="D15" s="41"/>
    </row>
    <row r="16" spans="1:9" ht="19.5" x14ac:dyDescent="0.4">
      <c r="A16" s="324" t="s">
        <v>0</v>
      </c>
      <c r="B16" s="325"/>
      <c r="C16" s="325"/>
      <c r="D16" s="325"/>
      <c r="E16" s="325"/>
      <c r="F16" s="32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6" t="s">
        <v>38</v>
      </c>
      <c r="B22" s="313"/>
      <c r="C22" s="314"/>
      <c r="D22" s="215">
        <f>SUM(B17:C21)</f>
        <v>0</v>
      </c>
    </row>
    <row r="23" spans="1:6" x14ac:dyDescent="0.3">
      <c r="A23" s="310" t="s">
        <v>342</v>
      </c>
      <c r="B23" s="311"/>
      <c r="C23" s="312"/>
      <c r="D23" s="65">
        <f>D22/(COUNT(B17:C21)*2)</f>
        <v>0</v>
      </c>
    </row>
    <row r="24" spans="1:6" s="50" customFormat="1" x14ac:dyDescent="0.3">
      <c r="A24" s="54"/>
      <c r="B24" s="55"/>
      <c r="C24" s="55"/>
      <c r="D24" s="56"/>
    </row>
    <row r="25" spans="1:6" ht="19.5" x14ac:dyDescent="0.4">
      <c r="A25" s="308" t="s">
        <v>4</v>
      </c>
      <c r="B25" s="309"/>
      <c r="C25" s="309"/>
      <c r="D25" s="309"/>
      <c r="E25" s="309"/>
      <c r="F25" s="30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0" t="s">
        <v>38</v>
      </c>
      <c r="B32" s="311"/>
      <c r="C32" s="312"/>
      <c r="D32" s="214">
        <f>SUM(B26:C31)</f>
        <v>0</v>
      </c>
    </row>
    <row r="33" spans="1:6" x14ac:dyDescent="0.3">
      <c r="A33" s="310" t="s">
        <v>342</v>
      </c>
      <c r="B33" s="311"/>
      <c r="C33" s="312"/>
      <c r="D33" s="65">
        <f>D32/(COUNT(B26:C31)*2)</f>
        <v>0</v>
      </c>
    </row>
    <row r="34" spans="1:6" s="50" customFormat="1" x14ac:dyDescent="0.3">
      <c r="A34" s="54"/>
      <c r="B34" s="55"/>
      <c r="C34" s="55"/>
      <c r="D34" s="56"/>
    </row>
    <row r="35" spans="1:6" s="50" customFormat="1" ht="19.5" x14ac:dyDescent="0.4">
      <c r="A35" s="308" t="s">
        <v>246</v>
      </c>
      <c r="B35" s="309"/>
      <c r="C35" s="309"/>
      <c r="D35" s="309"/>
      <c r="E35" s="309"/>
      <c r="F35" s="30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0" t="s">
        <v>38</v>
      </c>
      <c r="B41" s="311"/>
      <c r="C41" s="312"/>
      <c r="D41" s="214">
        <f>SUM(B36:C40)</f>
        <v>0</v>
      </c>
      <c r="E41" s="37"/>
      <c r="F41" s="37"/>
    </row>
    <row r="42" spans="1:6" s="50" customFormat="1" x14ac:dyDescent="0.3">
      <c r="A42" s="310" t="s">
        <v>342</v>
      </c>
      <c r="B42" s="311"/>
      <c r="C42" s="312"/>
      <c r="D42" s="65">
        <f>D41/(COUNT(B36:C40)*2)</f>
        <v>0</v>
      </c>
      <c r="E42" s="37"/>
      <c r="F42" s="37"/>
    </row>
    <row r="43" spans="1:6" s="50" customFormat="1" x14ac:dyDescent="0.3">
      <c r="A43" s="90"/>
      <c r="B43" s="91"/>
      <c r="C43" s="91"/>
      <c r="D43" s="92"/>
    </row>
    <row r="44" spans="1:6" ht="19.5" x14ac:dyDescent="0.4">
      <c r="A44" s="317" t="s">
        <v>21</v>
      </c>
      <c r="B44" s="318"/>
      <c r="C44" s="318"/>
      <c r="D44" s="318"/>
      <c r="E44" s="318"/>
      <c r="F44" s="31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0" t="s">
        <v>38</v>
      </c>
      <c r="B51" s="311"/>
      <c r="C51" s="312"/>
      <c r="D51" s="214">
        <f>SUM(B45:C50)</f>
        <v>0</v>
      </c>
    </row>
    <row r="52" spans="1:6" x14ac:dyDescent="0.3">
      <c r="A52" s="310" t="s">
        <v>342</v>
      </c>
      <c r="B52" s="311"/>
      <c r="C52" s="312"/>
      <c r="D52" s="65">
        <f>D51/(COUNT(B45:C50)*2)</f>
        <v>0</v>
      </c>
    </row>
    <row r="53" spans="1:6" s="50" customFormat="1" x14ac:dyDescent="0.3">
      <c r="A53" s="54"/>
      <c r="B53" s="55"/>
      <c r="C53" s="55"/>
      <c r="D53" s="56"/>
    </row>
    <row r="54" spans="1:6" ht="19.5" x14ac:dyDescent="0.4">
      <c r="A54" s="308" t="s">
        <v>8</v>
      </c>
      <c r="B54" s="309"/>
      <c r="C54" s="309"/>
      <c r="D54" s="309"/>
      <c r="E54" s="309"/>
      <c r="F54" s="30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0" t="s">
        <v>38</v>
      </c>
      <c r="B62" s="311"/>
      <c r="C62" s="312"/>
      <c r="D62" s="214">
        <f>SUM(B55:C61)</f>
        <v>0</v>
      </c>
    </row>
    <row r="63" spans="1:6" x14ac:dyDescent="0.3">
      <c r="A63" s="310" t="s">
        <v>342</v>
      </c>
      <c r="B63" s="311"/>
      <c r="C63" s="312"/>
      <c r="D63" s="65">
        <f>D62/(COUNT(B55:C61)*2)</f>
        <v>0</v>
      </c>
    </row>
    <row r="64" spans="1:6" s="50" customFormat="1" x14ac:dyDescent="0.3">
      <c r="A64" s="54"/>
      <c r="B64" s="55"/>
      <c r="C64" s="55"/>
      <c r="D64" s="56"/>
    </row>
    <row r="65" spans="1:6" ht="19.5" x14ac:dyDescent="0.4">
      <c r="A65" s="308" t="s">
        <v>143</v>
      </c>
      <c r="B65" s="309"/>
      <c r="C65" s="309"/>
      <c r="D65" s="309"/>
      <c r="E65" s="309"/>
      <c r="F65" s="30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0" t="s">
        <v>38</v>
      </c>
      <c r="B83" s="311"/>
      <c r="C83" s="312"/>
      <c r="D83" s="214">
        <f>SUM(B66:C82)</f>
        <v>0</v>
      </c>
    </row>
    <row r="84" spans="1:6" x14ac:dyDescent="0.3">
      <c r="A84" s="310" t="s">
        <v>342</v>
      </c>
      <c r="B84" s="311"/>
      <c r="C84" s="312"/>
      <c r="D84" s="65">
        <f>D83/(COUNT(B66:C82)*2)</f>
        <v>0</v>
      </c>
    </row>
    <row r="85" spans="1:6" s="50" customFormat="1" x14ac:dyDescent="0.3">
      <c r="A85" s="54"/>
      <c r="B85" s="55"/>
      <c r="C85" s="55"/>
      <c r="D85" s="56"/>
    </row>
    <row r="86" spans="1:6" ht="19.5" x14ac:dyDescent="0.4">
      <c r="A86" s="308" t="s">
        <v>237</v>
      </c>
      <c r="B86" s="309"/>
      <c r="C86" s="309"/>
      <c r="D86" s="309"/>
      <c r="E86" s="309"/>
      <c r="F86" s="30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0" t="s">
        <v>38</v>
      </c>
      <c r="B101" s="311"/>
      <c r="C101" s="312"/>
      <c r="D101" s="214">
        <f>SUM(B87:C100)</f>
        <v>0</v>
      </c>
    </row>
    <row r="102" spans="1:6" x14ac:dyDescent="0.3">
      <c r="A102" s="310" t="s">
        <v>342</v>
      </c>
      <c r="B102" s="311"/>
      <c r="C102" s="31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8" t="s">
        <v>238</v>
      </c>
      <c r="B105" s="309"/>
      <c r="C105" s="309"/>
      <c r="D105" s="309"/>
      <c r="E105" s="309"/>
      <c r="F105" s="30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0" t="s">
        <v>38</v>
      </c>
      <c r="B117" s="311"/>
      <c r="C117" s="312"/>
      <c r="D117" s="214">
        <f>SUM(B106:C116)</f>
        <v>0</v>
      </c>
      <c r="E117" s="37"/>
      <c r="F117" s="37"/>
    </row>
    <row r="118" spans="1:6" s="50" customFormat="1" x14ac:dyDescent="0.3">
      <c r="A118" s="310" t="s">
        <v>342</v>
      </c>
      <c r="B118" s="311"/>
      <c r="C118" s="312"/>
      <c r="D118" s="65">
        <f>D117/(COUNT(B106:C116)*2)</f>
        <v>0</v>
      </c>
      <c r="E118" s="37"/>
      <c r="F118" s="37"/>
    </row>
    <row r="119" spans="1:6" s="50" customFormat="1" x14ac:dyDescent="0.3">
      <c r="A119" s="54"/>
      <c r="B119" s="55"/>
      <c r="C119" s="55"/>
      <c r="D119" s="56"/>
    </row>
    <row r="120" spans="1:6" ht="19.5" x14ac:dyDescent="0.4">
      <c r="A120" s="308" t="s">
        <v>208</v>
      </c>
      <c r="B120" s="309"/>
      <c r="C120" s="309"/>
      <c r="D120" s="309"/>
      <c r="E120" s="309"/>
      <c r="F120" s="30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10" t="s">
        <v>38</v>
      </c>
      <c r="B132" s="311"/>
      <c r="C132" s="312"/>
      <c r="D132" s="214">
        <f>SUM(B121:C131)</f>
        <v>0</v>
      </c>
    </row>
    <row r="133" spans="1:6" x14ac:dyDescent="0.3">
      <c r="A133" s="310" t="s">
        <v>342</v>
      </c>
      <c r="B133" s="311"/>
      <c r="C133" s="312"/>
      <c r="D133" s="63">
        <f>D132/(COUNT(B121:C131)*2)</f>
        <v>0</v>
      </c>
    </row>
    <row r="134" spans="1:6" s="50" customFormat="1" x14ac:dyDescent="0.3">
      <c r="A134" s="54"/>
      <c r="B134" s="55"/>
      <c r="C134" s="55"/>
      <c r="D134" s="61"/>
    </row>
    <row r="135" spans="1:6" ht="19.5" x14ac:dyDescent="0.4">
      <c r="A135" s="308" t="s">
        <v>78</v>
      </c>
      <c r="B135" s="309"/>
      <c r="C135" s="309"/>
      <c r="D135" s="309"/>
      <c r="E135" s="309"/>
      <c r="F135" s="30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0" t="s">
        <v>38</v>
      </c>
      <c r="B148" s="311"/>
      <c r="C148" s="312"/>
      <c r="D148" s="214">
        <f>SUM(B136:C147)</f>
        <v>0</v>
      </c>
    </row>
    <row r="149" spans="1:6" x14ac:dyDescent="0.3">
      <c r="A149" s="310" t="s">
        <v>342</v>
      </c>
      <c r="B149" s="311"/>
      <c r="C149" s="312"/>
      <c r="D149" s="65">
        <f>D148/(COUNT(B136:C147)*2)</f>
        <v>0</v>
      </c>
    </row>
    <row r="150" spans="1:6" s="50" customFormat="1" x14ac:dyDescent="0.3">
      <c r="A150" s="54"/>
      <c r="B150" s="55"/>
      <c r="C150" s="55"/>
      <c r="D150" s="56"/>
    </row>
    <row r="151" spans="1:6" ht="19.5" x14ac:dyDescent="0.4">
      <c r="A151" s="308" t="s">
        <v>243</v>
      </c>
      <c r="B151" s="309"/>
      <c r="C151" s="309"/>
      <c r="D151" s="309"/>
      <c r="E151" s="309"/>
      <c r="F151" s="30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0" t="s">
        <v>38</v>
      </c>
      <c r="B160" s="313"/>
      <c r="C160" s="314"/>
      <c r="D160" s="215">
        <f>SUM(B152:C159)</f>
        <v>0</v>
      </c>
    </row>
    <row r="161" spans="1:6" x14ac:dyDescent="0.3">
      <c r="A161" s="310" t="s">
        <v>342</v>
      </c>
      <c r="B161" s="311"/>
      <c r="C161" s="312"/>
      <c r="D161" s="65">
        <f>D160/(COUNT(B152:C159)*2)</f>
        <v>0</v>
      </c>
    </row>
    <row r="162" spans="1:6" s="50" customFormat="1" x14ac:dyDescent="0.3">
      <c r="A162" s="54"/>
      <c r="B162" s="55"/>
      <c r="C162" s="57"/>
      <c r="D162" s="58"/>
    </row>
    <row r="163" spans="1:6" ht="19.5" x14ac:dyDescent="0.4">
      <c r="A163" s="308" t="s">
        <v>85</v>
      </c>
      <c r="B163" s="309"/>
      <c r="C163" s="309"/>
      <c r="D163" s="309"/>
      <c r="E163" s="309"/>
      <c r="F163" s="30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0" t="s">
        <v>38</v>
      </c>
      <c r="B168" s="311"/>
      <c r="C168" s="312"/>
      <c r="D168" s="214">
        <f>SUM(B164:C167)</f>
        <v>0</v>
      </c>
    </row>
    <row r="169" spans="1:6" x14ac:dyDescent="0.3">
      <c r="A169" s="310" t="s">
        <v>342</v>
      </c>
      <c r="B169" s="311"/>
      <c r="C169" s="312"/>
      <c r="D169" s="65">
        <f>D168/(COUNT(B164:C167)*2)</f>
        <v>0</v>
      </c>
    </row>
    <row r="170" spans="1:6" s="50" customFormat="1" x14ac:dyDescent="0.3">
      <c r="A170" s="54"/>
      <c r="B170" s="55"/>
      <c r="C170" s="55"/>
      <c r="D170" s="56"/>
    </row>
    <row r="171" spans="1:6" ht="19.5" x14ac:dyDescent="0.4">
      <c r="A171" s="315" t="s">
        <v>17</v>
      </c>
      <c r="B171" s="316"/>
      <c r="C171" s="316"/>
      <c r="D171" s="316"/>
      <c r="E171" s="316"/>
      <c r="F171" s="31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0" t="s">
        <v>38</v>
      </c>
      <c r="B176" s="311"/>
      <c r="C176" s="312"/>
      <c r="D176" s="214">
        <f>SUM(B172:C175)</f>
        <v>0</v>
      </c>
    </row>
    <row r="177" spans="1:6" x14ac:dyDescent="0.3">
      <c r="A177" s="310" t="s">
        <v>342</v>
      </c>
      <c r="B177" s="311"/>
      <c r="C177" s="312"/>
      <c r="D177" s="65">
        <f>D176/(COUNT(B172:C175)*2)</f>
        <v>0</v>
      </c>
    </row>
    <row r="178" spans="1:6" s="50" customFormat="1" x14ac:dyDescent="0.3">
      <c r="A178" s="54"/>
      <c r="B178" s="55"/>
      <c r="C178" s="55"/>
      <c r="D178" s="56"/>
    </row>
    <row r="179" spans="1:6" ht="19.5" x14ac:dyDescent="0.4">
      <c r="A179" s="308" t="s">
        <v>87</v>
      </c>
      <c r="B179" s="309"/>
      <c r="C179" s="309"/>
      <c r="D179" s="309"/>
      <c r="E179" s="309"/>
      <c r="F179" s="30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0" t="s">
        <v>38</v>
      </c>
      <c r="B185" s="311"/>
      <c r="C185" s="312"/>
      <c r="D185" s="214">
        <f>SUM(B180:C184)</f>
        <v>0</v>
      </c>
    </row>
    <row r="186" spans="1:6" x14ac:dyDescent="0.3">
      <c r="A186" s="310" t="s">
        <v>342</v>
      </c>
      <c r="B186" s="311"/>
      <c r="C186" s="312"/>
      <c r="D186" s="65">
        <f>D185/(COUNT(B180:C184)*2)</f>
        <v>0</v>
      </c>
    </row>
    <row r="187" spans="1:6" s="50" customFormat="1" x14ac:dyDescent="0.3">
      <c r="A187" s="54"/>
      <c r="B187" s="55"/>
      <c r="C187" s="55"/>
      <c r="D187" s="56"/>
    </row>
    <row r="188" spans="1:6" ht="19.5" x14ac:dyDescent="0.4">
      <c r="A188" s="308" t="s">
        <v>242</v>
      </c>
      <c r="B188" s="309"/>
      <c r="C188" s="309"/>
      <c r="D188" s="309"/>
      <c r="E188" s="309"/>
      <c r="F188" s="30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0" t="s">
        <v>38</v>
      </c>
      <c r="B193" s="311"/>
      <c r="C193" s="312"/>
      <c r="D193" s="97">
        <f>SUM(B189:C192)</f>
        <v>0</v>
      </c>
    </row>
    <row r="194" spans="1:4" x14ac:dyDescent="0.3">
      <c r="A194" s="310" t="s">
        <v>342</v>
      </c>
      <c r="B194" s="311"/>
      <c r="C194" s="31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230" zoomScale="90" zoomScaleNormal="71" zoomScaleSheetLayoutView="90" workbookViewId="0">
      <selection activeCell="D503" sqref="D503"/>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03"/>
      <c r="E1" s="303"/>
      <c r="F1" s="303"/>
      <c r="G1" s="303"/>
      <c r="H1" s="303"/>
      <c r="I1" s="303"/>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04" t="s">
        <v>201</v>
      </c>
      <c r="B7" s="304"/>
      <c r="C7" s="304"/>
      <c r="D7" s="304"/>
      <c r="E7" s="304"/>
      <c r="F7" s="304"/>
      <c r="G7" s="124"/>
      <c r="H7" s="124"/>
      <c r="I7" s="124"/>
    </row>
    <row r="8" spans="1:9" ht="29.25" x14ac:dyDescent="0.45">
      <c r="A8" s="305" t="str">
        <f>'Page de garde'!D18</f>
        <v>Jarzouna</v>
      </c>
      <c r="B8" s="305"/>
      <c r="C8" s="305"/>
      <c r="D8" s="305"/>
      <c r="E8" s="305"/>
      <c r="F8" s="305"/>
      <c r="G8" s="126"/>
      <c r="H8" s="126"/>
      <c r="I8" s="124"/>
    </row>
    <row r="9" spans="1:9" ht="24" x14ac:dyDescent="0.45">
      <c r="A9" s="38" t="s">
        <v>44</v>
      </c>
      <c r="B9" s="306" t="s">
        <v>411</v>
      </c>
      <c r="C9" s="306"/>
      <c r="D9" s="306"/>
      <c r="E9" s="306"/>
      <c r="F9" s="306"/>
      <c r="G9" s="126"/>
      <c r="H9" s="126"/>
      <c r="I9" s="124"/>
    </row>
    <row r="10" spans="1:9" ht="24" x14ac:dyDescent="0.45">
      <c r="A10" s="39" t="s">
        <v>46</v>
      </c>
      <c r="B10" s="307" t="s">
        <v>418</v>
      </c>
      <c r="C10" s="307"/>
      <c r="D10" s="307"/>
      <c r="E10" s="307"/>
      <c r="F10" s="307"/>
      <c r="G10" s="126"/>
      <c r="H10" s="126"/>
      <c r="I10" s="124"/>
    </row>
    <row r="11" spans="1:9" ht="24" x14ac:dyDescent="0.45">
      <c r="A11" s="38" t="s">
        <v>45</v>
      </c>
      <c r="B11" s="302">
        <v>42795</v>
      </c>
      <c r="C11" s="302"/>
      <c r="D11" s="302"/>
      <c r="E11" s="302"/>
      <c r="F11" s="302"/>
      <c r="G11" s="126"/>
      <c r="H11" s="126"/>
      <c r="I11" s="124"/>
    </row>
    <row r="12" spans="1:9" ht="24" x14ac:dyDescent="0.45">
      <c r="A12" s="38" t="s">
        <v>276</v>
      </c>
      <c r="B12" s="295">
        <f>D505</f>
        <v>0.91203703703703709</v>
      </c>
      <c r="C12" s="295"/>
      <c r="D12" s="295"/>
      <c r="E12" s="295"/>
      <c r="F12" s="295"/>
      <c r="G12" s="126"/>
      <c r="H12" s="126"/>
      <c r="I12" s="124"/>
    </row>
    <row r="13" spans="1:9" ht="22.5" x14ac:dyDescent="0.45">
      <c r="A13" s="35"/>
      <c r="B13" s="36"/>
      <c r="C13" s="36"/>
      <c r="D13" s="296"/>
      <c r="E13" s="296"/>
      <c r="F13" s="296"/>
      <c r="G13" s="296"/>
      <c r="H13" s="296"/>
      <c r="I13" s="3"/>
    </row>
    <row r="14" spans="1:9" ht="16.5" customHeight="1" x14ac:dyDescent="0.3">
      <c r="A14" s="297" t="s">
        <v>32</v>
      </c>
      <c r="B14" s="298" t="s">
        <v>33</v>
      </c>
      <c r="C14" s="298"/>
      <c r="D14" s="298" t="s">
        <v>48</v>
      </c>
      <c r="E14" s="299" t="s">
        <v>358</v>
      </c>
      <c r="F14" s="298" t="s">
        <v>214</v>
      </c>
      <c r="G14" s="36"/>
      <c r="H14" s="36"/>
    </row>
    <row r="15" spans="1:9" ht="16.5" customHeight="1" x14ac:dyDescent="0.3">
      <c r="A15" s="297"/>
      <c r="B15" s="77" t="s">
        <v>36</v>
      </c>
      <c r="C15" s="77" t="s">
        <v>35</v>
      </c>
      <c r="D15" s="298"/>
      <c r="E15" s="299"/>
      <c r="F15" s="298"/>
      <c r="G15" s="36"/>
      <c r="H15" s="36"/>
    </row>
    <row r="16" spans="1:9" ht="18" x14ac:dyDescent="0.35">
      <c r="A16" s="290" t="s">
        <v>0</v>
      </c>
      <c r="B16" s="290"/>
      <c r="C16" s="290"/>
      <c r="D16" s="290"/>
      <c r="E16" s="290"/>
      <c r="F16" s="290"/>
      <c r="G16" s="36"/>
      <c r="H16" s="36"/>
    </row>
    <row r="17" spans="1:8" ht="18" x14ac:dyDescent="0.3">
      <c r="A17" s="182">
        <f>B11</f>
        <v>42795</v>
      </c>
      <c r="B17" s="36"/>
      <c r="C17" s="36"/>
      <c r="D17" s="36"/>
      <c r="E17" s="36"/>
      <c r="F17" s="36"/>
      <c r="G17" s="36"/>
      <c r="H17" s="36"/>
    </row>
    <row r="18" spans="1:8" ht="18" x14ac:dyDescent="0.25">
      <c r="A18" s="300" t="s">
        <v>1</v>
      </c>
      <c r="B18" s="301"/>
      <c r="C18" s="301"/>
      <c r="D18" s="301"/>
      <c r="E18" s="301"/>
      <c r="F18" s="301"/>
    </row>
    <row r="19" spans="1:8" x14ac:dyDescent="0.25">
      <c r="A19" s="17" t="s">
        <v>10</v>
      </c>
      <c r="B19" s="136">
        <v>2</v>
      </c>
      <c r="C19" s="136"/>
      <c r="D19" s="135"/>
      <c r="E19" s="66"/>
      <c r="F19" s="66"/>
    </row>
    <row r="20" spans="1:8" x14ac:dyDescent="0.25">
      <c r="A20" s="17" t="s">
        <v>211</v>
      </c>
      <c r="B20" s="170" t="s">
        <v>34</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91" t="s">
        <v>18</v>
      </c>
      <c r="B26" s="292"/>
      <c r="C26" s="292"/>
      <c r="D26" s="292"/>
      <c r="E26" s="292"/>
      <c r="F26" s="292"/>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t="s">
        <v>34</v>
      </c>
      <c r="C36" s="131"/>
      <c r="D36" s="134"/>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90" t="s">
        <v>137</v>
      </c>
      <c r="B43" s="290"/>
      <c r="C43" s="290"/>
      <c r="D43" s="290"/>
      <c r="E43" s="290"/>
      <c r="F43" s="290"/>
    </row>
    <row r="44" spans="1:7" x14ac:dyDescent="0.25">
      <c r="A44" s="183">
        <f>B11</f>
        <v>42795</v>
      </c>
      <c r="B44" s="6"/>
      <c r="C44" s="7"/>
      <c r="D44" s="6"/>
    </row>
    <row r="45" spans="1:7" ht="16.5" x14ac:dyDescent="0.25">
      <c r="A45" s="293" t="s">
        <v>63</v>
      </c>
      <c r="B45" s="294"/>
      <c r="C45" s="294"/>
      <c r="D45" s="294"/>
      <c r="E45" s="294"/>
      <c r="F45" s="294"/>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ht="45" x14ac:dyDescent="0.25">
      <c r="A49" s="33" t="s">
        <v>28</v>
      </c>
      <c r="B49" s="170">
        <v>0</v>
      </c>
      <c r="C49" s="137"/>
      <c r="D49" s="139" t="s">
        <v>450</v>
      </c>
      <c r="E49" s="168" t="s">
        <v>413</v>
      </c>
      <c r="F49" s="66"/>
    </row>
    <row r="50" spans="1:6" ht="30" x14ac:dyDescent="0.25">
      <c r="A50" s="43" t="s">
        <v>141</v>
      </c>
      <c r="B50" s="170">
        <v>1</v>
      </c>
      <c r="C50" s="137"/>
      <c r="D50" s="139" t="s">
        <v>449</v>
      </c>
      <c r="E50" s="168"/>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0" t="s">
        <v>432</v>
      </c>
      <c r="E53" s="66"/>
      <c r="F53" s="66"/>
    </row>
    <row r="54" spans="1:6" x14ac:dyDescent="0.25">
      <c r="A54" s="19" t="s">
        <v>38</v>
      </c>
      <c r="B54" s="19"/>
      <c r="C54" s="19"/>
      <c r="D54" s="19">
        <f>SUM(B46:C53)</f>
        <v>11</v>
      </c>
    </row>
    <row r="55" spans="1:6" x14ac:dyDescent="0.25">
      <c r="A55" s="19" t="s">
        <v>37</v>
      </c>
      <c r="B55" s="20"/>
      <c r="C55" s="21"/>
      <c r="D55" s="63">
        <f>D54/(COUNT(B46:C53)*2)</f>
        <v>0.7857142857142857</v>
      </c>
    </row>
    <row r="56" spans="1:6" x14ac:dyDescent="0.25">
      <c r="A56" s="9"/>
      <c r="B56" s="6"/>
      <c r="C56" s="7"/>
      <c r="D56" s="6"/>
    </row>
    <row r="57" spans="1:6" ht="18" x14ac:dyDescent="0.25">
      <c r="A57" s="291" t="s">
        <v>65</v>
      </c>
      <c r="B57" s="292"/>
      <c r="C57" s="292"/>
      <c r="D57" s="292"/>
      <c r="E57" s="292"/>
      <c r="F57" s="292"/>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1</v>
      </c>
      <c r="C60" s="144"/>
      <c r="D60" s="143" t="s">
        <v>421</v>
      </c>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t="s">
        <v>34</v>
      </c>
      <c r="C66" s="144"/>
      <c r="D66" s="151" t="s">
        <v>414</v>
      </c>
      <c r="E66" s="148"/>
      <c r="F66" s="66"/>
    </row>
    <row r="67" spans="1:7" x14ac:dyDescent="0.25">
      <c r="A67" s="17" t="s">
        <v>187</v>
      </c>
      <c r="B67" s="170" t="s">
        <v>34</v>
      </c>
      <c r="C67" s="144"/>
      <c r="D67" s="151"/>
      <c r="E67" s="147"/>
      <c r="F67" s="66"/>
    </row>
    <row r="68" spans="1:7" x14ac:dyDescent="0.25">
      <c r="A68" s="17" t="s">
        <v>116</v>
      </c>
      <c r="B68" s="170" t="s">
        <v>34</v>
      </c>
      <c r="C68" s="144"/>
      <c r="D68" s="150" t="s">
        <v>415</v>
      </c>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t="s">
        <v>415</v>
      </c>
      <c r="E72" s="148"/>
      <c r="F72" s="67"/>
      <c r="G72" s="172"/>
    </row>
    <row r="73" spans="1:7" s="31" customFormat="1" x14ac:dyDescent="0.25">
      <c r="A73" s="17" t="s">
        <v>172</v>
      </c>
      <c r="B73" s="170">
        <v>2</v>
      </c>
      <c r="C73" s="145"/>
      <c r="D73" s="150"/>
      <c r="E73" s="148"/>
      <c r="F73" s="67"/>
      <c r="G73" s="172"/>
    </row>
    <row r="74" spans="1:7" s="31" customFormat="1" ht="30" x14ac:dyDescent="0.25">
      <c r="A74" s="17" t="s">
        <v>188</v>
      </c>
      <c r="B74" s="170">
        <v>0</v>
      </c>
      <c r="C74" s="145"/>
      <c r="D74" s="152" t="s">
        <v>416</v>
      </c>
      <c r="E74" s="255" t="s">
        <v>417</v>
      </c>
      <c r="F74" s="67"/>
      <c r="G74" s="172"/>
    </row>
    <row r="75" spans="1:7" s="31" customFormat="1" ht="22.5" customHeight="1" x14ac:dyDescent="0.35">
      <c r="A75" s="254"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33</v>
      </c>
    </row>
    <row r="82" spans="1:6" x14ac:dyDescent="0.25">
      <c r="A82" s="19" t="s">
        <v>37</v>
      </c>
      <c r="B82" s="20"/>
      <c r="C82" s="21"/>
      <c r="D82" s="63">
        <f>D81/(COUNT(B58:C80)*2)</f>
        <v>0.91666666666666663</v>
      </c>
    </row>
    <row r="83" spans="1:6" ht="15" customHeight="1" x14ac:dyDescent="0.25">
      <c r="A83" s="9"/>
      <c r="B83" s="6"/>
      <c r="C83" s="7"/>
      <c r="D83" s="6"/>
    </row>
    <row r="84" spans="1:6" ht="15" customHeight="1" x14ac:dyDescent="0.25">
      <c r="A84" s="291" t="s">
        <v>25</v>
      </c>
      <c r="B84" s="292"/>
      <c r="C84" s="292"/>
      <c r="D84" s="292"/>
      <c r="E84" s="292"/>
      <c r="F84" s="292"/>
    </row>
    <row r="85" spans="1:6" x14ac:dyDescent="0.25">
      <c r="A85" s="17" t="s">
        <v>314</v>
      </c>
      <c r="B85" s="153">
        <v>2</v>
      </c>
      <c r="C85" s="153"/>
      <c r="D85" s="157"/>
      <c r="E85" s="66"/>
      <c r="F85" s="66"/>
    </row>
    <row r="86" spans="1:6" ht="30" x14ac:dyDescent="0.25">
      <c r="A86" s="18" t="s">
        <v>105</v>
      </c>
      <c r="B86" s="170">
        <v>1</v>
      </c>
      <c r="C86" s="153"/>
      <c r="D86" s="155" t="s">
        <v>462</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90" x14ac:dyDescent="0.25">
      <c r="A90" s="17" t="s">
        <v>293</v>
      </c>
      <c r="B90" s="170">
        <v>1</v>
      </c>
      <c r="C90" s="153"/>
      <c r="D90" s="156" t="s">
        <v>451</v>
      </c>
      <c r="E90" s="148"/>
      <c r="F90" s="66"/>
    </row>
    <row r="91" spans="1:6" ht="30" x14ac:dyDescent="0.25">
      <c r="A91" s="18" t="s">
        <v>260</v>
      </c>
      <c r="B91" s="170">
        <v>2</v>
      </c>
      <c r="C91" s="153"/>
      <c r="D91" s="157"/>
      <c r="E91" s="66"/>
      <c r="F91" s="66"/>
    </row>
    <row r="92" spans="1:6" ht="45" x14ac:dyDescent="0.25">
      <c r="A92" s="109" t="s">
        <v>287</v>
      </c>
      <c r="B92" s="170" t="s">
        <v>34</v>
      </c>
      <c r="C92" s="154"/>
      <c r="D92" s="157"/>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0.875</v>
      </c>
    </row>
    <row r="98" spans="1:6" x14ac:dyDescent="0.25">
      <c r="A98" s="5"/>
      <c r="B98" s="6"/>
      <c r="C98" s="7"/>
      <c r="D98" s="6"/>
    </row>
    <row r="99" spans="1:6" ht="18" x14ac:dyDescent="0.35">
      <c r="A99" s="290" t="s">
        <v>129</v>
      </c>
      <c r="B99" s="290"/>
      <c r="C99" s="290"/>
      <c r="D99" s="290"/>
      <c r="E99" s="290"/>
      <c r="F99" s="290"/>
    </row>
    <row r="100" spans="1:6" x14ac:dyDescent="0.25">
      <c r="A100" s="183">
        <f>B11</f>
        <v>42795</v>
      </c>
      <c r="B100" s="6"/>
      <c r="C100" s="7"/>
      <c r="D100" s="6"/>
    </row>
    <row r="101" spans="1:6" ht="16.5" x14ac:dyDescent="0.25">
      <c r="A101" s="293" t="s">
        <v>63</v>
      </c>
      <c r="B101" s="294"/>
      <c r="C101" s="294"/>
      <c r="D101" s="294"/>
      <c r="E101" s="294"/>
      <c r="F101" s="294"/>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ht="45" x14ac:dyDescent="0.25">
      <c r="A105" s="33" t="s">
        <v>28</v>
      </c>
      <c r="B105" s="170">
        <v>0</v>
      </c>
      <c r="C105" s="153"/>
      <c r="D105" s="156" t="s">
        <v>412</v>
      </c>
      <c r="E105" s="168" t="s">
        <v>413</v>
      </c>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t="s">
        <v>432</v>
      </c>
      <c r="E109" s="147"/>
      <c r="F109" s="66"/>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91" t="s">
        <v>133</v>
      </c>
      <c r="B113" s="292"/>
      <c r="C113" s="292"/>
      <c r="D113" s="292"/>
      <c r="E113" s="292"/>
      <c r="F113" s="292"/>
    </row>
    <row r="114" spans="1:6" x14ac:dyDescent="0.25">
      <c r="A114" s="17" t="s">
        <v>314</v>
      </c>
      <c r="B114" s="153">
        <v>2</v>
      </c>
      <c r="C114" s="153"/>
      <c r="D114" s="142"/>
      <c r="E114" s="142"/>
      <c r="F114" s="147"/>
    </row>
    <row r="115" spans="1:6" x14ac:dyDescent="0.25">
      <c r="A115" s="18" t="s">
        <v>294</v>
      </c>
      <c r="B115" s="170">
        <v>2</v>
      </c>
      <c r="C115" s="153"/>
      <c r="D115" s="143"/>
      <c r="E115" s="143"/>
      <c r="F115" s="147"/>
    </row>
    <row r="116" spans="1:6" x14ac:dyDescent="0.25">
      <c r="A116" s="18" t="s">
        <v>71</v>
      </c>
      <c r="B116" s="170">
        <v>1</v>
      </c>
      <c r="C116" s="153"/>
      <c r="D116" s="143" t="s">
        <v>425</v>
      </c>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1</v>
      </c>
      <c r="C119" s="153"/>
      <c r="D119" s="12" t="s">
        <v>426</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0</v>
      </c>
      <c r="C122" s="153"/>
      <c r="D122" s="142" t="s">
        <v>427</v>
      </c>
      <c r="E122" s="173" t="s">
        <v>417</v>
      </c>
      <c r="F122" s="147"/>
    </row>
    <row r="123" spans="1:6" ht="16.5" x14ac:dyDescent="0.3">
      <c r="A123" s="48" t="s">
        <v>189</v>
      </c>
      <c r="B123" s="177">
        <v>2</v>
      </c>
      <c r="C123" s="177"/>
      <c r="D123" s="184"/>
      <c r="E123" s="142"/>
      <c r="F123" s="147"/>
    </row>
    <row r="124" spans="1:6" x14ac:dyDescent="0.25">
      <c r="A124" s="17" t="s">
        <v>278</v>
      </c>
      <c r="B124" s="170">
        <v>1</v>
      </c>
      <c r="C124" s="153"/>
      <c r="D124" s="156" t="s">
        <v>428</v>
      </c>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35</v>
      </c>
    </row>
    <row r="135" spans="1:6" x14ac:dyDescent="0.25">
      <c r="A135" s="19" t="s">
        <v>37</v>
      </c>
      <c r="B135" s="20"/>
      <c r="C135" s="21"/>
      <c r="D135" s="63">
        <f>D134/(COUNT(B114:C133)*2)</f>
        <v>0.875</v>
      </c>
    </row>
    <row r="136" spans="1:6" x14ac:dyDescent="0.25">
      <c r="A136" s="9"/>
      <c r="B136" s="6"/>
      <c r="C136" s="7"/>
      <c r="D136" s="6"/>
    </row>
    <row r="137" spans="1:6" ht="18" x14ac:dyDescent="0.25">
      <c r="A137" s="291" t="s">
        <v>73</v>
      </c>
      <c r="B137" s="292"/>
      <c r="C137" s="292"/>
      <c r="D137" s="292"/>
      <c r="E137" s="292"/>
      <c r="F137" s="292"/>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t="s">
        <v>34</v>
      </c>
      <c r="C145" s="154"/>
      <c r="D145" s="142"/>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63</v>
      </c>
    </row>
    <row r="150" spans="1:6" ht="18" x14ac:dyDescent="0.25">
      <c r="A150" s="78" t="s">
        <v>225</v>
      </c>
      <c r="B150" s="84"/>
      <c r="C150" s="85"/>
      <c r="D150" s="82">
        <f>D149/(COUNT(B138:C144,B102:C109,B114:C133)*2)</f>
        <v>0.9</v>
      </c>
    </row>
    <row r="151" spans="1:6" x14ac:dyDescent="0.25">
      <c r="A151" s="9"/>
      <c r="B151" s="6"/>
      <c r="C151" s="7"/>
      <c r="D151" s="6"/>
    </row>
    <row r="152" spans="1:6" ht="18" x14ac:dyDescent="0.35">
      <c r="A152" s="290" t="s">
        <v>130</v>
      </c>
      <c r="B152" s="290"/>
      <c r="C152" s="290"/>
      <c r="D152" s="290"/>
      <c r="E152" s="290"/>
      <c r="F152" s="290"/>
    </row>
    <row r="153" spans="1:6" x14ac:dyDescent="0.25">
      <c r="A153" s="183">
        <f>B11</f>
        <v>42795</v>
      </c>
      <c r="B153" s="6"/>
      <c r="C153" s="7"/>
      <c r="D153" s="59"/>
    </row>
    <row r="154" spans="1:6" ht="16.5" x14ac:dyDescent="0.25">
      <c r="A154" s="293" t="s">
        <v>63</v>
      </c>
      <c r="B154" s="294"/>
      <c r="C154" s="294"/>
      <c r="D154" s="294"/>
      <c r="E154" s="294"/>
      <c r="F154" s="294"/>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ht="45" x14ac:dyDescent="0.25">
      <c r="A158" s="33" t="s">
        <v>136</v>
      </c>
      <c r="B158" s="170">
        <v>1</v>
      </c>
      <c r="C158" s="153"/>
      <c r="D158" s="156" t="s">
        <v>445</v>
      </c>
      <c r="E158" s="66"/>
      <c r="F158" s="66"/>
    </row>
    <row r="159" spans="1:6" ht="135" x14ac:dyDescent="0.25">
      <c r="A159" s="23" t="s">
        <v>190</v>
      </c>
      <c r="B159" s="170">
        <v>0</v>
      </c>
      <c r="C159" s="153"/>
      <c r="D159" s="129" t="s">
        <v>433</v>
      </c>
      <c r="E159" s="168" t="s">
        <v>434</v>
      </c>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ht="60" x14ac:dyDescent="0.25">
      <c r="A162" s="23" t="s">
        <v>27</v>
      </c>
      <c r="B162" s="170">
        <v>1</v>
      </c>
      <c r="C162" s="153"/>
      <c r="D162" s="10" t="s">
        <v>435</v>
      </c>
      <c r="E162" s="66"/>
      <c r="F162" s="66"/>
    </row>
    <row r="163" spans="1:6" x14ac:dyDescent="0.25">
      <c r="A163" s="19" t="s">
        <v>38</v>
      </c>
      <c r="B163" s="19"/>
      <c r="C163" s="19"/>
      <c r="D163" s="19">
        <f>SUM(B155:C162)</f>
        <v>12</v>
      </c>
    </row>
    <row r="164" spans="1:6" x14ac:dyDescent="0.25">
      <c r="A164" s="19" t="s">
        <v>37</v>
      </c>
      <c r="B164" s="20"/>
      <c r="C164" s="21"/>
      <c r="D164" s="63">
        <f>D163/(COUNT(B155:C162)*2)</f>
        <v>0.75</v>
      </c>
    </row>
    <row r="165" spans="1:6" x14ac:dyDescent="0.25">
      <c r="A165" s="9"/>
      <c r="B165" s="6"/>
      <c r="C165" s="7"/>
      <c r="D165" s="6"/>
    </row>
    <row r="166" spans="1:6" ht="18" x14ac:dyDescent="0.25">
      <c r="A166" s="291" t="s">
        <v>134</v>
      </c>
      <c r="B166" s="292"/>
      <c r="C166" s="292"/>
      <c r="D166" s="292"/>
      <c r="E166" s="292"/>
      <c r="F166" s="292"/>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ht="45" x14ac:dyDescent="0.25">
      <c r="A175" s="17" t="s">
        <v>313</v>
      </c>
      <c r="B175" s="170">
        <v>0</v>
      </c>
      <c r="C175" s="153"/>
      <c r="D175" s="129" t="s">
        <v>452</v>
      </c>
      <c r="E175" s="168" t="s">
        <v>443</v>
      </c>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ht="30" x14ac:dyDescent="0.25">
      <c r="A178" s="17" t="s">
        <v>188</v>
      </c>
      <c r="B178" s="170">
        <v>1</v>
      </c>
      <c r="C178" s="153"/>
      <c r="D178" s="129" t="s">
        <v>436</v>
      </c>
      <c r="E178" s="142"/>
      <c r="F178" s="66"/>
    </row>
    <row r="179" spans="1:7" ht="18" x14ac:dyDescent="0.35">
      <c r="A179" s="160" t="s">
        <v>289</v>
      </c>
      <c r="B179" s="170">
        <v>2</v>
      </c>
      <c r="C179" s="153"/>
      <c r="D179" s="142"/>
      <c r="E179" s="160"/>
      <c r="F179" s="66"/>
    </row>
    <row r="180" spans="1:7" ht="120" x14ac:dyDescent="0.25">
      <c r="A180" s="107" t="s">
        <v>168</v>
      </c>
      <c r="B180" s="170">
        <v>1</v>
      </c>
      <c r="C180" s="218" t="str">
        <f>IF(B180=0, -5, "0")</f>
        <v>0</v>
      </c>
      <c r="D180" s="146" t="s">
        <v>463</v>
      </c>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t="s">
        <v>34</v>
      </c>
      <c r="C185" s="154"/>
      <c r="D185" s="142"/>
      <c r="E185" s="102"/>
      <c r="F185" s="102"/>
    </row>
    <row r="186" spans="1:7" x14ac:dyDescent="0.25">
      <c r="A186" s="19" t="s">
        <v>38</v>
      </c>
      <c r="B186" s="19"/>
      <c r="C186" s="19"/>
      <c r="D186" s="19">
        <f>SUM(B167:C184)</f>
        <v>32</v>
      </c>
    </row>
    <row r="187" spans="1:7" x14ac:dyDescent="0.25">
      <c r="A187" s="19" t="s">
        <v>37</v>
      </c>
      <c r="B187" s="20"/>
      <c r="C187" s="21"/>
      <c r="D187" s="63">
        <f>D186/(COUNT(B167:C184)*2)</f>
        <v>0.88888888888888884</v>
      </c>
    </row>
    <row r="188" spans="1:7" x14ac:dyDescent="0.25">
      <c r="A188" s="9"/>
      <c r="B188" s="6"/>
      <c r="C188" s="7"/>
      <c r="D188" s="6"/>
    </row>
    <row r="189" spans="1:7" ht="18" x14ac:dyDescent="0.25">
      <c r="A189" s="78" t="s">
        <v>139</v>
      </c>
      <c r="B189" s="84"/>
      <c r="C189" s="85"/>
      <c r="D189" s="81">
        <f>SUM(D163,D186)</f>
        <v>44</v>
      </c>
    </row>
    <row r="190" spans="1:7" ht="18" x14ac:dyDescent="0.25">
      <c r="A190" s="78" t="s">
        <v>226</v>
      </c>
      <c r="B190" s="84"/>
      <c r="C190" s="85"/>
      <c r="D190" s="82">
        <f>D189/(COUNT(B155:C162,B167:C184)*2)</f>
        <v>0.84615384615384615</v>
      </c>
    </row>
    <row r="191" spans="1:7" x14ac:dyDescent="0.25">
      <c r="A191" s="9"/>
      <c r="B191" s="6"/>
      <c r="C191" s="7"/>
      <c r="D191" s="6"/>
    </row>
    <row r="192" spans="1:7" ht="18" x14ac:dyDescent="0.35">
      <c r="A192" s="290" t="s">
        <v>167</v>
      </c>
      <c r="B192" s="290"/>
      <c r="C192" s="290"/>
      <c r="D192" s="290"/>
      <c r="E192" s="290"/>
      <c r="F192" s="290"/>
    </row>
    <row r="193" spans="1:7" x14ac:dyDescent="0.25">
      <c r="A193" s="189">
        <f>B11</f>
        <v>42795</v>
      </c>
      <c r="B193" s="6"/>
      <c r="C193" s="7"/>
      <c r="D193" s="6"/>
    </row>
    <row r="194" spans="1:7" ht="18" x14ac:dyDescent="0.25">
      <c r="A194" s="291" t="s">
        <v>158</v>
      </c>
      <c r="B194" s="292"/>
      <c r="C194" s="292"/>
      <c r="D194" s="292"/>
      <c r="E194" s="292"/>
      <c r="F194" s="292"/>
    </row>
    <row r="195" spans="1:7" ht="36" x14ac:dyDescent="0.35">
      <c r="A195" s="83" t="s">
        <v>27</v>
      </c>
      <c r="B195" s="153" t="s">
        <v>34</v>
      </c>
      <c r="C195" s="217" t="str">
        <f>IF(B195=0, -5, "0")</f>
        <v>0</v>
      </c>
      <c r="D195" s="142"/>
      <c r="E195" s="147"/>
      <c r="F195" s="66"/>
    </row>
    <row r="196" spans="1:7" x14ac:dyDescent="0.25">
      <c r="A196" s="23" t="s">
        <v>57</v>
      </c>
      <c r="B196" s="170" t="s">
        <v>34</v>
      </c>
      <c r="C196" s="153"/>
      <c r="D196" s="142"/>
      <c r="E196" s="147"/>
      <c r="F196" s="66"/>
    </row>
    <row r="197" spans="1:7" x14ac:dyDescent="0.25">
      <c r="A197" s="33" t="s">
        <v>297</v>
      </c>
      <c r="B197" s="170" t="s">
        <v>34</v>
      </c>
      <c r="C197" s="153"/>
      <c r="D197" s="142"/>
      <c r="E197" s="173"/>
      <c r="F197" s="66"/>
    </row>
    <row r="198" spans="1:7" x14ac:dyDescent="0.25">
      <c r="A198" s="23" t="s">
        <v>100</v>
      </c>
      <c r="B198" s="170" t="s">
        <v>34</v>
      </c>
      <c r="C198" s="153"/>
      <c r="D198" s="142"/>
      <c r="E198" s="147"/>
      <c r="F198" s="66"/>
    </row>
    <row r="199" spans="1:7" x14ac:dyDescent="0.25">
      <c r="A199" s="23" t="s">
        <v>154</v>
      </c>
      <c r="B199" s="170" t="s">
        <v>34</v>
      </c>
      <c r="C199" s="153"/>
      <c r="D199" s="142"/>
      <c r="E199" s="147"/>
      <c r="F199" s="66"/>
    </row>
    <row r="200" spans="1:7" x14ac:dyDescent="0.25">
      <c r="A200" s="33" t="s">
        <v>153</v>
      </c>
      <c r="B200" s="170" t="s">
        <v>34</v>
      </c>
      <c r="C200" s="153"/>
      <c r="D200" s="142"/>
      <c r="E200" s="147"/>
      <c r="F200" s="66"/>
    </row>
    <row r="201" spans="1:7" x14ac:dyDescent="0.25">
      <c r="A201" s="33" t="s">
        <v>28</v>
      </c>
      <c r="B201" s="170" t="s">
        <v>34</v>
      </c>
      <c r="C201" s="153"/>
      <c r="D201" s="142"/>
      <c r="E201" s="147"/>
      <c r="F201" s="66"/>
    </row>
    <row r="202" spans="1:7" x14ac:dyDescent="0.25">
      <c r="A202" s="33" t="s">
        <v>155</v>
      </c>
      <c r="B202" s="170" t="s">
        <v>34</v>
      </c>
      <c r="C202" s="153"/>
      <c r="D202" s="149"/>
      <c r="E202" s="147"/>
      <c r="F202" s="66"/>
    </row>
    <row r="203" spans="1:7" ht="18" x14ac:dyDescent="0.35">
      <c r="A203" s="190" t="s">
        <v>298</v>
      </c>
      <c r="B203" s="170" t="s">
        <v>34</v>
      </c>
      <c r="C203" s="217" t="str">
        <f>IF(B203=0, -5, "0")</f>
        <v>0</v>
      </c>
      <c r="D203" s="142"/>
      <c r="E203" s="147"/>
      <c r="F203" s="66"/>
    </row>
    <row r="204" spans="1:7" ht="16.5" x14ac:dyDescent="0.3">
      <c r="A204" s="191" t="s">
        <v>362</v>
      </c>
      <c r="B204" s="170" t="s">
        <v>34</v>
      </c>
      <c r="C204" s="217" t="str">
        <f>IF(B204=0, -5, "0")</f>
        <v>0</v>
      </c>
      <c r="D204" s="146"/>
      <c r="E204" s="147"/>
      <c r="F204" s="147"/>
      <c r="G204" s="172"/>
    </row>
    <row r="205" spans="1:7" x14ac:dyDescent="0.25">
      <c r="A205" s="174" t="s">
        <v>145</v>
      </c>
      <c r="B205" s="170" t="s">
        <v>34</v>
      </c>
      <c r="C205" s="153"/>
      <c r="D205" s="142"/>
      <c r="E205" s="147"/>
      <c r="F205" s="66"/>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291" t="s">
        <v>76</v>
      </c>
      <c r="B209" s="292"/>
      <c r="C209" s="292"/>
      <c r="D209" s="292"/>
      <c r="E209" s="292"/>
      <c r="F209" s="292"/>
    </row>
    <row r="210" spans="1:7" x14ac:dyDescent="0.25">
      <c r="A210" s="17" t="s">
        <v>314</v>
      </c>
      <c r="B210" s="153" t="s">
        <v>34</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t="s">
        <v>34</v>
      </c>
      <c r="C212" s="153"/>
      <c r="D212" s="143"/>
      <c r="E212" s="147"/>
      <c r="F212" s="66"/>
    </row>
    <row r="213" spans="1:7" ht="42.75" customHeight="1" x14ac:dyDescent="0.25">
      <c r="A213" s="17" t="s">
        <v>176</v>
      </c>
      <c r="B213" s="170" t="s">
        <v>34</v>
      </c>
      <c r="C213" s="153"/>
      <c r="D213" s="143"/>
      <c r="E213" s="142"/>
      <c r="F213" s="66"/>
    </row>
    <row r="214" spans="1:7" ht="18" x14ac:dyDescent="0.35">
      <c r="A214" s="83" t="s">
        <v>359</v>
      </c>
      <c r="B214" s="170" t="s">
        <v>34</v>
      </c>
      <c r="C214" s="217" t="str">
        <f>IF(B214=0, -5, "0")</f>
        <v>0</v>
      </c>
      <c r="D214" s="11"/>
      <c r="E214" s="147"/>
      <c r="F214" s="66"/>
    </row>
    <row r="215" spans="1:7" x14ac:dyDescent="0.25">
      <c r="A215" s="17" t="s">
        <v>64</v>
      </c>
      <c r="B215" s="170" t="s">
        <v>34</v>
      </c>
      <c r="C215" s="153"/>
      <c r="D215" s="149"/>
      <c r="E215" s="147"/>
      <c r="F215" s="66"/>
    </row>
    <row r="216" spans="1:7" x14ac:dyDescent="0.25">
      <c r="A216" s="18" t="s">
        <v>70</v>
      </c>
      <c r="B216" s="170" t="s">
        <v>34</v>
      </c>
      <c r="C216" s="153"/>
      <c r="D216" s="12"/>
      <c r="E216" s="142"/>
      <c r="F216" s="66"/>
    </row>
    <row r="217" spans="1:7" x14ac:dyDescent="0.25">
      <c r="A217" s="17" t="s">
        <v>291</v>
      </c>
      <c r="B217" s="170" t="s">
        <v>34</v>
      </c>
      <c r="C217" s="153"/>
      <c r="D217" s="12"/>
      <c r="E217" s="147"/>
      <c r="F217" s="66"/>
    </row>
    <row r="218" spans="1:7" x14ac:dyDescent="0.25">
      <c r="A218" s="18" t="s">
        <v>188</v>
      </c>
      <c r="B218" s="170" t="s">
        <v>34</v>
      </c>
      <c r="C218" s="153"/>
      <c r="D218" s="142"/>
      <c r="E218" s="147"/>
      <c r="F218" s="66"/>
    </row>
    <row r="219" spans="1:7" ht="33" x14ac:dyDescent="0.3">
      <c r="A219" s="49" t="s">
        <v>178</v>
      </c>
      <c r="B219" s="170" t="s">
        <v>34</v>
      </c>
      <c r="C219" s="153"/>
      <c r="D219" s="142"/>
      <c r="E219" s="142"/>
      <c r="F219" s="66"/>
      <c r="G219" s="172"/>
    </row>
    <row r="220" spans="1:7" x14ac:dyDescent="0.25">
      <c r="A220" s="17" t="s">
        <v>157</v>
      </c>
      <c r="B220" s="170" t="s">
        <v>34</v>
      </c>
      <c r="C220" s="153"/>
      <c r="D220" s="149"/>
      <c r="E220" s="147"/>
      <c r="F220" s="66"/>
    </row>
    <row r="221" spans="1:7" x14ac:dyDescent="0.25">
      <c r="A221" s="24" t="s">
        <v>159</v>
      </c>
      <c r="B221" s="170" t="s">
        <v>34</v>
      </c>
      <c r="C221" s="153"/>
      <c r="D221" s="142"/>
      <c r="E221" s="147"/>
      <c r="F221" s="66"/>
    </row>
    <row r="222" spans="1:7" ht="18" x14ac:dyDescent="0.25">
      <c r="A222" s="108" t="s">
        <v>72</v>
      </c>
      <c r="B222" s="170" t="s">
        <v>34</v>
      </c>
      <c r="C222" s="217" t="str">
        <f>IF(B222=0, -5, "0")</f>
        <v>0</v>
      </c>
      <c r="D222" s="142"/>
      <c r="E222" s="147"/>
      <c r="F222" s="66"/>
    </row>
    <row r="223" spans="1:7" ht="18" x14ac:dyDescent="0.35">
      <c r="A223" s="48" t="s">
        <v>289</v>
      </c>
      <c r="B223" s="170" t="s">
        <v>34</v>
      </c>
      <c r="C223" s="153"/>
      <c r="D223" s="142"/>
      <c r="E223" s="160"/>
      <c r="F223" s="66"/>
      <c r="G223" s="172"/>
    </row>
    <row r="224" spans="1:7" ht="16.5" x14ac:dyDescent="0.25">
      <c r="A224" s="107" t="s">
        <v>168</v>
      </c>
      <c r="B224" s="170" t="s">
        <v>34</v>
      </c>
      <c r="C224" s="218" t="str">
        <f>IF(B224=0, -5, "0")</f>
        <v>0</v>
      </c>
      <c r="D224" s="146"/>
      <c r="E224" s="147"/>
      <c r="F224" s="66"/>
    </row>
    <row r="225" spans="1:6" x14ac:dyDescent="0.25">
      <c r="A225" s="24" t="s">
        <v>83</v>
      </c>
      <c r="B225" s="170" t="s">
        <v>34</v>
      </c>
      <c r="C225" s="153"/>
      <c r="D225" s="142"/>
      <c r="E225" s="147"/>
      <c r="F225" s="66"/>
    </row>
    <row r="226" spans="1:6" ht="30" x14ac:dyDescent="0.25">
      <c r="A226" s="24" t="s">
        <v>244</v>
      </c>
      <c r="B226" s="170" t="s">
        <v>34</v>
      </c>
      <c r="C226" s="153"/>
      <c r="D226" s="69"/>
      <c r="E226" s="147"/>
      <c r="F226" s="66"/>
    </row>
    <row r="227" spans="1:6" x14ac:dyDescent="0.25">
      <c r="A227" s="24" t="s">
        <v>248</v>
      </c>
      <c r="B227" s="170" t="s">
        <v>34</v>
      </c>
      <c r="C227" s="153"/>
      <c r="D227" s="142"/>
      <c r="E227" s="147"/>
      <c r="F227" s="66"/>
    </row>
    <row r="228" spans="1:6" ht="30" x14ac:dyDescent="0.25">
      <c r="A228" s="24" t="s">
        <v>199</v>
      </c>
      <c r="B228" s="170" t="s">
        <v>34</v>
      </c>
      <c r="C228" s="24"/>
      <c r="D228" s="60"/>
      <c r="E228" s="147"/>
      <c r="F228" s="66"/>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91" t="s">
        <v>191</v>
      </c>
      <c r="B232" s="292"/>
      <c r="C232" s="292"/>
      <c r="D232" s="292"/>
      <c r="E232" s="292"/>
      <c r="F232" s="292"/>
    </row>
    <row r="233" spans="1:6" x14ac:dyDescent="0.25">
      <c r="A233" s="17" t="s">
        <v>314</v>
      </c>
      <c r="B233" s="145" t="s">
        <v>34</v>
      </c>
      <c r="C233" s="145"/>
      <c r="D233" s="152"/>
      <c r="E233" s="66"/>
      <c r="F233" s="66"/>
    </row>
    <row r="234" spans="1:6" ht="30" x14ac:dyDescent="0.25">
      <c r="A234" s="18" t="s">
        <v>205</v>
      </c>
      <c r="B234" s="171" t="s">
        <v>34</v>
      </c>
      <c r="C234" s="153"/>
      <c r="D234" s="155"/>
      <c r="E234" s="66"/>
      <c r="F234" s="66"/>
    </row>
    <row r="235" spans="1:6" ht="18" x14ac:dyDescent="0.35">
      <c r="A235" s="76" t="s">
        <v>59</v>
      </c>
      <c r="B235" s="171" t="s">
        <v>34</v>
      </c>
      <c r="C235" s="217" t="str">
        <f>IF(B235=0, -5, "0")</f>
        <v>0</v>
      </c>
      <c r="D235" s="157"/>
      <c r="E235" s="66"/>
      <c r="F235" s="66"/>
    </row>
    <row r="236" spans="1:6" ht="36" x14ac:dyDescent="0.35">
      <c r="A236" s="83" t="s">
        <v>177</v>
      </c>
      <c r="B236" s="171" t="s">
        <v>34</v>
      </c>
      <c r="C236" s="217" t="str">
        <f>IF(B236=0, -5, "0")</f>
        <v>0</v>
      </c>
      <c r="D236" s="157"/>
      <c r="E236" s="66"/>
      <c r="F236" s="66"/>
    </row>
    <row r="237" spans="1:6" x14ac:dyDescent="0.25">
      <c r="A237" s="18" t="s">
        <v>252</v>
      </c>
      <c r="B237" s="171" t="s">
        <v>34</v>
      </c>
      <c r="C237" s="153"/>
      <c r="D237" s="157"/>
      <c r="E237" s="66"/>
      <c r="F237" s="66"/>
    </row>
    <row r="238" spans="1:6" x14ac:dyDescent="0.25">
      <c r="A238" s="18" t="s">
        <v>55</v>
      </c>
      <c r="B238" s="171" t="s">
        <v>34</v>
      </c>
      <c r="C238" s="153"/>
      <c r="D238" s="158"/>
      <c r="E238" s="66"/>
      <c r="F238" s="66"/>
    </row>
    <row r="239" spans="1:6" ht="73.5" customHeight="1" x14ac:dyDescent="0.25">
      <c r="A239" s="17" t="s">
        <v>299</v>
      </c>
      <c r="B239" s="171" t="s">
        <v>34</v>
      </c>
      <c r="C239" s="145"/>
      <c r="D239" s="165"/>
      <c r="E239" s="148"/>
      <c r="F239" s="66"/>
    </row>
    <row r="240" spans="1:6" x14ac:dyDescent="0.25">
      <c r="A240" s="17" t="s">
        <v>156</v>
      </c>
      <c r="B240" s="171" t="s">
        <v>34</v>
      </c>
      <c r="C240" s="153"/>
      <c r="D240" s="156"/>
      <c r="E240" s="66"/>
      <c r="F240" s="66"/>
    </row>
    <row r="241" spans="1:6" ht="45" x14ac:dyDescent="0.25">
      <c r="A241" s="100" t="s">
        <v>287</v>
      </c>
      <c r="B241" s="171" t="s">
        <v>34</v>
      </c>
      <c r="C241" s="154"/>
      <c r="D241" s="156"/>
      <c r="E241" s="102"/>
      <c r="F241" s="102"/>
    </row>
    <row r="242" spans="1:6" x14ac:dyDescent="0.25">
      <c r="A242" s="19" t="s">
        <v>38</v>
      </c>
      <c r="B242" s="19"/>
      <c r="C242" s="19"/>
      <c r="D242" s="19">
        <f>SUM(B233:C240)</f>
        <v>0</v>
      </c>
    </row>
    <row r="243" spans="1:6" x14ac:dyDescent="0.25">
      <c r="A243" s="19" t="s">
        <v>37</v>
      </c>
      <c r="B243" s="20"/>
      <c r="C243" s="21"/>
      <c r="D243" s="63" t="e">
        <f>D242/(COUNT(B233:C240)*2)</f>
        <v>#DIV/0!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t="e">
        <f>D245/(COUNT(B210:C228,B233:C240,B195:C205)*2)</f>
        <v>#DIV/0!</v>
      </c>
    </row>
    <row r="247" spans="1:6" s="3" customFormat="1" ht="18" x14ac:dyDescent="0.25">
      <c r="A247" s="45"/>
      <c r="B247" s="46"/>
      <c r="C247" s="46"/>
      <c r="D247" s="47"/>
    </row>
    <row r="248" spans="1:6" s="3" customFormat="1" ht="18" x14ac:dyDescent="0.35">
      <c r="A248" s="290" t="s">
        <v>78</v>
      </c>
      <c r="B248" s="290"/>
      <c r="C248" s="290"/>
      <c r="D248" s="290"/>
      <c r="E248" s="290"/>
      <c r="F248" s="290"/>
    </row>
    <row r="249" spans="1:6" s="3" customFormat="1" x14ac:dyDescent="0.25">
      <c r="A249" s="183">
        <f>B11</f>
        <v>42795</v>
      </c>
      <c r="B249" s="6"/>
      <c r="C249" s="7"/>
      <c r="D249" s="6"/>
    </row>
    <row r="250" spans="1:6" s="3" customFormat="1" ht="18" x14ac:dyDescent="0.25">
      <c r="A250" s="291" t="s">
        <v>79</v>
      </c>
      <c r="B250" s="292"/>
      <c r="C250" s="292"/>
      <c r="D250" s="292"/>
      <c r="E250" s="292"/>
      <c r="F250" s="292"/>
    </row>
    <row r="251" spans="1:6" s="3" customFormat="1" ht="36" x14ac:dyDescent="0.35">
      <c r="A251" s="83" t="s">
        <v>27</v>
      </c>
      <c r="B251" s="27" t="s">
        <v>34</v>
      </c>
      <c r="C251" s="217" t="str">
        <f>IF(B251=0, -5, "0")</f>
        <v>0</v>
      </c>
      <c r="D251" s="4"/>
      <c r="E251" s="67"/>
      <c r="F251" s="67"/>
    </row>
    <row r="252" spans="1:6" s="3" customFormat="1" ht="22.5" customHeight="1" x14ac:dyDescent="0.25">
      <c r="A252" s="23" t="s">
        <v>148</v>
      </c>
      <c r="B252" s="170" t="s">
        <v>34</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45" t="s">
        <v>34</v>
      </c>
      <c r="C267" s="145"/>
      <c r="E267" s="148"/>
      <c r="F267" s="67"/>
    </row>
    <row r="268" spans="1:6" s="3" customFormat="1" x14ac:dyDescent="0.25">
      <c r="A268" s="18" t="s">
        <v>206</v>
      </c>
      <c r="B268" s="171" t="s">
        <v>34</v>
      </c>
      <c r="C268" s="27"/>
      <c r="D268" s="11"/>
      <c r="E268" s="67"/>
      <c r="F268" s="67"/>
    </row>
    <row r="269" spans="1:6" s="3" customFormat="1" x14ac:dyDescent="0.25">
      <c r="A269" s="17" t="s">
        <v>312</v>
      </c>
      <c r="B269" s="171" t="s">
        <v>34</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t="s">
        <v>34</v>
      </c>
      <c r="C273" s="27"/>
      <c r="D273" s="11"/>
      <c r="E273" s="30"/>
      <c r="F273" s="67"/>
    </row>
    <row r="274" spans="1:6" s="3" customFormat="1" ht="30" x14ac:dyDescent="0.25">
      <c r="A274" s="17" t="s">
        <v>302</v>
      </c>
      <c r="B274" s="171" t="s">
        <v>34</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t="s">
        <v>34</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t="s">
        <v>34</v>
      </c>
      <c r="C278" s="145"/>
      <c r="D278" s="164"/>
      <c r="E278" s="160"/>
      <c r="F278" s="67"/>
    </row>
    <row r="279" spans="1:6" s="3" customFormat="1" ht="16.5" x14ac:dyDescent="0.25">
      <c r="A279" s="107" t="s">
        <v>168</v>
      </c>
      <c r="B279" s="171" t="s">
        <v>34</v>
      </c>
      <c r="C279" s="218" t="str">
        <f>IF(B279=0, -5, "0")</f>
        <v>0</v>
      </c>
      <c r="D279" s="164"/>
      <c r="E279" s="67"/>
      <c r="F279" s="67"/>
    </row>
    <row r="280" spans="1:6" s="3" customFormat="1" x14ac:dyDescent="0.25">
      <c r="A280" s="24" t="s">
        <v>83</v>
      </c>
      <c r="B280" s="171" t="s">
        <v>34</v>
      </c>
      <c r="C280" s="27"/>
      <c r="D280" s="11"/>
      <c r="E280" s="67"/>
      <c r="F280" s="67"/>
    </row>
    <row r="281" spans="1:6" s="3" customFormat="1" ht="30" x14ac:dyDescent="0.25">
      <c r="A281" s="24" t="s">
        <v>234</v>
      </c>
      <c r="B281" s="171" t="s">
        <v>34</v>
      </c>
      <c r="C281" s="27"/>
      <c r="D281" s="11"/>
      <c r="E281" s="67"/>
      <c r="F281" s="67"/>
    </row>
    <row r="282" spans="1:6" s="3" customFormat="1" x14ac:dyDescent="0.25">
      <c r="A282" s="24" t="s">
        <v>248</v>
      </c>
      <c r="B282" s="171" t="s">
        <v>34</v>
      </c>
      <c r="C282" s="27"/>
      <c r="D282" s="11"/>
      <c r="E282" s="67"/>
      <c r="F282" s="67"/>
    </row>
    <row r="283" spans="1:6" s="3" customFormat="1" ht="45" customHeight="1" x14ac:dyDescent="0.25">
      <c r="A283" s="24" t="s">
        <v>199</v>
      </c>
      <c r="B283" s="171" t="s">
        <v>34</v>
      </c>
      <c r="C283" s="27"/>
      <c r="D283" s="11"/>
      <c r="E283" s="67"/>
      <c r="F283" s="67"/>
    </row>
    <row r="284" spans="1:6" s="3" customFormat="1" ht="39.75" customHeight="1" x14ac:dyDescent="0.25">
      <c r="A284" s="101" t="s">
        <v>287</v>
      </c>
      <c r="B284" s="171" t="s">
        <v>34</v>
      </c>
      <c r="C284" s="29"/>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90" t="s">
        <v>4</v>
      </c>
      <c r="B291" s="290"/>
      <c r="C291" s="290"/>
      <c r="D291" s="290"/>
      <c r="E291" s="290"/>
      <c r="F291" s="290"/>
    </row>
    <row r="292" spans="1:7" x14ac:dyDescent="0.25">
      <c r="A292" s="192">
        <f>B11</f>
        <v>42795</v>
      </c>
      <c r="B292" s="6"/>
      <c r="C292" s="7"/>
      <c r="D292" s="59"/>
    </row>
    <row r="293" spans="1:7" ht="18" x14ac:dyDescent="0.25">
      <c r="A293" s="291" t="s">
        <v>19</v>
      </c>
      <c r="B293" s="292"/>
      <c r="C293" s="292"/>
      <c r="D293" s="292"/>
      <c r="E293" s="292"/>
      <c r="F293" s="292"/>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ht="45" x14ac:dyDescent="0.25">
      <c r="A297" s="32" t="s">
        <v>20</v>
      </c>
      <c r="B297" s="170">
        <v>0</v>
      </c>
      <c r="C297" s="153"/>
      <c r="D297" s="156" t="s">
        <v>412</v>
      </c>
      <c r="E297" s="168" t="s">
        <v>413</v>
      </c>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14</v>
      </c>
    </row>
    <row r="303" spans="1:7" x14ac:dyDescent="0.25">
      <c r="A303" s="19" t="s">
        <v>37</v>
      </c>
      <c r="B303" s="20"/>
      <c r="C303" s="21"/>
      <c r="D303" s="63">
        <f>D302/(COUNT(B294:C301)*2)</f>
        <v>0.875</v>
      </c>
    </row>
    <row r="304" spans="1:7" x14ac:dyDescent="0.25">
      <c r="A304" s="34"/>
      <c r="B304" s="6"/>
      <c r="C304" s="7"/>
      <c r="D304" s="6"/>
    </row>
    <row r="305" spans="1:6" ht="18" x14ac:dyDescent="0.25">
      <c r="A305" s="291" t="s">
        <v>122</v>
      </c>
      <c r="B305" s="292"/>
      <c r="C305" s="292"/>
      <c r="D305" s="292"/>
      <c r="E305" s="292"/>
      <c r="F305" s="292"/>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t="s">
        <v>34</v>
      </c>
      <c r="C317" s="154"/>
      <c r="D317" s="142"/>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90" t="s">
        <v>21</v>
      </c>
      <c r="B324" s="290"/>
      <c r="C324" s="290"/>
      <c r="D324" s="290"/>
      <c r="E324" s="290"/>
      <c r="F324" s="290"/>
    </row>
    <row r="325" spans="1:9" x14ac:dyDescent="0.25">
      <c r="A325" s="193">
        <f>B11</f>
        <v>42795</v>
      </c>
      <c r="B325" s="6"/>
      <c r="C325" s="7"/>
      <c r="D325" s="6"/>
    </row>
    <row r="326" spans="1:9" ht="18" x14ac:dyDescent="0.25">
      <c r="A326" s="291" t="s">
        <v>12</v>
      </c>
      <c r="B326" s="292"/>
      <c r="C326" s="292"/>
      <c r="D326" s="292"/>
      <c r="E326" s="292"/>
      <c r="F326" s="292"/>
    </row>
    <row r="327" spans="1:9" ht="45" x14ac:dyDescent="0.25">
      <c r="A327" s="17" t="s">
        <v>109</v>
      </c>
      <c r="B327" s="153">
        <v>1</v>
      </c>
      <c r="C327" s="153"/>
      <c r="D327" s="168" t="s">
        <v>438</v>
      </c>
      <c r="E327" s="147"/>
      <c r="F327" s="66"/>
    </row>
    <row r="328" spans="1:9" x14ac:dyDescent="0.25">
      <c r="A328" s="17" t="s">
        <v>51</v>
      </c>
      <c r="B328" s="170">
        <v>1</v>
      </c>
      <c r="C328" s="153"/>
      <c r="D328" s="253" t="s">
        <v>440</v>
      </c>
      <c r="E328" s="147"/>
      <c r="F328" s="66"/>
    </row>
    <row r="329" spans="1:9" ht="30" x14ac:dyDescent="0.25">
      <c r="A329" s="17" t="s">
        <v>100</v>
      </c>
      <c r="B329" s="170">
        <v>1</v>
      </c>
      <c r="C329" s="153"/>
      <c r="D329" s="6" t="s">
        <v>439</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90" x14ac:dyDescent="0.35">
      <c r="A333" s="83" t="s">
        <v>23</v>
      </c>
      <c r="B333" s="170">
        <v>1</v>
      </c>
      <c r="C333" s="217" t="str">
        <f>IF(B333=0, -5, "0")</f>
        <v>0</v>
      </c>
      <c r="D333" s="129" t="s">
        <v>464</v>
      </c>
      <c r="E333" s="168"/>
      <c r="F333" s="66"/>
    </row>
    <row r="334" spans="1:9" ht="30" x14ac:dyDescent="0.25">
      <c r="A334" s="17" t="s">
        <v>304</v>
      </c>
      <c r="B334" s="170">
        <v>1</v>
      </c>
      <c r="C334" s="145"/>
      <c r="D334" s="256" t="s">
        <v>442</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13</v>
      </c>
    </row>
    <row r="337" spans="1:6" x14ac:dyDescent="0.25">
      <c r="A337" s="19" t="s">
        <v>37</v>
      </c>
      <c r="B337" s="20"/>
      <c r="C337" s="21"/>
      <c r="D337" s="63">
        <f>D336/(COUNT(B327:C335)*2)</f>
        <v>0.72222222222222221</v>
      </c>
    </row>
    <row r="338" spans="1:6" x14ac:dyDescent="0.25">
      <c r="A338" s="9"/>
      <c r="B338" s="6"/>
      <c r="C338" s="7"/>
      <c r="D338" s="6"/>
    </row>
    <row r="339" spans="1:6" ht="18" x14ac:dyDescent="0.25">
      <c r="A339" s="291" t="s">
        <v>25</v>
      </c>
      <c r="B339" s="292"/>
      <c r="C339" s="292"/>
      <c r="D339" s="292"/>
      <c r="E339" s="292"/>
      <c r="F339" s="292"/>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t="s">
        <v>34</v>
      </c>
      <c r="C345" s="154"/>
      <c r="D345" s="143"/>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23</v>
      </c>
    </row>
    <row r="350" spans="1:6" ht="18" x14ac:dyDescent="0.25">
      <c r="A350" s="78" t="s">
        <v>230</v>
      </c>
      <c r="B350" s="84"/>
      <c r="C350" s="85"/>
      <c r="D350" s="212">
        <f>D349/(COUNT(B340:C344,B327:C335)*2)</f>
        <v>0.8214285714285714</v>
      </c>
    </row>
    <row r="351" spans="1:6" x14ac:dyDescent="0.25">
      <c r="A351" s="9"/>
      <c r="B351" s="6"/>
      <c r="C351" s="7"/>
      <c r="D351" s="6"/>
    </row>
    <row r="352" spans="1:6" ht="18" x14ac:dyDescent="0.35">
      <c r="A352" s="290" t="s">
        <v>8</v>
      </c>
      <c r="B352" s="290"/>
      <c r="C352" s="290"/>
      <c r="D352" s="290"/>
      <c r="E352" s="290"/>
      <c r="F352" s="290"/>
    </row>
    <row r="353" spans="1:6" x14ac:dyDescent="0.25">
      <c r="A353" s="183">
        <f>B11</f>
        <v>42795</v>
      </c>
      <c r="B353" s="6"/>
      <c r="C353" s="7"/>
      <c r="D353" s="59"/>
    </row>
    <row r="354" spans="1:6" ht="16.5" x14ac:dyDescent="0.25">
      <c r="A354" s="293" t="s">
        <v>113</v>
      </c>
      <c r="B354" s="294"/>
      <c r="C354" s="294"/>
      <c r="D354" s="294"/>
      <c r="E354" s="294"/>
      <c r="F354" s="294"/>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1" t="s">
        <v>25</v>
      </c>
      <c r="B366" s="292"/>
      <c r="C366" s="292"/>
      <c r="D366" s="292"/>
      <c r="E366" s="292"/>
      <c r="F366" s="292"/>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91" t="s">
        <v>124</v>
      </c>
      <c r="B382" s="292"/>
      <c r="C382" s="292"/>
      <c r="D382" s="292"/>
      <c r="E382" s="292"/>
      <c r="F382" s="292"/>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1" t="s">
        <v>29</v>
      </c>
      <c r="B391" s="292"/>
      <c r="C391" s="292"/>
      <c r="D391" s="292"/>
      <c r="E391" s="292"/>
      <c r="F391" s="292"/>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45" x14ac:dyDescent="0.25">
      <c r="A398" s="109" t="s">
        <v>287</v>
      </c>
      <c r="B398" s="171" t="s">
        <v>34</v>
      </c>
      <c r="C398" s="154"/>
      <c r="D398" s="157"/>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90" t="s">
        <v>125</v>
      </c>
      <c r="B405" s="290"/>
      <c r="C405" s="290"/>
      <c r="D405" s="290"/>
      <c r="E405" s="290"/>
      <c r="F405" s="290"/>
    </row>
    <row r="406" spans="1:6" x14ac:dyDescent="0.25">
      <c r="A406" s="192">
        <f>B11</f>
        <v>42795</v>
      </c>
      <c r="B406" s="6"/>
      <c r="C406" s="7"/>
      <c r="D406" s="6"/>
    </row>
    <row r="407" spans="1:6" ht="16.5" x14ac:dyDescent="0.25">
      <c r="A407" s="293" t="s">
        <v>19</v>
      </c>
      <c r="B407" s="294"/>
      <c r="C407" s="294"/>
      <c r="D407" s="294"/>
      <c r="E407" s="294"/>
      <c r="F407" s="294"/>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168"/>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3" t="s">
        <v>122</v>
      </c>
      <c r="B418" s="294"/>
      <c r="C418" s="294"/>
      <c r="D418" s="294"/>
      <c r="E418" s="294"/>
      <c r="F418" s="294"/>
    </row>
    <row r="419" spans="1:6" ht="16.5" x14ac:dyDescent="0.25">
      <c r="A419" s="107" t="s">
        <v>127</v>
      </c>
      <c r="B419" s="170">
        <v>1</v>
      </c>
      <c r="C419" s="217" t="str">
        <f>IF(B419=0, -5, "0")</f>
        <v>0</v>
      </c>
      <c r="D419" s="4" t="s">
        <v>456</v>
      </c>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t="s">
        <v>34</v>
      </c>
      <c r="C428" s="29"/>
      <c r="D428" s="4">
        <v>0</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290" t="s">
        <v>374</v>
      </c>
      <c r="B435" s="290"/>
      <c r="C435" s="290"/>
      <c r="D435" s="290"/>
      <c r="E435" s="290"/>
      <c r="F435" s="290"/>
    </row>
    <row r="436" spans="1:7" s="167" customFormat="1" x14ac:dyDescent="0.25">
      <c r="A436" s="195">
        <f>+B11</f>
        <v>42795</v>
      </c>
      <c r="B436" s="6"/>
      <c r="C436" s="7"/>
      <c r="D436" s="6"/>
    </row>
    <row r="437" spans="1:7" ht="18" x14ac:dyDescent="0.25">
      <c r="A437" s="291" t="s">
        <v>375</v>
      </c>
      <c r="B437" s="292"/>
      <c r="C437" s="292"/>
      <c r="D437" s="292"/>
      <c r="E437" s="292"/>
      <c r="F437" s="292"/>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30" x14ac:dyDescent="0.25">
      <c r="A441" s="257" t="s">
        <v>195</v>
      </c>
      <c r="B441" s="170">
        <v>2</v>
      </c>
      <c r="C441" s="145"/>
      <c r="D441" s="146" t="s">
        <v>459</v>
      </c>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1" t="s">
        <v>31</v>
      </c>
      <c r="B444" s="292"/>
      <c r="C444" s="292"/>
      <c r="D444" s="292"/>
      <c r="E444" s="292"/>
      <c r="F444" s="292"/>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t="s">
        <v>34</v>
      </c>
      <c r="C447" s="154"/>
      <c r="D447" s="142"/>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0" t="s">
        <v>180</v>
      </c>
      <c r="B454" s="290"/>
      <c r="C454" s="290"/>
      <c r="D454" s="290"/>
      <c r="E454" s="290"/>
      <c r="F454" s="290"/>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45" x14ac:dyDescent="0.25">
      <c r="A460" s="116" t="s">
        <v>287</v>
      </c>
      <c r="B460" s="170" t="s">
        <v>34</v>
      </c>
      <c r="C460" s="154"/>
      <c r="D460" s="156"/>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90" t="s">
        <v>87</v>
      </c>
      <c r="B464" s="290"/>
      <c r="C464" s="290"/>
      <c r="D464" s="290"/>
      <c r="E464" s="290"/>
      <c r="F464" s="290"/>
    </row>
    <row r="465" spans="1:7" x14ac:dyDescent="0.25">
      <c r="A465" s="15"/>
      <c r="B465" s="6"/>
      <c r="C465" s="7"/>
      <c r="D465" s="6"/>
    </row>
    <row r="466" spans="1:7" ht="30" x14ac:dyDescent="0.25">
      <c r="A466" s="32" t="s">
        <v>288</v>
      </c>
      <c r="B466" s="145">
        <v>2</v>
      </c>
      <c r="C466" s="145"/>
      <c r="D466" s="146"/>
      <c r="E466" s="148"/>
      <c r="F466" s="66"/>
    </row>
    <row r="467" spans="1:7" ht="18" customHeight="1" x14ac:dyDescent="0.3">
      <c r="A467" s="181" t="s">
        <v>306</v>
      </c>
      <c r="B467" s="171">
        <v>0</v>
      </c>
      <c r="C467" s="218">
        <f>IF(B467=0, -5, "0")</f>
        <v>-5</v>
      </c>
      <c r="D467" s="146" t="s">
        <v>460</v>
      </c>
      <c r="E467" s="31"/>
      <c r="F467" s="66"/>
      <c r="G467" s="172"/>
    </row>
    <row r="468" spans="1:7" ht="30" x14ac:dyDescent="0.25">
      <c r="A468" s="32" t="s">
        <v>196</v>
      </c>
      <c r="B468" s="171">
        <v>2</v>
      </c>
      <c r="C468" s="145"/>
      <c r="D468" s="162"/>
      <c r="E468" s="148"/>
      <c r="F468" s="66"/>
    </row>
    <row r="469" spans="1:7" ht="45" x14ac:dyDescent="0.25">
      <c r="A469" s="32" t="s">
        <v>287</v>
      </c>
      <c r="B469" s="171" t="s">
        <v>34</v>
      </c>
      <c r="C469" s="154"/>
      <c r="D469" s="143"/>
      <c r="E469" s="102"/>
      <c r="F469" s="102"/>
    </row>
    <row r="470" spans="1:7" x14ac:dyDescent="0.25">
      <c r="A470" s="19" t="s">
        <v>38</v>
      </c>
      <c r="B470" s="19"/>
      <c r="C470" s="19"/>
      <c r="D470" s="19">
        <f>SUM(B466:C468)</f>
        <v>-1</v>
      </c>
    </row>
    <row r="471" spans="1:7" x14ac:dyDescent="0.25">
      <c r="A471" s="19" t="s">
        <v>37</v>
      </c>
      <c r="B471" s="20"/>
      <c r="C471" s="21"/>
      <c r="D471" s="63">
        <f>D470/(COUNT(B466:C468)*2)</f>
        <v>-0.125</v>
      </c>
    </row>
    <row r="472" spans="1:7" x14ac:dyDescent="0.25">
      <c r="A472" s="14"/>
      <c r="B472" s="6"/>
      <c r="C472" s="7"/>
      <c r="D472" s="6"/>
    </row>
    <row r="473" spans="1:7" ht="18" x14ac:dyDescent="0.35">
      <c r="A473" s="290" t="s">
        <v>151</v>
      </c>
      <c r="B473" s="290"/>
      <c r="C473" s="290"/>
      <c r="D473" s="290"/>
      <c r="E473" s="290"/>
      <c r="F473" s="290"/>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v>2</v>
      </c>
      <c r="C489" s="154"/>
      <c r="D489" s="175"/>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30</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90" t="s">
        <v>152</v>
      </c>
      <c r="B494" s="290"/>
      <c r="C494" s="290"/>
      <c r="D494" s="290"/>
      <c r="E494" s="290"/>
      <c r="F494" s="290"/>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t="s">
        <v>34</v>
      </c>
      <c r="C499" s="153"/>
      <c r="D499" s="142"/>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v>
      </c>
    </row>
    <row r="504" spans="1:6" ht="27.75" customHeight="1" x14ac:dyDescent="0.3">
      <c r="A504" s="71" t="s">
        <v>47</v>
      </c>
      <c r="B504" s="72"/>
      <c r="C504" s="73"/>
      <c r="D504" s="74">
        <f>SUM(D500,D491,D461,D451,D402,D349,D321,D40,D470,D288,D245,D149,D432,D189,D96)</f>
        <v>394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0.91203703703703709</v>
      </c>
    </row>
  </sheetData>
  <sheetProtection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7" zoomScale="90" zoomScaleSheetLayoutView="90" workbookViewId="0">
      <selection activeCell="A197" sqref="A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0"/>
      <c r="E1" s="320"/>
      <c r="F1" s="320"/>
      <c r="G1" s="320"/>
      <c r="H1" s="320"/>
      <c r="I1" s="320"/>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304" t="s">
        <v>52</v>
      </c>
      <c r="B6" s="304"/>
      <c r="C6" s="304"/>
      <c r="D6" s="304"/>
      <c r="E6" s="304"/>
      <c r="F6" s="304"/>
      <c r="G6" s="126"/>
      <c r="H6" s="126"/>
      <c r="I6" s="126"/>
    </row>
    <row r="7" spans="1:9" s="36" customFormat="1" ht="21.75" customHeight="1" x14ac:dyDescent="0.45">
      <c r="A7" s="305" t="str">
        <f>'A1 Exploitation'!A8:F8</f>
        <v>Jarzouna</v>
      </c>
      <c r="B7" s="305"/>
      <c r="C7" s="305"/>
      <c r="D7" s="305"/>
      <c r="E7" s="305"/>
      <c r="F7" s="305"/>
      <c r="G7" s="126"/>
      <c r="H7" s="126"/>
      <c r="I7" s="126"/>
    </row>
    <row r="8" spans="1:9" s="36" customFormat="1" ht="24" x14ac:dyDescent="0.45">
      <c r="A8" s="38" t="s">
        <v>44</v>
      </c>
      <c r="B8" s="321" t="str">
        <f>'A1 Exploitation'!B9:F9</f>
        <v>Mme Samah SLAIMI &amp; Mr. Haythem BOUGAALECH</v>
      </c>
      <c r="C8" s="321"/>
      <c r="D8" s="321"/>
      <c r="E8" s="321"/>
      <c r="F8" s="321"/>
      <c r="G8" s="126"/>
      <c r="H8" s="126"/>
      <c r="I8" s="126"/>
    </row>
    <row r="9" spans="1:9" s="36" customFormat="1" ht="24" x14ac:dyDescent="0.45">
      <c r="A9" s="39" t="s">
        <v>46</v>
      </c>
      <c r="B9" s="322" t="str">
        <f>'A1 Exploitation'!B10:F10</f>
        <v>Directeur Mr. Bechir JEMAI &amp; Chef Rayons</v>
      </c>
      <c r="C9" s="322"/>
      <c r="D9" s="322"/>
      <c r="E9" s="322"/>
      <c r="F9" s="322"/>
      <c r="G9" s="126"/>
      <c r="H9" s="126"/>
      <c r="I9" s="126"/>
    </row>
    <row r="10" spans="1:9" s="36" customFormat="1" ht="24" x14ac:dyDescent="0.45">
      <c r="A10" s="38" t="s">
        <v>45</v>
      </c>
      <c r="B10" s="319">
        <f>'A1 Exploitation'!B11:F11</f>
        <v>42795</v>
      </c>
      <c r="C10" s="319"/>
      <c r="D10" s="319"/>
      <c r="E10" s="319"/>
      <c r="F10" s="319"/>
      <c r="G10" s="126"/>
      <c r="H10" s="126"/>
      <c r="I10" s="126"/>
    </row>
    <row r="11" spans="1:9" s="36" customFormat="1" ht="24" x14ac:dyDescent="0.45">
      <c r="A11" s="38" t="s">
        <v>341</v>
      </c>
      <c r="B11" s="323">
        <f>D198</f>
        <v>0.86111111111111116</v>
      </c>
      <c r="C11" s="323"/>
      <c r="D11" s="323"/>
      <c r="E11" s="323"/>
      <c r="F11" s="323"/>
      <c r="G11" s="126"/>
      <c r="H11" s="126"/>
      <c r="I11" s="126"/>
    </row>
    <row r="12" spans="1:9" s="36" customFormat="1" ht="22.5" x14ac:dyDescent="0.45">
      <c r="A12" s="35"/>
      <c r="D12" s="296"/>
      <c r="E12" s="296"/>
      <c r="F12" s="296"/>
      <c r="G12" s="296"/>
      <c r="H12" s="296"/>
      <c r="I12" s="40"/>
    </row>
    <row r="13" spans="1:9" s="36" customFormat="1" ht="11.25" customHeight="1" x14ac:dyDescent="0.3">
      <c r="A13" s="297" t="s">
        <v>32</v>
      </c>
      <c r="B13" s="298" t="s">
        <v>33</v>
      </c>
      <c r="C13" s="298"/>
      <c r="D13" s="298" t="s">
        <v>48</v>
      </c>
      <c r="E13" s="298" t="s">
        <v>213</v>
      </c>
      <c r="F13" s="298" t="s">
        <v>214</v>
      </c>
    </row>
    <row r="14" spans="1:9" s="36" customFormat="1" ht="12.75" customHeight="1" x14ac:dyDescent="0.3">
      <c r="A14" s="297"/>
      <c r="B14" s="70" t="s">
        <v>36</v>
      </c>
      <c r="C14" s="70" t="s">
        <v>35</v>
      </c>
      <c r="D14" s="298"/>
      <c r="E14" s="298"/>
      <c r="F14" s="298"/>
    </row>
    <row r="15" spans="1:9" x14ac:dyDescent="0.3">
      <c r="A15" s="41"/>
      <c r="B15" s="41"/>
      <c r="C15" s="41"/>
      <c r="D15" s="41"/>
    </row>
    <row r="16" spans="1:9" ht="19.5" x14ac:dyDescent="0.4">
      <c r="A16" s="324" t="s">
        <v>0</v>
      </c>
      <c r="B16" s="325"/>
      <c r="C16" s="325"/>
      <c r="D16" s="325"/>
      <c r="E16" s="325"/>
      <c r="F16" s="325"/>
    </row>
    <row r="17" spans="1:6" ht="33" x14ac:dyDescent="0.3">
      <c r="A17" s="41" t="s">
        <v>316</v>
      </c>
      <c r="B17" s="221">
        <v>1</v>
      </c>
      <c r="C17" s="221"/>
      <c r="D17" s="222" t="s">
        <v>465</v>
      </c>
      <c r="E17" s="221"/>
      <c r="F17" s="221"/>
    </row>
    <row r="18" spans="1:6" x14ac:dyDescent="0.3">
      <c r="A18" s="48" t="s">
        <v>89</v>
      </c>
      <c r="B18" s="221">
        <v>2</v>
      </c>
      <c r="C18" s="221"/>
      <c r="D18" s="222"/>
      <c r="E18" s="221"/>
      <c r="F18" s="221"/>
    </row>
    <row r="19" spans="1:6" ht="33" x14ac:dyDescent="0.3">
      <c r="A19" s="41" t="s">
        <v>90</v>
      </c>
      <c r="B19" s="221">
        <v>1</v>
      </c>
      <c r="C19" s="221"/>
      <c r="D19" s="222" t="s">
        <v>419</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6" t="s">
        <v>38</v>
      </c>
      <c r="B22" s="313"/>
      <c r="C22" s="314"/>
      <c r="D22" s="127">
        <f>SUM(B17:C21)</f>
        <v>8</v>
      </c>
    </row>
    <row r="23" spans="1:6" x14ac:dyDescent="0.3">
      <c r="A23" s="310" t="s">
        <v>342</v>
      </c>
      <c r="B23" s="311"/>
      <c r="C23" s="312"/>
      <c r="D23" s="65">
        <f>D22/(COUNT(B17:C21)*2)</f>
        <v>0.8</v>
      </c>
    </row>
    <row r="24" spans="1:6" s="50" customFormat="1" x14ac:dyDescent="0.3">
      <c r="A24" s="54"/>
      <c r="B24" s="55"/>
      <c r="C24" s="55"/>
      <c r="D24" s="56"/>
    </row>
    <row r="25" spans="1:6" ht="19.5" x14ac:dyDescent="0.4">
      <c r="A25" s="308" t="s">
        <v>4</v>
      </c>
      <c r="B25" s="309"/>
      <c r="C25" s="309"/>
      <c r="D25" s="309"/>
      <c r="E25" s="309"/>
      <c r="F25" s="309"/>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ht="49.5" x14ac:dyDescent="0.3">
      <c r="A28" s="41" t="s">
        <v>327</v>
      </c>
      <c r="B28" s="221">
        <v>1</v>
      </c>
      <c r="C28" s="221"/>
      <c r="D28" s="222" t="s">
        <v>453</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0" t="s">
        <v>38</v>
      </c>
      <c r="B32" s="311"/>
      <c r="C32" s="312"/>
      <c r="D32" s="125">
        <f>SUM(B26:C31)</f>
        <v>11</v>
      </c>
    </row>
    <row r="33" spans="1:6" x14ac:dyDescent="0.3">
      <c r="A33" s="310" t="s">
        <v>342</v>
      </c>
      <c r="B33" s="311"/>
      <c r="C33" s="312"/>
      <c r="D33" s="65">
        <f>D32/(COUNT(B26:C31)*2)</f>
        <v>0.91666666666666663</v>
      </c>
    </row>
    <row r="34" spans="1:6" s="50" customFormat="1" x14ac:dyDescent="0.3">
      <c r="A34" s="54"/>
      <c r="B34" s="55"/>
      <c r="C34" s="55"/>
      <c r="D34" s="56"/>
    </row>
    <row r="35" spans="1:6" s="50" customFormat="1" ht="19.5" x14ac:dyDescent="0.4">
      <c r="A35" s="308" t="s">
        <v>246</v>
      </c>
      <c r="B35" s="309"/>
      <c r="C35" s="309"/>
      <c r="D35" s="309"/>
      <c r="E35" s="309"/>
      <c r="F35" s="30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1</v>
      </c>
      <c r="C38" s="221"/>
      <c r="D38" s="222" t="s">
        <v>457</v>
      </c>
      <c r="E38" s="221"/>
      <c r="F38" s="221"/>
    </row>
    <row r="39" spans="1:6" s="50" customFormat="1" ht="49.5" x14ac:dyDescent="0.3">
      <c r="A39" s="41" t="s">
        <v>91</v>
      </c>
      <c r="B39" s="221">
        <v>1</v>
      </c>
      <c r="C39" s="221"/>
      <c r="D39" s="222" t="s">
        <v>458</v>
      </c>
      <c r="E39" s="221"/>
      <c r="F39" s="221"/>
    </row>
    <row r="40" spans="1:6" s="50" customFormat="1" x14ac:dyDescent="0.3">
      <c r="A40" s="41" t="s">
        <v>340</v>
      </c>
      <c r="B40" s="221">
        <v>2</v>
      </c>
      <c r="C40" s="221"/>
      <c r="D40" s="225"/>
      <c r="E40" s="221"/>
      <c r="F40" s="221"/>
    </row>
    <row r="41" spans="1:6" s="50" customFormat="1" x14ac:dyDescent="0.3">
      <c r="A41" s="310" t="s">
        <v>38</v>
      </c>
      <c r="B41" s="311"/>
      <c r="C41" s="312"/>
      <c r="D41" s="125">
        <f>SUM(B36:C40)</f>
        <v>8</v>
      </c>
      <c r="E41" s="37"/>
      <c r="F41" s="37"/>
    </row>
    <row r="42" spans="1:6" s="50" customFormat="1" x14ac:dyDescent="0.3">
      <c r="A42" s="310" t="s">
        <v>342</v>
      </c>
      <c r="B42" s="311"/>
      <c r="C42" s="312"/>
      <c r="D42" s="65">
        <f>D41/(COUNT(B36:C40)*2)</f>
        <v>0.8</v>
      </c>
      <c r="E42" s="37"/>
      <c r="F42" s="37"/>
    </row>
    <row r="43" spans="1:6" s="50" customFormat="1" x14ac:dyDescent="0.3">
      <c r="A43" s="90"/>
      <c r="B43" s="91"/>
      <c r="C43" s="91"/>
      <c r="D43" s="92"/>
    </row>
    <row r="44" spans="1:6" ht="19.5" x14ac:dyDescent="0.4">
      <c r="A44" s="317" t="s">
        <v>21</v>
      </c>
      <c r="B44" s="318"/>
      <c r="C44" s="318"/>
      <c r="D44" s="318"/>
      <c r="E44" s="318"/>
      <c r="F44" s="318"/>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10" t="s">
        <v>38</v>
      </c>
      <c r="B51" s="311"/>
      <c r="C51" s="312"/>
      <c r="D51" s="125">
        <f>SUM(B45:C50)</f>
        <v>12</v>
      </c>
    </row>
    <row r="52" spans="1:6" x14ac:dyDescent="0.3">
      <c r="A52" s="310" t="s">
        <v>342</v>
      </c>
      <c r="B52" s="311"/>
      <c r="C52" s="312"/>
      <c r="D52" s="65">
        <f>D51/(COUNT(B45:C50)*2)</f>
        <v>1</v>
      </c>
    </row>
    <row r="53" spans="1:6" s="50" customFormat="1" x14ac:dyDescent="0.3">
      <c r="A53" s="54"/>
      <c r="B53" s="55"/>
      <c r="C53" s="55"/>
      <c r="D53" s="56"/>
    </row>
    <row r="54" spans="1:6" ht="19.5" x14ac:dyDescent="0.4">
      <c r="A54" s="308" t="s">
        <v>8</v>
      </c>
      <c r="B54" s="309"/>
      <c r="C54" s="309"/>
      <c r="D54" s="309"/>
      <c r="E54" s="309"/>
      <c r="F54" s="309"/>
    </row>
    <row r="55" spans="1:6" ht="36" x14ac:dyDescent="0.35">
      <c r="A55" s="83" t="s">
        <v>197</v>
      </c>
      <c r="B55" s="221">
        <v>1</v>
      </c>
      <c r="C55" s="248" t="str">
        <f>IF(B55=0, -5, "0")</f>
        <v>0</v>
      </c>
      <c r="D55" s="222" t="s">
        <v>454</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0" t="s">
        <v>38</v>
      </c>
      <c r="B62" s="311"/>
      <c r="C62" s="312"/>
      <c r="D62" s="125">
        <f>SUM(B55:C61)</f>
        <v>13</v>
      </c>
    </row>
    <row r="63" spans="1:6" x14ac:dyDescent="0.3">
      <c r="A63" s="310" t="s">
        <v>342</v>
      </c>
      <c r="B63" s="311"/>
      <c r="C63" s="312"/>
      <c r="D63" s="65">
        <f>D62/(COUNT(B55:C61)*2)</f>
        <v>0.9285714285714286</v>
      </c>
    </row>
    <row r="64" spans="1:6" s="50" customFormat="1" x14ac:dyDescent="0.3">
      <c r="A64" s="54"/>
      <c r="B64" s="55"/>
      <c r="C64" s="55"/>
      <c r="D64" s="56"/>
    </row>
    <row r="65" spans="1:6" ht="19.5" x14ac:dyDescent="0.4">
      <c r="A65" s="308" t="s">
        <v>143</v>
      </c>
      <c r="B65" s="309"/>
      <c r="C65" s="309"/>
      <c r="D65" s="309"/>
      <c r="E65" s="309"/>
      <c r="F65" s="309"/>
    </row>
    <row r="66" spans="1:6" ht="19.5" x14ac:dyDescent="0.4">
      <c r="A66" s="41" t="s">
        <v>318</v>
      </c>
      <c r="B66" s="227" t="s">
        <v>34</v>
      </c>
      <c r="C66" s="228"/>
      <c r="D66" s="36"/>
      <c r="E66" s="229"/>
      <c r="F66" s="221"/>
    </row>
    <row r="67" spans="1:6" ht="19.5" x14ac:dyDescent="0.4">
      <c r="A67" s="41" t="s">
        <v>319</v>
      </c>
      <c r="B67" s="227">
        <v>1</v>
      </c>
      <c r="C67" s="228"/>
      <c r="D67" s="222" t="s">
        <v>420</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33.75" x14ac:dyDescent="0.35">
      <c r="A75" s="89" t="s">
        <v>265</v>
      </c>
      <c r="B75" s="227">
        <v>2</v>
      </c>
      <c r="C75" s="248" t="str">
        <f>IF(B75=0, -5, "0")</f>
        <v>0</v>
      </c>
      <c r="D75" s="222" t="s">
        <v>423</v>
      </c>
      <c r="E75" s="232"/>
      <c r="F75" s="221"/>
    </row>
    <row r="76" spans="1:6" ht="33.75" x14ac:dyDescent="0.35">
      <c r="A76" s="89" t="s">
        <v>332</v>
      </c>
      <c r="B76" s="227">
        <v>1</v>
      </c>
      <c r="C76" s="248" t="str">
        <f>IF(B76=0, -5, "0")</f>
        <v>0</v>
      </c>
      <c r="D76" s="222" t="s">
        <v>448</v>
      </c>
      <c r="E76" s="232"/>
      <c r="F76" s="221"/>
    </row>
    <row r="77" spans="1:6" s="50" customFormat="1" x14ac:dyDescent="0.3">
      <c r="A77" s="49" t="s">
        <v>263</v>
      </c>
      <c r="B77" s="227">
        <v>1</v>
      </c>
      <c r="C77" s="233"/>
      <c r="D77" s="222" t="s">
        <v>422</v>
      </c>
      <c r="E77" s="234"/>
      <c r="F77" s="233"/>
    </row>
    <row r="78" spans="1:6" ht="33" x14ac:dyDescent="0.3">
      <c r="A78" s="41" t="s">
        <v>198</v>
      </c>
      <c r="B78" s="227">
        <v>1</v>
      </c>
      <c r="C78" s="221"/>
      <c r="D78" s="222" t="s">
        <v>441</v>
      </c>
      <c r="E78" s="232"/>
      <c r="F78" s="221"/>
    </row>
    <row r="79" spans="1:6" ht="36" x14ac:dyDescent="0.35">
      <c r="A79" s="83" t="s">
        <v>184</v>
      </c>
      <c r="B79" s="227">
        <v>2</v>
      </c>
      <c r="C79" s="248" t="str">
        <f>IF(B79=0, -5, "0")</f>
        <v>0</v>
      </c>
      <c r="D79" s="222" t="s">
        <v>424</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10" t="s">
        <v>38</v>
      </c>
      <c r="B83" s="311"/>
      <c r="C83" s="312"/>
      <c r="D83" s="125">
        <f>SUM(B66:C82)</f>
        <v>22</v>
      </c>
    </row>
    <row r="84" spans="1:6" x14ac:dyDescent="0.3">
      <c r="A84" s="310" t="s">
        <v>342</v>
      </c>
      <c r="B84" s="311"/>
      <c r="C84" s="312"/>
      <c r="D84" s="65">
        <f>D83/(COUNT(B66:C82)*2)</f>
        <v>0.84615384615384615</v>
      </c>
    </row>
    <row r="85" spans="1:6" s="50" customFormat="1" x14ac:dyDescent="0.3">
      <c r="A85" s="54"/>
      <c r="B85" s="55"/>
      <c r="C85" s="55"/>
      <c r="D85" s="56"/>
    </row>
    <row r="86" spans="1:6" ht="19.5" x14ac:dyDescent="0.4">
      <c r="A86" s="308" t="s">
        <v>237</v>
      </c>
      <c r="B86" s="309"/>
      <c r="C86" s="309"/>
      <c r="D86" s="309"/>
      <c r="E86" s="309"/>
      <c r="F86" s="309"/>
    </row>
    <row r="87" spans="1:6" ht="34.5" x14ac:dyDescent="0.4">
      <c r="A87" s="93" t="s">
        <v>320</v>
      </c>
      <c r="B87" s="237">
        <v>1</v>
      </c>
      <c r="C87" s="228"/>
      <c r="D87" s="222" t="s">
        <v>420</v>
      </c>
      <c r="E87" s="222"/>
      <c r="F87" s="221"/>
    </row>
    <row r="88" spans="1:6" ht="19.5" x14ac:dyDescent="0.4">
      <c r="A88" s="41" t="s">
        <v>319</v>
      </c>
      <c r="B88" s="237">
        <v>1</v>
      </c>
      <c r="C88" s="228"/>
      <c r="D88" s="222" t="s">
        <v>429</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21"/>
      <c r="E91" s="221"/>
      <c r="F91" s="221"/>
    </row>
    <row r="92" spans="1:6" ht="36" x14ac:dyDescent="0.35">
      <c r="A92" s="89" t="s">
        <v>261</v>
      </c>
      <c r="B92" s="237">
        <v>2</v>
      </c>
      <c r="C92" s="248" t="str">
        <f>IF(B92=0, -5, "0")</f>
        <v>0</v>
      </c>
      <c r="D92" s="36"/>
      <c r="E92" s="221"/>
      <c r="F92" s="221"/>
    </row>
    <row r="93" spans="1:6" ht="50.25" x14ac:dyDescent="0.35">
      <c r="A93" s="76" t="s">
        <v>266</v>
      </c>
      <c r="B93" s="237">
        <v>0</v>
      </c>
      <c r="C93" s="238">
        <f>IF(B93=0, -5, "0")</f>
        <v>-5</v>
      </c>
      <c r="D93" s="222" t="s">
        <v>430</v>
      </c>
      <c r="E93" s="222" t="s">
        <v>431</v>
      </c>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310" t="s">
        <v>38</v>
      </c>
      <c r="B101" s="311"/>
      <c r="C101" s="312"/>
      <c r="D101" s="125">
        <f>SUM(B87:C100)</f>
        <v>17</v>
      </c>
    </row>
    <row r="102" spans="1:6" x14ac:dyDescent="0.3">
      <c r="A102" s="310" t="s">
        <v>342</v>
      </c>
      <c r="B102" s="311"/>
      <c r="C102" s="312"/>
      <c r="D102" s="65">
        <f>D101/(COUNT(B87:C100)*2)</f>
        <v>0.6071428571428571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8" t="s">
        <v>238</v>
      </c>
      <c r="B105" s="309"/>
      <c r="C105" s="309"/>
      <c r="D105" s="309"/>
      <c r="E105" s="309"/>
      <c r="F105" s="309"/>
    </row>
    <row r="106" spans="1:6" s="50" customFormat="1" ht="34.5" x14ac:dyDescent="0.4">
      <c r="A106" s="93" t="s">
        <v>321</v>
      </c>
      <c r="B106" s="237">
        <v>1</v>
      </c>
      <c r="C106" s="228"/>
      <c r="D106" s="237" t="s">
        <v>446</v>
      </c>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t="s">
        <v>34</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437</v>
      </c>
      <c r="E114" s="221"/>
      <c r="F114" s="221"/>
    </row>
    <row r="115" spans="1:6" s="50" customFormat="1" ht="18" x14ac:dyDescent="0.35">
      <c r="A115" s="89" t="s">
        <v>366</v>
      </c>
      <c r="B115" s="237">
        <v>2</v>
      </c>
      <c r="C115" s="248" t="str">
        <f>IF(B115=0, -5, "0")</f>
        <v>0</v>
      </c>
      <c r="D115" s="222"/>
      <c r="E115" s="221"/>
      <c r="F115" s="233"/>
    </row>
    <row r="116" spans="1:6" s="50" customFormat="1" ht="49.5" x14ac:dyDescent="0.3">
      <c r="A116" s="94" t="s">
        <v>263</v>
      </c>
      <c r="B116" s="237">
        <v>1</v>
      </c>
      <c r="C116" s="221"/>
      <c r="D116" s="222" t="s">
        <v>444</v>
      </c>
      <c r="E116" s="221"/>
      <c r="F116" s="221"/>
    </row>
    <row r="117" spans="1:6" s="50" customFormat="1" x14ac:dyDescent="0.3">
      <c r="A117" s="310" t="s">
        <v>38</v>
      </c>
      <c r="B117" s="311"/>
      <c r="C117" s="312"/>
      <c r="D117" s="125">
        <f>SUM(B106:C116)</f>
        <v>18</v>
      </c>
      <c r="E117" s="37"/>
      <c r="F117" s="37"/>
    </row>
    <row r="118" spans="1:6" s="50" customFormat="1" x14ac:dyDescent="0.3">
      <c r="A118" s="310" t="s">
        <v>342</v>
      </c>
      <c r="B118" s="311"/>
      <c r="C118" s="312"/>
      <c r="D118" s="65">
        <f>D117/(COUNT(B106:C116)*2)</f>
        <v>0.9</v>
      </c>
      <c r="E118" s="37"/>
      <c r="F118" s="37"/>
    </row>
    <row r="119" spans="1:6" s="50" customFormat="1" x14ac:dyDescent="0.3">
      <c r="A119" s="54"/>
      <c r="B119" s="55"/>
      <c r="C119" s="55"/>
      <c r="D119" s="56"/>
    </row>
    <row r="120" spans="1:6" ht="19.5" x14ac:dyDescent="0.4">
      <c r="A120" s="308" t="s">
        <v>208</v>
      </c>
      <c r="B120" s="309"/>
      <c r="C120" s="309"/>
      <c r="D120" s="309"/>
      <c r="E120" s="309"/>
      <c r="F120" s="309"/>
    </row>
    <row r="121" spans="1:6" x14ac:dyDescent="0.3">
      <c r="A121" s="87" t="s">
        <v>322</v>
      </c>
      <c r="B121" s="238" t="s">
        <v>34</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19.5" x14ac:dyDescent="0.4">
      <c r="A125" s="41" t="s">
        <v>339</v>
      </c>
      <c r="B125" s="238" t="s">
        <v>34</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t="s">
        <v>34</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t="s">
        <v>34</v>
      </c>
      <c r="C130" s="241"/>
      <c r="D130" s="222"/>
      <c r="E130" s="222"/>
      <c r="F130" s="221"/>
    </row>
    <row r="131" spans="1:6" ht="18" x14ac:dyDescent="0.35">
      <c r="A131" s="88" t="s">
        <v>366</v>
      </c>
      <c r="B131" s="238" t="s">
        <v>34</v>
      </c>
      <c r="C131" s="249" t="str">
        <f>IF(B131=0, -5, "0")</f>
        <v>0</v>
      </c>
      <c r="D131" s="234"/>
      <c r="E131" s="229"/>
      <c r="F131" s="233"/>
    </row>
    <row r="132" spans="1:6" x14ac:dyDescent="0.3">
      <c r="A132" s="310" t="s">
        <v>38</v>
      </c>
      <c r="B132" s="311"/>
      <c r="C132" s="312"/>
      <c r="D132" s="125">
        <f>SUM(B121:C131)</f>
        <v>0</v>
      </c>
    </row>
    <row r="133" spans="1:6" x14ac:dyDescent="0.3">
      <c r="A133" s="310" t="s">
        <v>342</v>
      </c>
      <c r="B133" s="311"/>
      <c r="C133" s="312"/>
      <c r="D133" s="63" t="e">
        <f>D132/(COUNT(B121:C131)*2)</f>
        <v>#DIV/0!</v>
      </c>
    </row>
    <row r="134" spans="1:6" s="50" customFormat="1" x14ac:dyDescent="0.3">
      <c r="A134" s="54"/>
      <c r="B134" s="55"/>
      <c r="C134" s="55"/>
      <c r="D134" s="61"/>
    </row>
    <row r="135" spans="1:6" ht="24.75" customHeight="1" x14ac:dyDescent="0.4">
      <c r="A135" s="308" t="s">
        <v>78</v>
      </c>
      <c r="B135" s="309"/>
      <c r="C135" s="309"/>
      <c r="D135" s="309"/>
      <c r="E135" s="309"/>
      <c r="F135" s="309"/>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10" t="s">
        <v>38</v>
      </c>
      <c r="B148" s="311"/>
      <c r="C148" s="312"/>
      <c r="D148" s="125">
        <f>SUM(B136:C147)</f>
        <v>0</v>
      </c>
    </row>
    <row r="149" spans="1:6" x14ac:dyDescent="0.3">
      <c r="A149" s="310" t="s">
        <v>342</v>
      </c>
      <c r="B149" s="311"/>
      <c r="C149" s="312"/>
      <c r="D149" s="65" t="e">
        <f>D148/(COUNT(B136:C147)*2)</f>
        <v>#DIV/0!</v>
      </c>
    </row>
    <row r="150" spans="1:6" s="50" customFormat="1" x14ac:dyDescent="0.3">
      <c r="A150" s="54"/>
      <c r="B150" s="55"/>
      <c r="C150" s="55"/>
      <c r="D150" s="56"/>
    </row>
    <row r="151" spans="1:6" ht="19.5" x14ac:dyDescent="0.4">
      <c r="A151" s="308" t="s">
        <v>243</v>
      </c>
      <c r="B151" s="309"/>
      <c r="C151" s="309"/>
      <c r="D151" s="309"/>
      <c r="E151" s="309"/>
      <c r="F151" s="30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1.5" x14ac:dyDescent="0.35">
      <c r="A155" s="76" t="s">
        <v>354</v>
      </c>
      <c r="B155" s="221">
        <v>1</v>
      </c>
      <c r="C155" s="248" t="str">
        <f>IF(B155=0, -5, "0")</f>
        <v>0</v>
      </c>
      <c r="D155" s="146" t="s">
        <v>447</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0" t="s">
        <v>38</v>
      </c>
      <c r="B160" s="313"/>
      <c r="C160" s="314"/>
      <c r="D160" s="188">
        <f>SUM(B152:C159)</f>
        <v>15</v>
      </c>
    </row>
    <row r="161" spans="1:6" x14ac:dyDescent="0.3">
      <c r="A161" s="310" t="s">
        <v>342</v>
      </c>
      <c r="B161" s="311"/>
      <c r="C161" s="312"/>
      <c r="D161" s="65">
        <f>D160/(COUNT(B152:C159)*2)</f>
        <v>0.9375</v>
      </c>
    </row>
    <row r="162" spans="1:6" s="50" customFormat="1" ht="28.15" customHeight="1" x14ac:dyDescent="0.3">
      <c r="A162" s="54"/>
      <c r="B162" s="55"/>
      <c r="C162" s="57"/>
      <c r="D162" s="58"/>
    </row>
    <row r="163" spans="1:6" ht="19.5" x14ac:dyDescent="0.4">
      <c r="A163" s="308" t="s">
        <v>85</v>
      </c>
      <c r="B163" s="309"/>
      <c r="C163" s="309"/>
      <c r="D163" s="309"/>
      <c r="E163" s="309"/>
      <c r="F163" s="309"/>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10" t="s">
        <v>38</v>
      </c>
      <c r="B168" s="311"/>
      <c r="C168" s="312"/>
      <c r="D168" s="125">
        <f>SUM(B164:C167)</f>
        <v>8</v>
      </c>
    </row>
    <row r="169" spans="1:6" x14ac:dyDescent="0.3">
      <c r="A169" s="310" t="s">
        <v>342</v>
      </c>
      <c r="B169" s="311"/>
      <c r="C169" s="312"/>
      <c r="D169" s="65">
        <f>D168/(COUNT(B164:C167)*2)</f>
        <v>1</v>
      </c>
    </row>
    <row r="170" spans="1:6" s="50" customFormat="1" x14ac:dyDescent="0.3">
      <c r="A170" s="54"/>
      <c r="B170" s="55"/>
      <c r="C170" s="55"/>
      <c r="D170" s="56"/>
    </row>
    <row r="171" spans="1:6" ht="19.5" x14ac:dyDescent="0.4">
      <c r="A171" s="315" t="s">
        <v>17</v>
      </c>
      <c r="B171" s="316"/>
      <c r="C171" s="316"/>
      <c r="D171" s="316"/>
      <c r="E171" s="316"/>
      <c r="F171" s="316"/>
    </row>
    <row r="172" spans="1:6" ht="49.5" x14ac:dyDescent="0.3">
      <c r="A172" s="48" t="s">
        <v>202</v>
      </c>
      <c r="B172" s="221">
        <v>1</v>
      </c>
      <c r="C172" s="221"/>
      <c r="D172" s="222" t="s">
        <v>455</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310" t="s">
        <v>38</v>
      </c>
      <c r="B176" s="311"/>
      <c r="C176" s="312"/>
      <c r="D176" s="125">
        <f>SUM(B172:C175)</f>
        <v>7</v>
      </c>
    </row>
    <row r="177" spans="1:6" x14ac:dyDescent="0.3">
      <c r="A177" s="310" t="s">
        <v>342</v>
      </c>
      <c r="B177" s="311"/>
      <c r="C177" s="312"/>
      <c r="D177" s="65">
        <f>D176/(COUNT(B172:C175)*2)</f>
        <v>0.875</v>
      </c>
    </row>
    <row r="178" spans="1:6" s="50" customFormat="1" x14ac:dyDescent="0.3">
      <c r="A178" s="54"/>
      <c r="B178" s="55"/>
      <c r="C178" s="55"/>
      <c r="D178" s="56"/>
    </row>
    <row r="179" spans="1:6" ht="19.5" x14ac:dyDescent="0.4">
      <c r="A179" s="308" t="s">
        <v>87</v>
      </c>
      <c r="B179" s="309"/>
      <c r="C179" s="309"/>
      <c r="D179" s="309"/>
      <c r="E179" s="309"/>
      <c r="F179" s="309"/>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0" t="s">
        <v>38</v>
      </c>
      <c r="B185" s="311"/>
      <c r="C185" s="312"/>
      <c r="D185" s="125">
        <f>SUM(B180:C184)</f>
        <v>10</v>
      </c>
    </row>
    <row r="186" spans="1:6" x14ac:dyDescent="0.3">
      <c r="A186" s="310" t="s">
        <v>342</v>
      </c>
      <c r="B186" s="311"/>
      <c r="C186" s="312"/>
      <c r="D186" s="65">
        <f>D185/(COUNT(B180:C184)*2)</f>
        <v>1</v>
      </c>
    </row>
    <row r="187" spans="1:6" s="50" customFormat="1" x14ac:dyDescent="0.3">
      <c r="A187" s="54"/>
      <c r="B187" s="55"/>
      <c r="C187" s="55"/>
      <c r="D187" s="56"/>
    </row>
    <row r="188" spans="1:6" ht="19.5" x14ac:dyDescent="0.4">
      <c r="A188" s="308" t="s">
        <v>242</v>
      </c>
      <c r="B188" s="309"/>
      <c r="C188" s="309"/>
      <c r="D188" s="309"/>
      <c r="E188" s="309"/>
      <c r="F188" s="309"/>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10" t="s">
        <v>38</v>
      </c>
      <c r="B193" s="311"/>
      <c r="C193" s="312"/>
      <c r="D193" s="97">
        <f>SUM(B189:C192)</f>
        <v>6</v>
      </c>
    </row>
    <row r="194" spans="1:4" x14ac:dyDescent="0.3">
      <c r="A194" s="310" t="s">
        <v>342</v>
      </c>
      <c r="B194" s="311"/>
      <c r="C194" s="312"/>
      <c r="D194" s="65">
        <f>D193/(COUNT(B189:C192)*2)</f>
        <v>1</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155</v>
      </c>
    </row>
    <row r="198" spans="1:4" ht="22.5" x14ac:dyDescent="0.3">
      <c r="A198" s="71" t="s">
        <v>378</v>
      </c>
      <c r="B198" s="72"/>
      <c r="C198" s="73"/>
      <c r="D198" s="75">
        <f>D197/(COUNT(B189:C192,B180:C184,B172:C175,B164:C167,B152:C159,B55:C61,B45:C50,B26:C31,B17:C21,B106:C116,B136:C147,B121:C131,B87:C100,B66:C82,B36:C40)*2)</f>
        <v>0.86111111111111116</v>
      </c>
    </row>
  </sheetData>
  <sheetProtection algorithmName="SHA-512" hashValue="Dh7U9d06bWv7PVDMxToLBemXgDZqMWaHua1PSPEm8ZJhBM/5GZ7fttzJ7g607OJ4DKC1vEi3heYlr19QbvPlTg==" saltValue="b2Y3rIbNHE3pXaSk7FXjoA=="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191" zoomScaleNormal="100" zoomScaleSheetLayoutView="100" workbookViewId="0">
      <selection activeCell="I30" sqref="I3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3"/>
      <c r="E1" s="303"/>
      <c r="F1" s="303"/>
      <c r="G1" s="303"/>
      <c r="H1" s="303"/>
      <c r="I1" s="30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4" t="s">
        <v>201</v>
      </c>
      <c r="B7" s="304"/>
      <c r="C7" s="304"/>
      <c r="D7" s="304"/>
      <c r="E7" s="304"/>
      <c r="F7" s="304"/>
      <c r="G7" s="213"/>
      <c r="H7" s="213"/>
      <c r="I7" s="213"/>
    </row>
    <row r="8" spans="1:9" ht="29.25" x14ac:dyDescent="0.45">
      <c r="A8" s="305" t="str">
        <f>'Page de garde'!D18</f>
        <v>Jarzouna</v>
      </c>
      <c r="B8" s="305"/>
      <c r="C8" s="305"/>
      <c r="D8" s="305"/>
      <c r="E8" s="305"/>
      <c r="F8" s="305"/>
      <c r="G8" s="216"/>
      <c r="H8" s="216"/>
      <c r="I8" s="213"/>
    </row>
    <row r="9" spans="1:9" ht="24" x14ac:dyDescent="0.45">
      <c r="A9" s="38" t="s">
        <v>44</v>
      </c>
      <c r="B9" s="306" t="s">
        <v>466</v>
      </c>
      <c r="C9" s="306"/>
      <c r="D9" s="306"/>
      <c r="E9" s="306"/>
      <c r="F9" s="306"/>
      <c r="G9" s="216"/>
      <c r="H9" s="216"/>
      <c r="I9" s="213"/>
    </row>
    <row r="10" spans="1:9" ht="24" x14ac:dyDescent="0.45">
      <c r="A10" s="39" t="s">
        <v>46</v>
      </c>
      <c r="B10" s="307" t="s">
        <v>467</v>
      </c>
      <c r="C10" s="307"/>
      <c r="D10" s="307"/>
      <c r="E10" s="307"/>
      <c r="F10" s="307"/>
      <c r="G10" s="216"/>
      <c r="H10" s="216"/>
      <c r="I10" s="213"/>
    </row>
    <row r="11" spans="1:9" ht="24" x14ac:dyDescent="0.45">
      <c r="A11" s="38" t="s">
        <v>45</v>
      </c>
      <c r="B11" s="302">
        <v>42863</v>
      </c>
      <c r="C11" s="302"/>
      <c r="D11" s="302"/>
      <c r="E11" s="302"/>
      <c r="F11" s="302"/>
      <c r="G11" s="216"/>
      <c r="H11" s="216"/>
      <c r="I11" s="213"/>
    </row>
    <row r="12" spans="1:9" ht="24" x14ac:dyDescent="0.45">
      <c r="A12" s="38" t="s">
        <v>276</v>
      </c>
      <c r="B12" s="295">
        <f>D505</f>
        <v>0.84061135371179041</v>
      </c>
      <c r="C12" s="295"/>
      <c r="D12" s="295"/>
      <c r="E12" s="295"/>
      <c r="F12" s="295"/>
      <c r="G12" s="216"/>
      <c r="H12" s="216"/>
      <c r="I12" s="213"/>
    </row>
    <row r="13" spans="1:9" ht="22.5" x14ac:dyDescent="0.45">
      <c r="A13" s="35"/>
      <c r="B13" s="36"/>
      <c r="C13" s="36"/>
      <c r="D13" s="296"/>
      <c r="E13" s="296"/>
      <c r="F13" s="296"/>
      <c r="G13" s="296"/>
      <c r="H13" s="296"/>
      <c r="I13" s="3"/>
    </row>
    <row r="14" spans="1:9" ht="16.5" customHeight="1" x14ac:dyDescent="0.3">
      <c r="A14" s="297" t="s">
        <v>32</v>
      </c>
      <c r="B14" s="298" t="s">
        <v>33</v>
      </c>
      <c r="C14" s="298"/>
      <c r="D14" s="298" t="s">
        <v>48</v>
      </c>
      <c r="E14" s="299" t="s">
        <v>358</v>
      </c>
      <c r="F14" s="298" t="s">
        <v>214</v>
      </c>
      <c r="G14" s="36"/>
      <c r="H14" s="36"/>
    </row>
    <row r="15" spans="1:9" ht="16.5" customHeight="1" x14ac:dyDescent="0.3">
      <c r="A15" s="297"/>
      <c r="B15" s="77" t="s">
        <v>36</v>
      </c>
      <c r="C15" s="77" t="s">
        <v>35</v>
      </c>
      <c r="D15" s="298"/>
      <c r="E15" s="299"/>
      <c r="F15" s="298"/>
      <c r="G15" s="36"/>
      <c r="H15" s="36"/>
    </row>
    <row r="16" spans="1:9" ht="18" x14ac:dyDescent="0.35">
      <c r="A16" s="290" t="s">
        <v>0</v>
      </c>
      <c r="B16" s="290"/>
      <c r="C16" s="290"/>
      <c r="D16" s="290"/>
      <c r="E16" s="290"/>
      <c r="F16" s="290"/>
      <c r="G16" s="36"/>
      <c r="H16" s="36"/>
    </row>
    <row r="17" spans="1:8" ht="18" x14ac:dyDescent="0.3">
      <c r="A17" s="182">
        <f>B11</f>
        <v>42863</v>
      </c>
      <c r="B17" s="36"/>
      <c r="C17" s="36"/>
      <c r="D17" s="36"/>
      <c r="E17" s="36"/>
      <c r="F17" s="36"/>
      <c r="G17" s="36"/>
      <c r="H17" s="36"/>
    </row>
    <row r="18" spans="1:8" ht="18" x14ac:dyDescent="0.25">
      <c r="A18" s="300" t="s">
        <v>1</v>
      </c>
      <c r="B18" s="301"/>
      <c r="C18" s="301"/>
      <c r="D18" s="301"/>
      <c r="E18" s="301"/>
      <c r="F18" s="301"/>
    </row>
    <row r="19" spans="1:8" x14ac:dyDescent="0.25">
      <c r="A19" s="169" t="s">
        <v>10</v>
      </c>
      <c r="B19" s="170">
        <v>2</v>
      </c>
      <c r="C19" s="170"/>
      <c r="D19" s="168"/>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91" t="s">
        <v>18</v>
      </c>
      <c r="B26" s="292"/>
      <c r="C26" s="292"/>
      <c r="D26" s="292"/>
      <c r="E26" s="292"/>
      <c r="F26" s="292"/>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1</v>
      </c>
      <c r="C35" s="170"/>
      <c r="D35" s="157" t="s">
        <v>499</v>
      </c>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90" t="s">
        <v>137</v>
      </c>
      <c r="B43" s="290"/>
      <c r="C43" s="290"/>
      <c r="D43" s="290"/>
      <c r="E43" s="290"/>
      <c r="F43" s="290"/>
    </row>
    <row r="44" spans="1:7" x14ac:dyDescent="0.25">
      <c r="A44" s="183">
        <f>B11</f>
        <v>42863</v>
      </c>
      <c r="B44" s="6"/>
      <c r="C44" s="7"/>
      <c r="D44" s="6"/>
    </row>
    <row r="45" spans="1:7" ht="16.5" x14ac:dyDescent="0.25">
      <c r="A45" s="293" t="s">
        <v>63</v>
      </c>
      <c r="B45" s="294"/>
      <c r="C45" s="294"/>
      <c r="D45" s="294"/>
      <c r="E45" s="294"/>
      <c r="F45" s="294"/>
    </row>
    <row r="46" spans="1:7" x14ac:dyDescent="0.25">
      <c r="A46" s="33" t="s">
        <v>109</v>
      </c>
      <c r="B46" s="170" t="s">
        <v>34</v>
      </c>
      <c r="C46" s="170"/>
      <c r="D46" s="156" t="s">
        <v>468</v>
      </c>
      <c r="E46" s="147"/>
      <c r="F46" s="147"/>
    </row>
    <row r="47" spans="1:7" ht="30" x14ac:dyDescent="0.25">
      <c r="A47" s="43" t="s">
        <v>259</v>
      </c>
      <c r="B47" s="170">
        <v>1</v>
      </c>
      <c r="C47" s="170"/>
      <c r="D47" s="156" t="s">
        <v>477</v>
      </c>
      <c r="E47" s="147"/>
      <c r="F47" s="147"/>
    </row>
    <row r="48" spans="1:7" x14ac:dyDescent="0.25">
      <c r="A48" s="33" t="s">
        <v>297</v>
      </c>
      <c r="B48" s="170">
        <v>2</v>
      </c>
      <c r="C48" s="171"/>
      <c r="D48" s="163"/>
      <c r="E48" s="173"/>
      <c r="F48" s="147"/>
    </row>
    <row r="49" spans="1:6" ht="30" x14ac:dyDescent="0.25">
      <c r="A49" s="33" t="s">
        <v>28</v>
      </c>
      <c r="B49" s="170">
        <v>2</v>
      </c>
      <c r="C49" s="170"/>
      <c r="D49" s="156" t="s">
        <v>469</v>
      </c>
      <c r="E49" s="147"/>
      <c r="F49" s="147"/>
    </row>
    <row r="50" spans="1:6" ht="135" x14ac:dyDescent="0.25">
      <c r="A50" s="43" t="s">
        <v>141</v>
      </c>
      <c r="B50" s="170">
        <v>1</v>
      </c>
      <c r="C50" s="170"/>
      <c r="D50" s="156" t="s">
        <v>470</v>
      </c>
      <c r="E50" s="147"/>
      <c r="F50" s="147"/>
    </row>
    <row r="51" spans="1:6" ht="31.5" x14ac:dyDescent="0.35">
      <c r="A51" s="76" t="s">
        <v>7</v>
      </c>
      <c r="B51" s="170">
        <v>1</v>
      </c>
      <c r="C51" s="217" t="str">
        <f>IF(B51=0, -5, "0")</f>
        <v>0</v>
      </c>
      <c r="D51" s="157" t="s">
        <v>471</v>
      </c>
      <c r="E51" s="147"/>
      <c r="F51" s="147"/>
    </row>
    <row r="52" spans="1:6" x14ac:dyDescent="0.25">
      <c r="A52" s="23" t="s">
        <v>26</v>
      </c>
      <c r="B52" s="170">
        <v>2</v>
      </c>
      <c r="C52" s="138"/>
      <c r="D52" s="157"/>
      <c r="E52" s="147"/>
      <c r="F52" s="147"/>
    </row>
    <row r="53" spans="1:6" ht="36" x14ac:dyDescent="0.35">
      <c r="A53" s="83" t="s">
        <v>27</v>
      </c>
      <c r="B53" s="170">
        <v>1</v>
      </c>
      <c r="C53" s="217" t="str">
        <f>IF(B53=0, -5, "0")</f>
        <v>0</v>
      </c>
      <c r="D53" s="141" t="s">
        <v>472</v>
      </c>
      <c r="E53" s="147"/>
      <c r="F53" s="147"/>
    </row>
    <row r="54" spans="1:6" x14ac:dyDescent="0.25">
      <c r="A54" s="19" t="s">
        <v>38</v>
      </c>
      <c r="B54" s="19"/>
      <c r="C54" s="19"/>
      <c r="D54" s="19">
        <f>SUM(B46:C53)</f>
        <v>10</v>
      </c>
    </row>
    <row r="55" spans="1:6" x14ac:dyDescent="0.25">
      <c r="A55" s="19" t="s">
        <v>37</v>
      </c>
      <c r="B55" s="20"/>
      <c r="C55" s="21"/>
      <c r="D55" s="63">
        <f>D54/(COUNT(B46:C53)*2)</f>
        <v>0.7142857142857143</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2</v>
      </c>
      <c r="C58" s="170"/>
      <c r="D58" s="168"/>
      <c r="E58" s="147"/>
      <c r="F58" s="147"/>
    </row>
    <row r="59" spans="1:6" ht="60" x14ac:dyDescent="0.25">
      <c r="A59" s="169" t="s">
        <v>204</v>
      </c>
      <c r="B59" s="170">
        <v>0</v>
      </c>
      <c r="C59" s="171"/>
      <c r="D59" s="162" t="s">
        <v>473</v>
      </c>
      <c r="E59" s="146" t="s">
        <v>474</v>
      </c>
      <c r="F59" s="173"/>
    </row>
    <row r="60" spans="1:6" x14ac:dyDescent="0.25">
      <c r="A60" s="24" t="s">
        <v>142</v>
      </c>
      <c r="B60" s="170">
        <v>1</v>
      </c>
      <c r="C60" s="170"/>
      <c r="D60" s="143" t="s">
        <v>475</v>
      </c>
      <c r="E60" s="147"/>
      <c r="F60" s="147"/>
    </row>
    <row r="61" spans="1:6" ht="75" x14ac:dyDescent="0.25">
      <c r="A61" s="24" t="s">
        <v>123</v>
      </c>
      <c r="B61" s="170">
        <v>1</v>
      </c>
      <c r="C61" s="170"/>
      <c r="D61" s="143" t="s">
        <v>554</v>
      </c>
      <c r="E61" s="147"/>
      <c r="F61" s="147"/>
    </row>
    <row r="62" spans="1:6" ht="18" x14ac:dyDescent="0.35">
      <c r="A62" s="76" t="s">
        <v>67</v>
      </c>
      <c r="B62" s="170" t="s">
        <v>34</v>
      </c>
      <c r="C62" s="217" t="str">
        <f>IF(B62=0, -5, "0")</f>
        <v>0</v>
      </c>
      <c r="D62" s="168" t="s">
        <v>476</v>
      </c>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60" x14ac:dyDescent="0.25">
      <c r="A70" s="107" t="s">
        <v>171</v>
      </c>
      <c r="B70" s="170">
        <v>1</v>
      </c>
      <c r="C70" s="218" t="str">
        <f>IF(B70=0, -5, "0")</f>
        <v>0</v>
      </c>
      <c r="D70" s="152" t="s">
        <v>556</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ht="30" x14ac:dyDescent="0.25">
      <c r="A74" s="169" t="s">
        <v>188</v>
      </c>
      <c r="B74" s="170">
        <v>1</v>
      </c>
      <c r="C74" s="171"/>
      <c r="D74" s="152" t="s">
        <v>478</v>
      </c>
      <c r="E74" s="173"/>
      <c r="F74" s="173"/>
    </row>
    <row r="75" spans="1:6" s="172" customFormat="1" ht="18" x14ac:dyDescent="0.35">
      <c r="A75" s="179" t="s">
        <v>289</v>
      </c>
      <c r="B75" s="170">
        <v>2</v>
      </c>
      <c r="C75" s="218" t="str">
        <f>IF(B75=0, -5, "0")</f>
        <v>0</v>
      </c>
      <c r="D75" s="152"/>
      <c r="E75" s="160"/>
      <c r="F75" s="173"/>
    </row>
    <row r="76" spans="1:6" s="172" customFormat="1" ht="30" x14ac:dyDescent="0.25">
      <c r="A76" s="107" t="s">
        <v>168</v>
      </c>
      <c r="B76" s="170">
        <v>1</v>
      </c>
      <c r="C76" s="218" t="str">
        <f>IF(B76=0, -5, "0")</f>
        <v>0</v>
      </c>
      <c r="D76" s="152" t="s">
        <v>501</v>
      </c>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ht="30" x14ac:dyDescent="0.25">
      <c r="A79" s="169" t="s">
        <v>292</v>
      </c>
      <c r="B79" s="170">
        <v>1</v>
      </c>
      <c r="C79" s="171"/>
      <c r="D79" s="152" t="s">
        <v>479</v>
      </c>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26</v>
      </c>
    </row>
    <row r="82" spans="1:6" x14ac:dyDescent="0.25">
      <c r="A82" s="19" t="s">
        <v>37</v>
      </c>
      <c r="B82" s="20"/>
      <c r="C82" s="21"/>
      <c r="D82" s="63">
        <f>D81/(COUNT(B58:C80)*2)</f>
        <v>0.76470588235294112</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t="s">
        <v>34</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t="s">
        <v>34</v>
      </c>
      <c r="C89" s="170"/>
      <c r="D89" s="158" t="s">
        <v>480</v>
      </c>
      <c r="E89" s="147"/>
      <c r="F89" s="147"/>
    </row>
    <row r="90" spans="1:6" ht="45" x14ac:dyDescent="0.25">
      <c r="A90" s="169" t="s">
        <v>293</v>
      </c>
      <c r="B90" s="170">
        <v>1</v>
      </c>
      <c r="C90" s="170"/>
      <c r="D90" s="156" t="s">
        <v>481</v>
      </c>
      <c r="E90" s="173"/>
      <c r="F90" s="147"/>
    </row>
    <row r="91" spans="1:6" ht="30" x14ac:dyDescent="0.25">
      <c r="A91" s="18" t="s">
        <v>260</v>
      </c>
      <c r="B91" s="170">
        <v>2</v>
      </c>
      <c r="C91" s="170"/>
      <c r="D91" s="157"/>
      <c r="E91" s="147"/>
      <c r="F91" s="147"/>
    </row>
    <row r="92" spans="1:6" ht="45" x14ac:dyDescent="0.25">
      <c r="A92" s="109" t="s">
        <v>287</v>
      </c>
      <c r="B92" s="170">
        <v>1</v>
      </c>
      <c r="C92" s="154"/>
      <c r="D92" s="258">
        <v>0.9</v>
      </c>
      <c r="E92" s="102"/>
      <c r="F92" s="102"/>
    </row>
    <row r="93" spans="1:6" x14ac:dyDescent="0.25">
      <c r="A93" s="19" t="s">
        <v>38</v>
      </c>
      <c r="B93" s="19"/>
      <c r="C93" s="19"/>
      <c r="D93" s="19">
        <f>SUM(B85:C91)</f>
        <v>9</v>
      </c>
    </row>
    <row r="94" spans="1:6" x14ac:dyDescent="0.25">
      <c r="A94" s="19" t="s">
        <v>37</v>
      </c>
      <c r="B94" s="20"/>
      <c r="C94" s="21"/>
      <c r="D94" s="63">
        <f>D93/(COUNT(B85:C91)*2)</f>
        <v>0.9</v>
      </c>
    </row>
    <row r="95" spans="1:6" x14ac:dyDescent="0.25">
      <c r="A95" s="9"/>
      <c r="B95" s="6"/>
      <c r="C95" s="7"/>
      <c r="D95" s="6"/>
    </row>
    <row r="96" spans="1:6" ht="18" x14ac:dyDescent="0.25">
      <c r="A96" s="78" t="s">
        <v>66</v>
      </c>
      <c r="B96" s="84"/>
      <c r="C96" s="85"/>
      <c r="D96" s="81">
        <f>SUM(D81,D93,D54)</f>
        <v>45</v>
      </c>
    </row>
    <row r="97" spans="1:6" ht="18" x14ac:dyDescent="0.25">
      <c r="A97" s="78" t="s">
        <v>224</v>
      </c>
      <c r="B97" s="84"/>
      <c r="C97" s="85"/>
      <c r="D97" s="82">
        <f>D96/(COUNT(B85:C91,B46:C53,B58:C80)*2)</f>
        <v>0.77586206896551724</v>
      </c>
    </row>
    <row r="98" spans="1:6" x14ac:dyDescent="0.25">
      <c r="A98" s="5"/>
      <c r="B98" s="6"/>
      <c r="C98" s="7"/>
      <c r="D98" s="6"/>
    </row>
    <row r="99" spans="1:6" ht="18" x14ac:dyDescent="0.35">
      <c r="A99" s="290" t="s">
        <v>129</v>
      </c>
      <c r="B99" s="290"/>
      <c r="C99" s="290"/>
      <c r="D99" s="290"/>
      <c r="E99" s="290"/>
      <c r="F99" s="290"/>
    </row>
    <row r="100" spans="1:6" x14ac:dyDescent="0.25">
      <c r="A100" s="183">
        <f>B11</f>
        <v>42863</v>
      </c>
      <c r="B100" s="6"/>
      <c r="C100" s="7"/>
      <c r="D100" s="6"/>
    </row>
    <row r="101" spans="1:6" ht="16.5" x14ac:dyDescent="0.25">
      <c r="A101" s="293" t="s">
        <v>63</v>
      </c>
      <c r="B101" s="294"/>
      <c r="C101" s="294"/>
      <c r="D101" s="294"/>
      <c r="E101" s="294"/>
      <c r="F101" s="294"/>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75" x14ac:dyDescent="0.25">
      <c r="A106" s="33" t="s">
        <v>174</v>
      </c>
      <c r="B106" s="170">
        <v>0</v>
      </c>
      <c r="C106" s="170"/>
      <c r="D106" s="129" t="s">
        <v>482</v>
      </c>
      <c r="E106" s="168" t="s">
        <v>494</v>
      </c>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2</v>
      </c>
      <c r="C114" s="170"/>
      <c r="D114" s="168"/>
      <c r="E114" s="168"/>
      <c r="F114" s="147"/>
    </row>
    <row r="115" spans="1:6" ht="75" x14ac:dyDescent="0.25">
      <c r="A115" s="18" t="s">
        <v>294</v>
      </c>
      <c r="B115" s="170">
        <v>0</v>
      </c>
      <c r="C115" s="170"/>
      <c r="D115" s="143" t="s">
        <v>548</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1</v>
      </c>
      <c r="C118" s="170"/>
      <c r="D118" s="12" t="s">
        <v>483</v>
      </c>
      <c r="E118" s="168"/>
      <c r="F118" s="147"/>
    </row>
    <row r="119" spans="1:6" ht="30" x14ac:dyDescent="0.25">
      <c r="A119" s="169" t="s">
        <v>175</v>
      </c>
      <c r="B119" s="170">
        <v>2</v>
      </c>
      <c r="C119" s="170"/>
      <c r="D119" s="12"/>
      <c r="E119" s="147"/>
      <c r="F119" s="147"/>
    </row>
    <row r="120" spans="1:6" x14ac:dyDescent="0.25">
      <c r="A120" s="169" t="s">
        <v>291</v>
      </c>
      <c r="B120" s="170" t="s">
        <v>34</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t="s">
        <v>484</v>
      </c>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1</v>
      </c>
      <c r="C129" s="218" t="str">
        <f>IF(B129=0, -5, "0")</f>
        <v>0</v>
      </c>
      <c r="D129" s="146" t="s">
        <v>499</v>
      </c>
      <c r="E129" s="173"/>
      <c r="F129" s="173"/>
    </row>
    <row r="130" spans="1:6" x14ac:dyDescent="0.25">
      <c r="A130" s="24" t="s">
        <v>83</v>
      </c>
      <c r="B130" s="171">
        <v>2</v>
      </c>
      <c r="C130" s="170"/>
      <c r="D130" s="168"/>
      <c r="E130" s="147"/>
      <c r="F130" s="147"/>
    </row>
    <row r="131" spans="1:6" ht="33" x14ac:dyDescent="0.3">
      <c r="A131" s="49" t="s">
        <v>222</v>
      </c>
      <c r="B131" s="171">
        <v>1</v>
      </c>
      <c r="C131" s="170"/>
      <c r="D131" s="168" t="s">
        <v>485</v>
      </c>
      <c r="E131" s="147"/>
      <c r="F131" s="147"/>
    </row>
    <row r="132" spans="1:6" x14ac:dyDescent="0.25">
      <c r="A132" s="24" t="s">
        <v>248</v>
      </c>
      <c r="B132" s="171">
        <v>1</v>
      </c>
      <c r="C132" s="170"/>
      <c r="D132" s="168" t="s">
        <v>486</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32</v>
      </c>
    </row>
    <row r="135" spans="1:6" x14ac:dyDescent="0.25">
      <c r="A135" s="19" t="s">
        <v>37</v>
      </c>
      <c r="B135" s="20"/>
      <c r="C135" s="21"/>
      <c r="D135" s="63">
        <f>D134/(COUNT(B114:C133)*2)</f>
        <v>0.84210526315789469</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t="s">
        <v>34</v>
      </c>
      <c r="C141" s="217" t="str">
        <f>IF(B141=0, -5, "0")</f>
        <v>0</v>
      </c>
      <c r="D141" s="12" t="s">
        <v>487</v>
      </c>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0.8</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58</v>
      </c>
    </row>
    <row r="150" spans="1:6" ht="18" x14ac:dyDescent="0.25">
      <c r="A150" s="78" t="s">
        <v>225</v>
      </c>
      <c r="B150" s="84"/>
      <c r="C150" s="85"/>
      <c r="D150" s="82">
        <f>D149/(COUNT(B138:C144,B102:C109,B114:C133)*2)</f>
        <v>0.87878787878787878</v>
      </c>
    </row>
    <row r="151" spans="1:6" x14ac:dyDescent="0.25">
      <c r="A151" s="9"/>
      <c r="B151" s="6"/>
      <c r="C151" s="7"/>
      <c r="D151" s="6"/>
    </row>
    <row r="152" spans="1:6" ht="18" x14ac:dyDescent="0.35">
      <c r="A152" s="290" t="s">
        <v>130</v>
      </c>
      <c r="B152" s="290"/>
      <c r="C152" s="290"/>
      <c r="D152" s="290"/>
      <c r="E152" s="290"/>
      <c r="F152" s="290"/>
    </row>
    <row r="153" spans="1:6" x14ac:dyDescent="0.25">
      <c r="A153" s="183">
        <f>B11</f>
        <v>42863</v>
      </c>
      <c r="B153" s="6"/>
      <c r="C153" s="7"/>
      <c r="D153" s="59"/>
    </row>
    <row r="154" spans="1:6" ht="16.5" x14ac:dyDescent="0.25">
      <c r="A154" s="293" t="s">
        <v>63</v>
      </c>
      <c r="B154" s="294"/>
      <c r="C154" s="294"/>
      <c r="D154" s="294"/>
      <c r="E154" s="294"/>
      <c r="F154" s="294"/>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45" x14ac:dyDescent="0.35">
      <c r="A160" s="76" t="s">
        <v>59</v>
      </c>
      <c r="B160" s="170">
        <v>0</v>
      </c>
      <c r="C160" s="217">
        <f>IF(B160=0, -5, "0")</f>
        <v>-5</v>
      </c>
      <c r="D160" s="152" t="s">
        <v>557</v>
      </c>
      <c r="E160" s="156" t="s">
        <v>558</v>
      </c>
      <c r="F160" s="147"/>
    </row>
    <row r="161" spans="1:6" x14ac:dyDescent="0.25">
      <c r="A161" s="23" t="s">
        <v>145</v>
      </c>
      <c r="B161" s="170">
        <v>2</v>
      </c>
      <c r="C161" s="138"/>
      <c r="D161" s="168"/>
      <c r="E161" s="147"/>
      <c r="F161" s="147"/>
    </row>
    <row r="162" spans="1:6" ht="30" x14ac:dyDescent="0.25">
      <c r="A162" s="23" t="s">
        <v>27</v>
      </c>
      <c r="B162" s="170">
        <v>1</v>
      </c>
      <c r="C162" s="170"/>
      <c r="D162" s="10" t="s">
        <v>488</v>
      </c>
      <c r="E162" s="147"/>
      <c r="F162" s="147"/>
    </row>
    <row r="163" spans="1:6" x14ac:dyDescent="0.25">
      <c r="A163" s="19" t="s">
        <v>38</v>
      </c>
      <c r="B163" s="19"/>
      <c r="C163" s="19"/>
      <c r="D163" s="19">
        <f>SUM(B155:C162)</f>
        <v>8</v>
      </c>
    </row>
    <row r="164" spans="1:6" x14ac:dyDescent="0.25">
      <c r="A164" s="19" t="s">
        <v>37</v>
      </c>
      <c r="B164" s="20"/>
      <c r="C164" s="21"/>
      <c r="D164" s="63">
        <f>D163/(COUNT(B155:C162)*2)</f>
        <v>0.44444444444444442</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2</v>
      </c>
      <c r="C167" s="170"/>
      <c r="D167" s="143"/>
      <c r="E167" s="147"/>
      <c r="F167" s="147"/>
    </row>
    <row r="168" spans="1:6" ht="75" x14ac:dyDescent="0.25">
      <c r="A168" s="18" t="s">
        <v>102</v>
      </c>
      <c r="B168" s="170">
        <v>0</v>
      </c>
      <c r="C168" s="170"/>
      <c r="D168" s="143" t="s">
        <v>502</v>
      </c>
      <c r="E168" s="168" t="s">
        <v>503</v>
      </c>
      <c r="F168" s="147"/>
    </row>
    <row r="169" spans="1:6" ht="30" x14ac:dyDescent="0.25">
      <c r="A169" s="18" t="s">
        <v>135</v>
      </c>
      <c r="B169" s="170">
        <v>1</v>
      </c>
      <c r="C169" s="170"/>
      <c r="D169" s="143" t="s">
        <v>489</v>
      </c>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ht="45" x14ac:dyDescent="0.25">
      <c r="A175" s="169" t="s">
        <v>313</v>
      </c>
      <c r="B175" s="170">
        <v>0</v>
      </c>
      <c r="C175" s="170"/>
      <c r="D175" s="156" t="s">
        <v>492</v>
      </c>
      <c r="E175" s="157" t="s">
        <v>493</v>
      </c>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ht="30" x14ac:dyDescent="0.25">
      <c r="A178" s="169" t="s">
        <v>188</v>
      </c>
      <c r="B178" s="170">
        <v>1</v>
      </c>
      <c r="C178" s="170"/>
      <c r="D178" s="168" t="s">
        <v>490</v>
      </c>
      <c r="E178" s="168"/>
      <c r="F178" s="147"/>
    </row>
    <row r="179" spans="1:7" ht="18" x14ac:dyDescent="0.35">
      <c r="A179" s="160" t="s">
        <v>289</v>
      </c>
      <c r="B179" s="170">
        <v>2</v>
      </c>
      <c r="C179" s="170"/>
      <c r="D179" s="168"/>
      <c r="E179" s="160"/>
      <c r="F179" s="147"/>
    </row>
    <row r="180" spans="1:7" ht="30" x14ac:dyDescent="0.25">
      <c r="A180" s="107" t="s">
        <v>168</v>
      </c>
      <c r="B180" s="170">
        <v>1</v>
      </c>
      <c r="C180" s="218" t="str">
        <f>IF(B180=0, -5, "0")</f>
        <v>0</v>
      </c>
      <c r="D180" s="146" t="s">
        <v>500</v>
      </c>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1</v>
      </c>
      <c r="C183" s="170"/>
      <c r="D183" s="168" t="s">
        <v>491</v>
      </c>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28</v>
      </c>
    </row>
    <row r="187" spans="1:7" x14ac:dyDescent="0.25">
      <c r="A187" s="19" t="s">
        <v>37</v>
      </c>
      <c r="B187" s="20"/>
      <c r="C187" s="21"/>
      <c r="D187" s="63">
        <f>D186/(COUNT(B167:C184)*2)</f>
        <v>0.77777777777777779</v>
      </c>
    </row>
    <row r="188" spans="1:7" x14ac:dyDescent="0.25">
      <c r="A188" s="9"/>
      <c r="B188" s="6"/>
      <c r="C188" s="7"/>
      <c r="D188" s="6"/>
    </row>
    <row r="189" spans="1:7" ht="18" x14ac:dyDescent="0.25">
      <c r="A189" s="78" t="s">
        <v>139</v>
      </c>
      <c r="B189" s="84"/>
      <c r="C189" s="85"/>
      <c r="D189" s="81">
        <f>SUM(D163,D186)</f>
        <v>36</v>
      </c>
    </row>
    <row r="190" spans="1:7" ht="18" x14ac:dyDescent="0.25">
      <c r="A190" s="78" t="s">
        <v>226</v>
      </c>
      <c r="B190" s="84"/>
      <c r="C190" s="85"/>
      <c r="D190" s="82">
        <f>D189/(COUNT(B155:C162,B167:C184)*2)</f>
        <v>0.66666666666666663</v>
      </c>
    </row>
    <row r="191" spans="1:7" x14ac:dyDescent="0.25">
      <c r="A191" s="9"/>
      <c r="B191" s="6"/>
      <c r="C191" s="7"/>
      <c r="D191" s="6"/>
    </row>
    <row r="192" spans="1:7" ht="18" x14ac:dyDescent="0.35">
      <c r="A192" s="290" t="s">
        <v>167</v>
      </c>
      <c r="B192" s="290"/>
      <c r="C192" s="290"/>
      <c r="D192" s="290"/>
      <c r="E192" s="290"/>
      <c r="F192" s="290"/>
    </row>
    <row r="193" spans="1:7" x14ac:dyDescent="0.25">
      <c r="A193" s="189">
        <f>B11</f>
        <v>42863</v>
      </c>
      <c r="B193" s="6"/>
      <c r="C193" s="7"/>
      <c r="D193" s="6"/>
    </row>
    <row r="194" spans="1:7" ht="18" x14ac:dyDescent="0.25">
      <c r="A194" s="291" t="s">
        <v>158</v>
      </c>
      <c r="B194" s="292"/>
      <c r="C194" s="292"/>
      <c r="D194" s="292"/>
      <c r="E194" s="292"/>
      <c r="F194" s="292"/>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ht="75" x14ac:dyDescent="0.25">
      <c r="A202" s="33" t="s">
        <v>155</v>
      </c>
      <c r="B202" s="170">
        <v>0</v>
      </c>
      <c r="C202" s="170"/>
      <c r="D202" s="129" t="s">
        <v>495</v>
      </c>
      <c r="E202" s="168" t="s">
        <v>494</v>
      </c>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2</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t="s">
        <v>34</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t="s">
        <v>496</v>
      </c>
      <c r="E216" s="168"/>
      <c r="F216" s="147"/>
    </row>
    <row r="217" spans="1:7" x14ac:dyDescent="0.25">
      <c r="A217" s="169" t="s">
        <v>291</v>
      </c>
      <c r="B217" s="170">
        <v>2</v>
      </c>
      <c r="C217" s="170"/>
      <c r="D217" s="12"/>
      <c r="E217" s="147"/>
      <c r="F217" s="147"/>
    </row>
    <row r="218" spans="1:7" x14ac:dyDescent="0.25">
      <c r="A218" s="18" t="s">
        <v>188</v>
      </c>
      <c r="B218" s="170">
        <v>0</v>
      </c>
      <c r="C218" s="170"/>
      <c r="D218" s="168" t="s">
        <v>497</v>
      </c>
      <c r="E218" s="147" t="s">
        <v>504</v>
      </c>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47"/>
      <c r="F220" s="147"/>
    </row>
    <row r="221" spans="1:7" x14ac:dyDescent="0.25">
      <c r="A221" s="24" t="s">
        <v>159</v>
      </c>
      <c r="B221" s="170" t="s">
        <v>34</v>
      </c>
      <c r="C221" s="170"/>
      <c r="D221" s="168"/>
      <c r="E221" s="147"/>
      <c r="F221" s="147"/>
    </row>
    <row r="222" spans="1:7" ht="45" x14ac:dyDescent="0.25">
      <c r="A222" s="108" t="s">
        <v>72</v>
      </c>
      <c r="B222" s="170">
        <v>1</v>
      </c>
      <c r="C222" s="217" t="str">
        <f>IF(B222=0, -5, "0")</f>
        <v>0</v>
      </c>
      <c r="D222" s="168" t="s">
        <v>498</v>
      </c>
      <c r="E222" s="147"/>
      <c r="F222" s="147"/>
    </row>
    <row r="223" spans="1:7" ht="18" x14ac:dyDescent="0.35">
      <c r="A223" s="48" t="s">
        <v>289</v>
      </c>
      <c r="B223" s="170">
        <v>2</v>
      </c>
      <c r="C223" s="170"/>
      <c r="D223" s="168"/>
      <c r="E223" s="160"/>
      <c r="F223" s="147"/>
      <c r="G223" s="172"/>
    </row>
    <row r="224" spans="1:7" ht="16.5" x14ac:dyDescent="0.25">
      <c r="A224" s="107" t="s">
        <v>168</v>
      </c>
      <c r="B224" s="170">
        <v>1</v>
      </c>
      <c r="C224" s="218" t="str">
        <f>IF(B224=0, -5, "0")</f>
        <v>0</v>
      </c>
      <c r="D224" s="146" t="s">
        <v>499</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1</v>
      </c>
      <c r="C227" s="170"/>
      <c r="D227" s="168" t="s">
        <v>491</v>
      </c>
      <c r="E227" s="147"/>
      <c r="F227" s="147"/>
    </row>
    <row r="228" spans="1:6" ht="30" x14ac:dyDescent="0.25">
      <c r="A228" s="24" t="s">
        <v>199</v>
      </c>
      <c r="B228" s="170">
        <v>2</v>
      </c>
      <c r="C228" s="24"/>
      <c r="D228" s="60"/>
      <c r="E228" s="147"/>
      <c r="F228" s="147"/>
    </row>
    <row r="229" spans="1:6" x14ac:dyDescent="0.25">
      <c r="A229" s="19" t="s">
        <v>38</v>
      </c>
      <c r="B229" s="19"/>
      <c r="C229" s="19"/>
      <c r="D229" s="19">
        <f>SUM(B210:C228)</f>
        <v>21</v>
      </c>
    </row>
    <row r="230" spans="1:6" x14ac:dyDescent="0.25">
      <c r="A230" s="19" t="s">
        <v>37</v>
      </c>
      <c r="B230" s="20"/>
      <c r="C230" s="21"/>
      <c r="D230" s="63">
        <f>D229/(COUNT(B210:C228)*2)</f>
        <v>0.80769230769230771</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9">
        <v>1</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55</v>
      </c>
    </row>
    <row r="246" spans="1:6" ht="18" x14ac:dyDescent="0.25">
      <c r="A246" s="103" t="s">
        <v>227</v>
      </c>
      <c r="B246" s="104"/>
      <c r="C246" s="105"/>
      <c r="D246" s="106">
        <f>D245/(COUNT(B210:C228,B233:C240,B195:C205)*2)</f>
        <v>0.88709677419354838</v>
      </c>
    </row>
    <row r="247" spans="1:6" s="3" customFormat="1" ht="18" x14ac:dyDescent="0.25">
      <c r="A247" s="45"/>
      <c r="B247" s="46"/>
      <c r="C247" s="46"/>
      <c r="D247" s="47"/>
    </row>
    <row r="248" spans="1:6" s="3" customFormat="1" ht="18" x14ac:dyDescent="0.35">
      <c r="A248" s="290" t="s">
        <v>78</v>
      </c>
      <c r="B248" s="290"/>
      <c r="C248" s="290"/>
      <c r="D248" s="290"/>
      <c r="E248" s="290"/>
      <c r="F248" s="290"/>
    </row>
    <row r="249" spans="1:6" s="3" customFormat="1" x14ac:dyDescent="0.25">
      <c r="A249" s="183">
        <f>B11</f>
        <v>42863</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t="s">
        <v>34</v>
      </c>
      <c r="C251" s="217" t="str">
        <f>IF(B251=0, -5, "0")</f>
        <v>0</v>
      </c>
      <c r="D251" s="168"/>
      <c r="E251" s="173"/>
      <c r="F251" s="173"/>
    </row>
    <row r="252" spans="1:6" s="3" customFormat="1" x14ac:dyDescent="0.25">
      <c r="A252" s="23" t="s">
        <v>148</v>
      </c>
      <c r="B252" s="170" t="s">
        <v>34</v>
      </c>
      <c r="C252" s="170"/>
      <c r="D252" s="168"/>
      <c r="E252" s="173"/>
      <c r="F252" s="173"/>
    </row>
    <row r="253" spans="1:6" s="3" customFormat="1" x14ac:dyDescent="0.25">
      <c r="A253" s="33" t="s">
        <v>300</v>
      </c>
      <c r="B253" s="170" t="s">
        <v>34</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t="s">
        <v>34</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t="s">
        <v>34</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71" t="s">
        <v>34</v>
      </c>
      <c r="C267" s="171"/>
      <c r="E267" s="173"/>
      <c r="F267" s="173"/>
    </row>
    <row r="268" spans="1:6" s="3" customFormat="1" x14ac:dyDescent="0.25">
      <c r="A268" s="18" t="s">
        <v>206</v>
      </c>
      <c r="B268" s="171" t="s">
        <v>34</v>
      </c>
      <c r="C268" s="170"/>
      <c r="D268" s="11"/>
      <c r="E268" s="173"/>
      <c r="F268" s="173"/>
    </row>
    <row r="269" spans="1:6" s="3" customFormat="1" x14ac:dyDescent="0.25">
      <c r="A269" s="169" t="s">
        <v>312</v>
      </c>
      <c r="B269" s="171" t="s">
        <v>34</v>
      </c>
      <c r="C269" s="170"/>
      <c r="D269" s="164"/>
      <c r="E269" s="173"/>
      <c r="F269" s="173"/>
    </row>
    <row r="270" spans="1:6" s="3" customFormat="1" x14ac:dyDescent="0.25">
      <c r="A270" s="169" t="s">
        <v>149</v>
      </c>
      <c r="B270" s="171" t="s">
        <v>34</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t="s">
        <v>34</v>
      </c>
      <c r="C272" s="170"/>
      <c r="D272" s="11"/>
      <c r="E272" s="173"/>
      <c r="F272" s="173"/>
    </row>
    <row r="273" spans="1:6" s="3" customFormat="1" ht="16.5" x14ac:dyDescent="0.3">
      <c r="A273" s="48" t="s">
        <v>80</v>
      </c>
      <c r="B273" s="171" t="s">
        <v>34</v>
      </c>
      <c r="C273" s="170"/>
      <c r="D273" s="11"/>
      <c r="E273" s="146"/>
      <c r="F273" s="173"/>
    </row>
    <row r="274" spans="1:6" s="3" customFormat="1" ht="30" x14ac:dyDescent="0.25">
      <c r="A274" s="169" t="s">
        <v>302</v>
      </c>
      <c r="B274" s="171" t="s">
        <v>34</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90" t="s">
        <v>4</v>
      </c>
      <c r="B291" s="290"/>
      <c r="C291" s="290"/>
      <c r="D291" s="290"/>
      <c r="E291" s="290"/>
      <c r="F291" s="290"/>
    </row>
    <row r="292" spans="1:7" x14ac:dyDescent="0.25">
      <c r="A292" s="192">
        <f>B11</f>
        <v>42863</v>
      </c>
      <c r="B292" s="6"/>
      <c r="C292" s="7"/>
      <c r="D292" s="59"/>
    </row>
    <row r="293" spans="1:7" ht="18" x14ac:dyDescent="0.25">
      <c r="A293" s="291" t="s">
        <v>19</v>
      </c>
      <c r="B293" s="292"/>
      <c r="C293" s="292"/>
      <c r="D293" s="292"/>
      <c r="E293" s="292"/>
      <c r="F293" s="292"/>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t="s">
        <v>34</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12</v>
      </c>
    </row>
    <row r="303" spans="1:7" x14ac:dyDescent="0.25">
      <c r="A303" s="19" t="s">
        <v>37</v>
      </c>
      <c r="B303" s="20"/>
      <c r="C303" s="21"/>
      <c r="D303" s="63">
        <f>D302/(COUNT(B294:C301)*2)</f>
        <v>0.8571428571428571</v>
      </c>
    </row>
    <row r="304" spans="1:7" x14ac:dyDescent="0.25">
      <c r="A304" s="34"/>
      <c r="B304" s="6"/>
      <c r="C304" s="7"/>
      <c r="D304" s="6"/>
    </row>
    <row r="305" spans="1:6" ht="18" x14ac:dyDescent="0.25">
      <c r="A305" s="291" t="s">
        <v>122</v>
      </c>
      <c r="B305" s="292"/>
      <c r="C305" s="292"/>
      <c r="D305" s="292"/>
      <c r="E305" s="292"/>
      <c r="F305" s="292"/>
    </row>
    <row r="306" spans="1:6" ht="45" x14ac:dyDescent="0.25">
      <c r="A306" s="169" t="s">
        <v>303</v>
      </c>
      <c r="B306" s="171">
        <v>1</v>
      </c>
      <c r="C306" s="171"/>
      <c r="D306" s="146" t="s">
        <v>507</v>
      </c>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31.5" x14ac:dyDescent="0.35">
      <c r="A309" s="76" t="s">
        <v>367</v>
      </c>
      <c r="B309" s="171">
        <v>1</v>
      </c>
      <c r="C309" s="217" t="str">
        <f>IF(B309=0, -5, "0")</f>
        <v>0</v>
      </c>
      <c r="D309" s="157" t="s">
        <v>505</v>
      </c>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v>1</v>
      </c>
      <c r="C314" s="170"/>
      <c r="D314" s="168" t="s">
        <v>491</v>
      </c>
      <c r="E314" s="147"/>
      <c r="F314" s="147"/>
    </row>
    <row r="315" spans="1:6" ht="30" x14ac:dyDescent="0.25">
      <c r="A315" s="107" t="s">
        <v>168</v>
      </c>
      <c r="B315" s="171">
        <v>1</v>
      </c>
      <c r="C315" s="218" t="str">
        <f>IF(B315=0, -5, "0")</f>
        <v>0</v>
      </c>
      <c r="D315" s="146" t="s">
        <v>506</v>
      </c>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16</v>
      </c>
    </row>
    <row r="319" spans="1:6" x14ac:dyDescent="0.25">
      <c r="A319" s="19" t="s">
        <v>37</v>
      </c>
      <c r="B319" s="20"/>
      <c r="C319" s="21"/>
      <c r="D319" s="63">
        <f>D318/(COUNT(B306:C316)*2)</f>
        <v>0.8</v>
      </c>
    </row>
    <row r="320" spans="1:6" x14ac:dyDescent="0.25">
      <c r="A320" s="8"/>
      <c r="B320" s="7"/>
      <c r="C320" s="7"/>
      <c r="D320" s="7"/>
    </row>
    <row r="321" spans="1:9" ht="18" x14ac:dyDescent="0.25">
      <c r="A321" s="78" t="s">
        <v>41</v>
      </c>
      <c r="B321" s="84"/>
      <c r="C321" s="85"/>
      <c r="D321" s="81">
        <f>SUM(D318,D302)</f>
        <v>28</v>
      </c>
    </row>
    <row r="322" spans="1:9" ht="18" x14ac:dyDescent="0.25">
      <c r="A322" s="78" t="s">
        <v>229</v>
      </c>
      <c r="B322" s="84"/>
      <c r="C322" s="85"/>
      <c r="D322" s="82">
        <f>D321/(COUNT(B306:C316,B294:C301)*2)</f>
        <v>0.82352941176470584</v>
      </c>
    </row>
    <row r="323" spans="1:9" x14ac:dyDescent="0.25">
      <c r="A323" s="9"/>
      <c r="B323" s="6"/>
      <c r="C323" s="7"/>
      <c r="D323" s="6"/>
    </row>
    <row r="324" spans="1:9" ht="18" x14ac:dyDescent="0.35">
      <c r="A324" s="290" t="s">
        <v>21</v>
      </c>
      <c r="B324" s="290"/>
      <c r="C324" s="290"/>
      <c r="D324" s="290"/>
      <c r="E324" s="290"/>
      <c r="F324" s="290"/>
    </row>
    <row r="325" spans="1:9" x14ac:dyDescent="0.25">
      <c r="A325" s="193">
        <f>B11</f>
        <v>42863</v>
      </c>
      <c r="B325" s="6"/>
      <c r="C325" s="7"/>
      <c r="D325" s="6"/>
    </row>
    <row r="326" spans="1:9" ht="18" x14ac:dyDescent="0.25">
      <c r="A326" s="291" t="s">
        <v>12</v>
      </c>
      <c r="B326" s="292"/>
      <c r="C326" s="292"/>
      <c r="D326" s="292"/>
      <c r="E326" s="292"/>
      <c r="F326" s="292"/>
    </row>
    <row r="327" spans="1:9" ht="30" x14ac:dyDescent="0.25">
      <c r="A327" s="169" t="s">
        <v>109</v>
      </c>
      <c r="B327" s="170">
        <v>1</v>
      </c>
      <c r="C327" s="170"/>
      <c r="D327" s="143" t="s">
        <v>508</v>
      </c>
      <c r="E327" s="147"/>
      <c r="F327" s="147"/>
    </row>
    <row r="328" spans="1:9" ht="30" x14ac:dyDescent="0.25">
      <c r="A328" s="169" t="s">
        <v>51</v>
      </c>
      <c r="B328" s="170">
        <v>1</v>
      </c>
      <c r="C328" s="170"/>
      <c r="D328" s="6" t="s">
        <v>509</v>
      </c>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t="s">
        <v>510</v>
      </c>
      <c r="E334" s="146"/>
      <c r="F334" s="173"/>
      <c r="G334" s="172"/>
      <c r="H334" s="172"/>
      <c r="I334" s="172"/>
    </row>
    <row r="335" spans="1:9" x14ac:dyDescent="0.25">
      <c r="A335" s="101" t="s">
        <v>248</v>
      </c>
      <c r="B335" s="170">
        <v>1</v>
      </c>
      <c r="C335" s="154"/>
      <c r="D335" s="168" t="s">
        <v>491</v>
      </c>
      <c r="E335" s="147"/>
      <c r="F335" s="147"/>
    </row>
    <row r="336" spans="1:9" x14ac:dyDescent="0.25">
      <c r="A336" s="19" t="s">
        <v>38</v>
      </c>
      <c r="B336" s="19"/>
      <c r="C336" s="19"/>
      <c r="D336" s="111">
        <f>SUM(B327:C335)</f>
        <v>15</v>
      </c>
    </row>
    <row r="337" spans="1:6" x14ac:dyDescent="0.25">
      <c r="A337" s="19" t="s">
        <v>37</v>
      </c>
      <c r="B337" s="20"/>
      <c r="C337" s="21"/>
      <c r="D337" s="63">
        <f>D336/(COUNT(B327:C335)*2)</f>
        <v>0.83333333333333337</v>
      </c>
    </row>
    <row r="338" spans="1:6" x14ac:dyDescent="0.25">
      <c r="A338" s="9"/>
      <c r="B338" s="6"/>
      <c r="C338" s="7"/>
      <c r="D338" s="6"/>
    </row>
    <row r="339" spans="1:6" ht="18" x14ac:dyDescent="0.25">
      <c r="A339" s="291" t="s">
        <v>25</v>
      </c>
      <c r="B339" s="292"/>
      <c r="C339" s="292"/>
      <c r="D339" s="292"/>
      <c r="E339" s="292"/>
      <c r="F339" s="292"/>
    </row>
    <row r="340" spans="1:6" x14ac:dyDescent="0.25">
      <c r="A340" s="169" t="s">
        <v>110</v>
      </c>
      <c r="B340" s="170">
        <v>1</v>
      </c>
      <c r="C340" s="170"/>
      <c r="D340" s="168" t="s">
        <v>511</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0</v>
      </c>
      <c r="C345" s="154"/>
      <c r="D345" s="260">
        <v>0</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24</v>
      </c>
    </row>
    <row r="350" spans="1:6" ht="18" x14ac:dyDescent="0.25">
      <c r="A350" s="78" t="s">
        <v>230</v>
      </c>
      <c r="B350" s="84"/>
      <c r="C350" s="85"/>
      <c r="D350" s="212">
        <f>D349/(COUNT(B340:C344,B327:C335)*2)</f>
        <v>0.8571428571428571</v>
      </c>
    </row>
    <row r="351" spans="1:6" x14ac:dyDescent="0.25">
      <c r="A351" s="9"/>
      <c r="B351" s="6"/>
      <c r="C351" s="7"/>
      <c r="D351" s="6"/>
    </row>
    <row r="352" spans="1:6" ht="18" x14ac:dyDescent="0.35">
      <c r="A352" s="290" t="s">
        <v>8</v>
      </c>
      <c r="B352" s="290"/>
      <c r="C352" s="290"/>
      <c r="D352" s="290"/>
      <c r="E352" s="290"/>
      <c r="F352" s="290"/>
    </row>
    <row r="353" spans="1:6" x14ac:dyDescent="0.25">
      <c r="A353" s="183">
        <f>B11</f>
        <v>42863</v>
      </c>
      <c r="B353" s="6"/>
      <c r="C353" s="7"/>
      <c r="D353" s="59"/>
    </row>
    <row r="354" spans="1:6" ht="16.5" x14ac:dyDescent="0.25">
      <c r="A354" s="293" t="s">
        <v>113</v>
      </c>
      <c r="B354" s="294"/>
      <c r="C354" s="294"/>
      <c r="D354" s="294"/>
      <c r="E354" s="294"/>
      <c r="F354" s="294"/>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ht="45" x14ac:dyDescent="0.25">
      <c r="A362" s="23" t="s">
        <v>27</v>
      </c>
      <c r="B362" s="170">
        <v>1</v>
      </c>
      <c r="C362" s="170"/>
      <c r="D362" s="10" t="s">
        <v>512</v>
      </c>
      <c r="E362" s="147"/>
      <c r="F362" s="147"/>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t="s">
        <v>514</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1</v>
      </c>
      <c r="C376" s="170"/>
      <c r="D376" s="168" t="s">
        <v>491</v>
      </c>
      <c r="E376" s="147"/>
      <c r="F376" s="147"/>
    </row>
    <row r="377" spans="1:6" x14ac:dyDescent="0.25">
      <c r="A377" s="24" t="s">
        <v>168</v>
      </c>
      <c r="B377" s="171">
        <v>1</v>
      </c>
      <c r="C377" s="170"/>
      <c r="D377" s="168" t="s">
        <v>516</v>
      </c>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1</v>
      </c>
      <c r="C383" s="170"/>
      <c r="D383" s="168" t="s">
        <v>517</v>
      </c>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9</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0.9</v>
      </c>
    </row>
    <row r="390" spans="1:16384" ht="13.5"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31.5" x14ac:dyDescent="0.35">
      <c r="A395" s="76" t="s">
        <v>150</v>
      </c>
      <c r="B395" s="171">
        <v>1</v>
      </c>
      <c r="C395" s="217" t="str">
        <f>IF(B395=0, -5, "0")</f>
        <v>0</v>
      </c>
      <c r="D395" s="157" t="s">
        <v>515</v>
      </c>
      <c r="E395" s="147"/>
      <c r="F395" s="147"/>
    </row>
    <row r="396" spans="1:16384" ht="31.5" x14ac:dyDescent="0.35">
      <c r="A396" s="76" t="s">
        <v>119</v>
      </c>
      <c r="B396" s="171">
        <v>1</v>
      </c>
      <c r="C396" s="217" t="str">
        <f>IF(B396=0, -5, "0")</f>
        <v>0</v>
      </c>
      <c r="D396" s="168" t="s">
        <v>513</v>
      </c>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8">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0.83333333333333337</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0.90322580645161288</v>
      </c>
      <c r="E403" s="172"/>
    </row>
    <row r="404" spans="1:6" x14ac:dyDescent="0.25">
      <c r="A404" s="5"/>
      <c r="B404" s="6"/>
      <c r="C404" s="7"/>
      <c r="D404" s="6"/>
    </row>
    <row r="405" spans="1:6" ht="18" x14ac:dyDescent="0.35">
      <c r="A405" s="290" t="s">
        <v>125</v>
      </c>
      <c r="B405" s="290"/>
      <c r="C405" s="290"/>
      <c r="D405" s="290"/>
      <c r="E405" s="290"/>
      <c r="F405" s="290"/>
    </row>
    <row r="406" spans="1:6" x14ac:dyDescent="0.25">
      <c r="A406" s="192">
        <f>B11</f>
        <v>42863</v>
      </c>
      <c r="B406" s="6"/>
      <c r="C406" s="7"/>
      <c r="D406" s="6"/>
    </row>
    <row r="407" spans="1:6" ht="16.5" x14ac:dyDescent="0.25">
      <c r="A407" s="293" t="s">
        <v>19</v>
      </c>
      <c r="B407" s="294"/>
      <c r="C407" s="294"/>
      <c r="D407" s="294"/>
      <c r="E407" s="294"/>
      <c r="F407" s="294"/>
    </row>
    <row r="408" spans="1:6" ht="30" x14ac:dyDescent="0.25">
      <c r="A408" s="32" t="s">
        <v>62</v>
      </c>
      <c r="B408" s="170">
        <v>1</v>
      </c>
      <c r="C408" s="170"/>
      <c r="D408" s="168" t="s">
        <v>518</v>
      </c>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ht="45" x14ac:dyDescent="0.25">
      <c r="A411" s="22" t="s">
        <v>126</v>
      </c>
      <c r="B411" s="170">
        <v>1</v>
      </c>
      <c r="C411" s="170"/>
      <c r="D411" s="168" t="s">
        <v>522</v>
      </c>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93" t="s">
        <v>122</v>
      </c>
      <c r="B418" s="294"/>
      <c r="C418" s="294"/>
      <c r="D418" s="294"/>
      <c r="E418" s="294"/>
      <c r="F418" s="294"/>
    </row>
    <row r="419" spans="1:6" ht="16.5" x14ac:dyDescent="0.25">
      <c r="A419" s="107" t="s">
        <v>127</v>
      </c>
      <c r="B419" s="170">
        <v>2</v>
      </c>
      <c r="C419" s="217" t="str">
        <f>IF(B419=0, -5, "0")</f>
        <v>0</v>
      </c>
      <c r="D419" s="168"/>
      <c r="E419" s="147"/>
      <c r="F419" s="147"/>
    </row>
    <row r="420" spans="1:6" ht="30" x14ac:dyDescent="0.25">
      <c r="A420" s="169" t="s">
        <v>281</v>
      </c>
      <c r="B420" s="170">
        <v>1</v>
      </c>
      <c r="C420" s="170"/>
      <c r="D420" s="168" t="s">
        <v>519</v>
      </c>
      <c r="E420" s="147"/>
      <c r="F420" s="147"/>
    </row>
    <row r="421" spans="1:6" x14ac:dyDescent="0.25">
      <c r="A421" s="169" t="s">
        <v>407</v>
      </c>
      <c r="B421" s="170">
        <v>2</v>
      </c>
      <c r="C421" s="170"/>
      <c r="D421" s="168"/>
      <c r="E421" s="147"/>
      <c r="F421" s="147"/>
    </row>
    <row r="422" spans="1:6" x14ac:dyDescent="0.25">
      <c r="A422" s="169" t="s">
        <v>146</v>
      </c>
      <c r="B422" s="170">
        <v>1</v>
      </c>
      <c r="C422" s="170"/>
      <c r="D422" s="156" t="s">
        <v>520</v>
      </c>
      <c r="E422" s="147"/>
      <c r="F422" s="147"/>
    </row>
    <row r="423" spans="1:6" ht="18" x14ac:dyDescent="0.35">
      <c r="A423" s="76" t="s">
        <v>61</v>
      </c>
      <c r="B423" s="170" t="s">
        <v>34</v>
      </c>
      <c r="C423" s="217" t="str">
        <f>IF(B423=0, -5, "0")</f>
        <v>0</v>
      </c>
      <c r="D423" s="168"/>
      <c r="E423" s="147"/>
      <c r="F423" s="147"/>
    </row>
    <row r="424" spans="1:6" ht="30" x14ac:dyDescent="0.25">
      <c r="A424" s="18" t="s">
        <v>199</v>
      </c>
      <c r="B424" s="170">
        <v>2</v>
      </c>
      <c r="C424" s="170"/>
      <c r="D424" s="168"/>
      <c r="E424" s="147"/>
      <c r="F424" s="147"/>
    </row>
    <row r="425" spans="1:6" ht="30" x14ac:dyDescent="0.25">
      <c r="A425" s="18" t="s">
        <v>248</v>
      </c>
      <c r="B425" s="170">
        <v>1</v>
      </c>
      <c r="C425" s="170"/>
      <c r="D425" s="168" t="s">
        <v>479</v>
      </c>
      <c r="E425" s="147"/>
      <c r="F425" s="147"/>
    </row>
    <row r="426" spans="1:6" ht="30" x14ac:dyDescent="0.25">
      <c r="A426" s="107" t="s">
        <v>168</v>
      </c>
      <c r="B426" s="170">
        <v>1</v>
      </c>
      <c r="C426" s="218" t="str">
        <f>IF(B426=0, -5, "0")</f>
        <v>0</v>
      </c>
      <c r="D426" s="146" t="s">
        <v>521</v>
      </c>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12</v>
      </c>
    </row>
    <row r="430" spans="1:6" x14ac:dyDescent="0.25">
      <c r="A430" s="19" t="s">
        <v>37</v>
      </c>
      <c r="B430" s="20"/>
      <c r="C430" s="21"/>
      <c r="D430" s="63">
        <f>D429/(COUNT(B419:C427)*2)</f>
        <v>0.75</v>
      </c>
    </row>
    <row r="431" spans="1:6" x14ac:dyDescent="0.25">
      <c r="A431" s="8"/>
      <c r="B431" s="7"/>
      <c r="C431" s="7"/>
      <c r="D431" s="7"/>
    </row>
    <row r="432" spans="1:6" ht="18" x14ac:dyDescent="0.25">
      <c r="A432" s="78" t="s">
        <v>128</v>
      </c>
      <c r="B432" s="84"/>
      <c r="C432" s="85"/>
      <c r="D432" s="81">
        <f>SUM(D429,D415)</f>
        <v>24</v>
      </c>
    </row>
    <row r="433" spans="1:7" ht="18" x14ac:dyDescent="0.25">
      <c r="A433" s="78" t="s">
        <v>232</v>
      </c>
      <c r="B433" s="84"/>
      <c r="C433" s="85"/>
      <c r="D433" s="82">
        <f>D432/(COUNT(B419:C427,B408:C414)*2)</f>
        <v>0.8</v>
      </c>
    </row>
    <row r="434" spans="1:7" x14ac:dyDescent="0.25">
      <c r="A434" s="5"/>
      <c r="B434" s="6"/>
      <c r="C434" s="7"/>
      <c r="D434" s="6"/>
    </row>
    <row r="435" spans="1:7" ht="18" x14ac:dyDescent="0.35">
      <c r="A435" s="290" t="s">
        <v>374</v>
      </c>
      <c r="B435" s="290"/>
      <c r="C435" s="290"/>
      <c r="D435" s="290"/>
      <c r="E435" s="290"/>
      <c r="F435" s="290"/>
    </row>
    <row r="436" spans="1:7" x14ac:dyDescent="0.25">
      <c r="A436" s="195">
        <f>+B11</f>
        <v>42863</v>
      </c>
      <c r="B436" s="6"/>
      <c r="C436" s="7"/>
      <c r="D436" s="6"/>
    </row>
    <row r="437" spans="1:7" ht="18" x14ac:dyDescent="0.25">
      <c r="A437" s="291" t="s">
        <v>375</v>
      </c>
      <c r="B437" s="292"/>
      <c r="C437" s="292"/>
      <c r="D437" s="292"/>
      <c r="E437" s="292"/>
      <c r="F437" s="292"/>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523</v>
      </c>
      <c r="B440" s="170">
        <v>2</v>
      </c>
      <c r="C440" s="171"/>
      <c r="D440" s="147"/>
      <c r="E440" s="173"/>
      <c r="F440" s="147"/>
    </row>
    <row r="441" spans="1:7" ht="16.5" x14ac:dyDescent="0.3">
      <c r="A441" s="48" t="s">
        <v>195</v>
      </c>
      <c r="B441" s="170">
        <v>1</v>
      </c>
      <c r="C441" s="171"/>
      <c r="D441" s="146" t="s">
        <v>524</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91" t="s">
        <v>31</v>
      </c>
      <c r="B444" s="292"/>
      <c r="C444" s="292"/>
      <c r="D444" s="292"/>
      <c r="E444" s="292"/>
      <c r="F444" s="292"/>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90" t="s">
        <v>180</v>
      </c>
      <c r="B454" s="290"/>
      <c r="C454" s="290"/>
      <c r="D454" s="290"/>
      <c r="E454" s="290"/>
      <c r="F454" s="290"/>
    </row>
    <row r="455" spans="1:6" x14ac:dyDescent="0.25">
      <c r="A455" s="15"/>
      <c r="B455" s="6"/>
      <c r="C455" s="7"/>
      <c r="D455" s="6"/>
    </row>
    <row r="456" spans="1:6" x14ac:dyDescent="0.25">
      <c r="A456" s="22" t="s">
        <v>15</v>
      </c>
      <c r="B456" s="170">
        <v>2</v>
      </c>
      <c r="C456" s="170"/>
      <c r="D456" s="168"/>
      <c r="E456" s="147"/>
      <c r="F456" s="147"/>
    </row>
    <row r="457" spans="1:6" ht="30" x14ac:dyDescent="0.25">
      <c r="A457" s="32" t="s">
        <v>245</v>
      </c>
      <c r="B457" s="170">
        <v>1</v>
      </c>
      <c r="C457" s="170"/>
      <c r="D457" s="156" t="s">
        <v>525</v>
      </c>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9">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90" t="s">
        <v>87</v>
      </c>
      <c r="B464" s="290"/>
      <c r="C464" s="290"/>
      <c r="D464" s="290"/>
      <c r="E464" s="290"/>
      <c r="F464" s="290"/>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0">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90" t="s">
        <v>151</v>
      </c>
      <c r="B473" s="290"/>
      <c r="C473" s="290"/>
      <c r="D473" s="290"/>
      <c r="E473" s="290"/>
      <c r="F473" s="290"/>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2</v>
      </c>
      <c r="C476" s="217" t="str">
        <f>IF(B476=0, -5, "0")</f>
        <v>0</v>
      </c>
      <c r="D476" s="168" t="s">
        <v>526</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t="s">
        <v>34</v>
      </c>
      <c r="C480" s="170"/>
      <c r="D480" s="168"/>
      <c r="E480" s="147"/>
      <c r="F480" s="147"/>
    </row>
    <row r="481" spans="1:7" x14ac:dyDescent="0.25">
      <c r="A481" s="18" t="s">
        <v>258</v>
      </c>
      <c r="B481" s="170" t="s">
        <v>34</v>
      </c>
      <c r="C481" s="170"/>
      <c r="D481" s="168"/>
      <c r="E481" s="147"/>
      <c r="F481" s="147"/>
    </row>
    <row r="482" spans="1:7" x14ac:dyDescent="0.25">
      <c r="A482" s="24" t="s">
        <v>120</v>
      </c>
      <c r="B482" s="170" t="s">
        <v>34</v>
      </c>
      <c r="C482" s="170"/>
      <c r="D482" s="168"/>
      <c r="E482" s="147"/>
      <c r="F482" s="147"/>
    </row>
    <row r="483" spans="1:7" x14ac:dyDescent="0.25">
      <c r="A483" s="18" t="s">
        <v>88</v>
      </c>
      <c r="B483" s="170">
        <v>0</v>
      </c>
      <c r="C483" s="170"/>
      <c r="D483" s="168"/>
      <c r="E483" s="147"/>
      <c r="F483" s="147"/>
    </row>
    <row r="484" spans="1:7" ht="75" x14ac:dyDescent="0.25">
      <c r="A484" s="169" t="s">
        <v>257</v>
      </c>
      <c r="B484" s="170">
        <v>1</v>
      </c>
      <c r="C484" s="170"/>
      <c r="D484" s="168" t="s">
        <v>527</v>
      </c>
      <c r="E484" s="147"/>
      <c r="F484" s="147"/>
    </row>
    <row r="485" spans="1:7" ht="30" x14ac:dyDescent="0.25">
      <c r="A485" s="169" t="s">
        <v>210</v>
      </c>
      <c r="B485" s="170" t="s">
        <v>34</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7</v>
      </c>
    </row>
    <row r="492" spans="1:7" x14ac:dyDescent="0.25">
      <c r="A492" s="19" t="s">
        <v>37</v>
      </c>
      <c r="B492" s="20"/>
      <c r="C492" s="21"/>
      <c r="D492" s="63">
        <f>D491/(COUNT(B475:C489)*2)</f>
        <v>0.7</v>
      </c>
    </row>
    <row r="493" spans="1:7" x14ac:dyDescent="0.25">
      <c r="A493" s="9"/>
      <c r="B493" s="6"/>
      <c r="C493" s="7"/>
      <c r="D493" s="6"/>
    </row>
    <row r="494" spans="1:7" ht="18" x14ac:dyDescent="0.35">
      <c r="A494" s="290" t="s">
        <v>152</v>
      </c>
      <c r="B494" s="290"/>
      <c r="C494" s="290"/>
      <c r="D494" s="290"/>
      <c r="E494" s="290"/>
      <c r="F494" s="290"/>
    </row>
    <row r="495" spans="1:7" x14ac:dyDescent="0.25">
      <c r="A495" s="9"/>
      <c r="B495" s="6"/>
      <c r="C495" s="7"/>
      <c r="D495" s="6"/>
    </row>
    <row r="496" spans="1:7" ht="30" x14ac:dyDescent="0.25">
      <c r="A496" s="169" t="s">
        <v>169</v>
      </c>
      <c r="B496" s="170">
        <v>2</v>
      </c>
      <c r="C496" s="170"/>
      <c r="D496" s="156" t="s">
        <v>528</v>
      </c>
      <c r="E496" s="252"/>
      <c r="F496" s="252"/>
    </row>
    <row r="497" spans="1:6" x14ac:dyDescent="0.25">
      <c r="A497" s="18" t="s">
        <v>58</v>
      </c>
      <c r="B497" s="170">
        <v>2</v>
      </c>
      <c r="C497" s="170"/>
      <c r="D497" s="157"/>
      <c r="E497" s="252"/>
      <c r="F497" s="252"/>
    </row>
    <row r="498" spans="1:6" ht="31.5" x14ac:dyDescent="0.35">
      <c r="A498" s="117" t="s">
        <v>121</v>
      </c>
      <c r="B498" s="170">
        <v>1</v>
      </c>
      <c r="C498" s="217" t="str">
        <f>IF(B498=0, -5, "0")</f>
        <v>0</v>
      </c>
      <c r="D498" s="157" t="s">
        <v>529</v>
      </c>
      <c r="E498" s="252"/>
      <c r="F498" s="252"/>
    </row>
    <row r="499" spans="1:6" ht="45" x14ac:dyDescent="0.3">
      <c r="A499" s="123" t="s">
        <v>287</v>
      </c>
      <c r="B499" s="170">
        <v>2</v>
      </c>
      <c r="C499" s="170"/>
      <c r="D499" s="258">
        <v>1</v>
      </c>
      <c r="E499" s="102"/>
      <c r="F499" s="102"/>
    </row>
    <row r="500" spans="1:6" x14ac:dyDescent="0.25">
      <c r="A500" s="19" t="s">
        <v>38</v>
      </c>
      <c r="B500" s="19"/>
      <c r="C500" s="25"/>
      <c r="D500" s="19">
        <f>SUM(B496:C498)</f>
        <v>5</v>
      </c>
    </row>
    <row r="501" spans="1:6" x14ac:dyDescent="0.25">
      <c r="A501" s="19" t="s">
        <v>37</v>
      </c>
      <c r="B501" s="25"/>
      <c r="C501" s="26"/>
      <c r="D501" s="65">
        <f>D500/(COUNT(B496:C498)*2)</f>
        <v>0.83333333333333337</v>
      </c>
    </row>
    <row r="503" spans="1:6" ht="18.75" x14ac:dyDescent="0.3">
      <c r="A503" s="118" t="s">
        <v>283</v>
      </c>
      <c r="B503" s="119"/>
      <c r="C503" s="119"/>
      <c r="D503" s="219">
        <f>AVERAGE(D36,D92,D145,D185,D241,D284,D317,D345,D398,D428,D447,D460,D469,D490,D499)</f>
        <v>0.90714285714285714</v>
      </c>
    </row>
    <row r="504" spans="1:6" ht="22.5" x14ac:dyDescent="0.3">
      <c r="A504" s="71" t="s">
        <v>47</v>
      </c>
      <c r="B504" s="72"/>
      <c r="C504" s="73"/>
      <c r="D504" s="74">
        <f>SUM(D500,D491,D461,D451,D402,D349,D321,D40,D470,D288,D245,D149,D432,D189,D96)</f>
        <v>385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0.84061135371179041</v>
      </c>
    </row>
  </sheetData>
  <sheetProtection algorithmName="SHA-512" hashValue="aoSAj0OuzDyJO6VYIj09Dh/WFaaJxT70GrbXX4zTjp3rNlIlqKf1GjQ1PlLkFkTQ0bC+Kg41iO3UKn9qKFLlQA==" saltValue="Zc32Ru149mDd3RRHptpFB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475:B490 B233:B241 B251:B262 B294:B301 B306:B317 B340:B345 B327:B335 B355:B362 B383:B387 B367:B378 B267:B284 B438:B441 B445:B447 B419:B428 B456:B460 B466:B469 B496:B499 B392:B39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r:id="rId1"/>
  <rowBreaks count="6" manualBreakCount="6">
    <brk id="63" max="6" man="1"/>
    <brk id="135" max="6" man="1"/>
    <brk id="208" max="6" man="1"/>
    <brk id="289" max="6" man="1"/>
    <brk id="365" max="6" man="1"/>
    <brk id="452"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view="pageBreakPreview" topLeftCell="A170" zoomScale="60" zoomScaleNormal="80" workbookViewId="0">
      <selection activeCell="D180" sqref="D180:D18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0"/>
      <c r="E1" s="320"/>
      <c r="F1" s="320"/>
      <c r="G1" s="320"/>
      <c r="H1" s="320"/>
      <c r="I1" s="320"/>
    </row>
    <row r="2" spans="1:9" s="36" customFormat="1" ht="24" x14ac:dyDescent="0.45">
      <c r="A2" s="35"/>
      <c r="B2" s="52">
        <v>1</v>
      </c>
      <c r="D2" s="262"/>
      <c r="E2" s="216"/>
      <c r="F2" s="216"/>
      <c r="G2" s="216"/>
      <c r="H2" s="216"/>
      <c r="I2" s="216"/>
    </row>
    <row r="3" spans="1:9" s="36" customFormat="1" ht="24" x14ac:dyDescent="0.45">
      <c r="A3" s="35"/>
      <c r="B3" s="52">
        <v>2</v>
      </c>
      <c r="D3" s="262"/>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62"/>
      <c r="E5" s="216"/>
      <c r="F5" s="216"/>
      <c r="G5" s="216"/>
      <c r="H5" s="216"/>
      <c r="I5" s="216"/>
    </row>
    <row r="6" spans="1:9" s="36" customFormat="1" ht="37.5" customHeight="1" x14ac:dyDescent="0.45">
      <c r="A6" s="304" t="s">
        <v>52</v>
      </c>
      <c r="B6" s="304"/>
      <c r="C6" s="304"/>
      <c r="D6" s="304"/>
      <c r="E6" s="304"/>
      <c r="F6" s="304"/>
      <c r="G6" s="216"/>
      <c r="H6" s="216"/>
      <c r="I6" s="216"/>
    </row>
    <row r="7" spans="1:9" s="36" customFormat="1" ht="21.75" customHeight="1" x14ac:dyDescent="0.45">
      <c r="A7" s="305" t="str">
        <f>'A1 Exploitation'!A8:F8</f>
        <v>Jarzouna</v>
      </c>
      <c r="B7" s="305"/>
      <c r="C7" s="305"/>
      <c r="D7" s="305"/>
      <c r="E7" s="305"/>
      <c r="F7" s="305"/>
      <c r="G7" s="216"/>
      <c r="H7" s="216"/>
      <c r="I7" s="216"/>
    </row>
    <row r="8" spans="1:9" s="36" customFormat="1" ht="24" x14ac:dyDescent="0.45">
      <c r="A8" s="38" t="s">
        <v>44</v>
      </c>
      <c r="B8" s="321" t="str">
        <f>'A2 Exploitation'!B9:F9</f>
        <v>Dr Mejed Heni - M. Bilel Hamdi</v>
      </c>
      <c r="C8" s="321"/>
      <c r="D8" s="321"/>
      <c r="E8" s="321"/>
      <c r="F8" s="321"/>
      <c r="G8" s="216"/>
      <c r="H8" s="216"/>
      <c r="I8" s="216"/>
    </row>
    <row r="9" spans="1:9" s="36" customFormat="1" ht="24" x14ac:dyDescent="0.45">
      <c r="A9" s="39" t="s">
        <v>46</v>
      </c>
      <c r="B9" s="322" t="str">
        <f>'A2 Exploitation'!B10:F10</f>
        <v>M. Moez - Mme Ameni</v>
      </c>
      <c r="C9" s="322"/>
      <c r="D9" s="322"/>
      <c r="E9" s="322"/>
      <c r="F9" s="322"/>
      <c r="G9" s="216"/>
      <c r="H9" s="216"/>
      <c r="I9" s="216"/>
    </row>
    <row r="10" spans="1:9" s="36" customFormat="1" ht="24" x14ac:dyDescent="0.45">
      <c r="A10" s="38" t="s">
        <v>45</v>
      </c>
      <c r="B10" s="319">
        <f>'A2 Exploitation'!B11:F11</f>
        <v>42863</v>
      </c>
      <c r="C10" s="319"/>
      <c r="D10" s="319"/>
      <c r="E10" s="319"/>
      <c r="F10" s="319"/>
      <c r="G10" s="216"/>
      <c r="H10" s="216"/>
      <c r="I10" s="216"/>
    </row>
    <row r="11" spans="1:9" s="36" customFormat="1" ht="24" x14ac:dyDescent="0.45">
      <c r="A11" s="38" t="s">
        <v>341</v>
      </c>
      <c r="B11" s="323">
        <f>D198</f>
        <v>0.77472527472527475</v>
      </c>
      <c r="C11" s="323"/>
      <c r="D11" s="323"/>
      <c r="E11" s="323"/>
      <c r="F11" s="323"/>
      <c r="G11" s="216"/>
      <c r="H11" s="216"/>
      <c r="I11" s="216"/>
    </row>
    <row r="12" spans="1:9" s="36" customFormat="1" ht="22.5" x14ac:dyDescent="0.45">
      <c r="A12" s="35"/>
      <c r="D12" s="296"/>
      <c r="E12" s="296"/>
      <c r="F12" s="296"/>
      <c r="G12" s="296"/>
      <c r="H12" s="296"/>
      <c r="I12" s="40"/>
    </row>
    <row r="13" spans="1:9" s="36" customFormat="1" ht="11.25" customHeight="1" x14ac:dyDescent="0.3">
      <c r="A13" s="297" t="s">
        <v>32</v>
      </c>
      <c r="B13" s="298" t="s">
        <v>33</v>
      </c>
      <c r="C13" s="298"/>
      <c r="D13" s="298" t="s">
        <v>48</v>
      </c>
      <c r="E13" s="298" t="s">
        <v>213</v>
      </c>
      <c r="F13" s="298" t="s">
        <v>214</v>
      </c>
    </row>
    <row r="14" spans="1:9" s="36" customFormat="1" ht="12.75" customHeight="1" x14ac:dyDescent="0.3">
      <c r="A14" s="297"/>
      <c r="B14" s="70" t="s">
        <v>36</v>
      </c>
      <c r="C14" s="70" t="s">
        <v>35</v>
      </c>
      <c r="D14" s="298"/>
      <c r="E14" s="298"/>
      <c r="F14" s="298"/>
    </row>
    <row r="15" spans="1:9" x14ac:dyDescent="0.3">
      <c r="A15" s="41"/>
      <c r="B15" s="41"/>
      <c r="C15" s="41"/>
      <c r="D15" s="41"/>
    </row>
    <row r="16" spans="1:9" ht="19.5" x14ac:dyDescent="0.4">
      <c r="A16" s="324" t="s">
        <v>0</v>
      </c>
      <c r="B16" s="325"/>
      <c r="C16" s="325"/>
      <c r="D16" s="325"/>
      <c r="E16" s="325"/>
      <c r="F16" s="325"/>
    </row>
    <row r="17" spans="1:6" x14ac:dyDescent="0.3">
      <c r="A17" s="41" t="s">
        <v>316</v>
      </c>
      <c r="B17" s="221">
        <v>2</v>
      </c>
      <c r="C17" s="221"/>
      <c r="D17" s="222" t="s">
        <v>530</v>
      </c>
      <c r="E17" s="221"/>
      <c r="F17" s="221"/>
    </row>
    <row r="18" spans="1:6" x14ac:dyDescent="0.3">
      <c r="A18" s="48" t="s">
        <v>89</v>
      </c>
      <c r="B18" s="221">
        <v>2</v>
      </c>
      <c r="C18" s="221"/>
      <c r="D18" s="222"/>
      <c r="E18" s="221"/>
      <c r="F18" s="221"/>
    </row>
    <row r="19" spans="1:6" ht="33" x14ac:dyDescent="0.3">
      <c r="A19" s="41" t="s">
        <v>90</v>
      </c>
      <c r="B19" s="221">
        <v>0</v>
      </c>
      <c r="C19" s="221"/>
      <c r="D19" s="222" t="s">
        <v>531</v>
      </c>
      <c r="E19" s="222" t="s">
        <v>532</v>
      </c>
      <c r="F19" s="221"/>
    </row>
    <row r="20" spans="1:6" x14ac:dyDescent="0.3">
      <c r="A20" s="41" t="s">
        <v>164</v>
      </c>
      <c r="B20" s="221">
        <v>1</v>
      </c>
      <c r="C20" s="221"/>
      <c r="D20" s="264" t="s">
        <v>533</v>
      </c>
      <c r="E20" s="221"/>
      <c r="F20" s="221"/>
    </row>
    <row r="21" spans="1:6" x14ac:dyDescent="0.3">
      <c r="A21" s="87" t="s">
        <v>236</v>
      </c>
      <c r="B21" s="221">
        <v>2</v>
      </c>
      <c r="C21" s="221"/>
      <c r="D21" s="245"/>
      <c r="E21" s="221"/>
      <c r="F21" s="221"/>
    </row>
    <row r="22" spans="1:6" x14ac:dyDescent="0.3">
      <c r="A22" s="326" t="s">
        <v>38</v>
      </c>
      <c r="B22" s="313"/>
      <c r="C22" s="314"/>
      <c r="D22" s="263">
        <f>SUM(B17:C21)</f>
        <v>7</v>
      </c>
    </row>
    <row r="23" spans="1:6" x14ac:dyDescent="0.3">
      <c r="A23" s="310" t="s">
        <v>342</v>
      </c>
      <c r="B23" s="311"/>
      <c r="C23" s="312"/>
      <c r="D23" s="265">
        <f>D22/(COUNT(B17:C21)*2)</f>
        <v>0.7</v>
      </c>
    </row>
    <row r="24" spans="1:6" s="50" customFormat="1" x14ac:dyDescent="0.3">
      <c r="A24" s="54"/>
      <c r="B24" s="55"/>
      <c r="C24" s="55"/>
      <c r="D24" s="266"/>
    </row>
    <row r="25" spans="1:6" ht="19.5" x14ac:dyDescent="0.4">
      <c r="A25" s="308" t="s">
        <v>4</v>
      </c>
      <c r="B25" s="309"/>
      <c r="C25" s="309"/>
      <c r="D25" s="309"/>
      <c r="E25" s="309"/>
      <c r="F25" s="309"/>
    </row>
    <row r="26" spans="1:6" ht="18" x14ac:dyDescent="0.35">
      <c r="A26" s="76" t="s">
        <v>107</v>
      </c>
      <c r="B26" s="221">
        <v>1</v>
      </c>
      <c r="C26" s="248" t="str">
        <f>IF(B26=0, -5, "0")</f>
        <v>0</v>
      </c>
      <c r="D26" s="222" t="s">
        <v>534</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ht="33" x14ac:dyDescent="0.3">
      <c r="A29" s="41" t="s">
        <v>335</v>
      </c>
      <c r="B29" s="221">
        <v>1</v>
      </c>
      <c r="C29" s="221"/>
      <c r="D29" s="222" t="s">
        <v>535</v>
      </c>
      <c r="E29" s="221"/>
      <c r="F29" s="221"/>
    </row>
    <row r="30" spans="1:6" x14ac:dyDescent="0.3">
      <c r="A30" s="41" t="s">
        <v>91</v>
      </c>
      <c r="B30" s="221">
        <v>2</v>
      </c>
      <c r="C30" s="221"/>
      <c r="D30" s="222"/>
      <c r="E30" s="221"/>
      <c r="F30" s="221"/>
    </row>
    <row r="31" spans="1:6" x14ac:dyDescent="0.3">
      <c r="A31" s="41" t="s">
        <v>340</v>
      </c>
      <c r="B31" s="221">
        <v>2</v>
      </c>
      <c r="C31" s="221"/>
      <c r="D31" s="222"/>
      <c r="E31" s="221"/>
      <c r="F31" s="221"/>
    </row>
    <row r="32" spans="1:6" x14ac:dyDescent="0.3">
      <c r="A32" s="310" t="s">
        <v>38</v>
      </c>
      <c r="B32" s="311"/>
      <c r="C32" s="312"/>
      <c r="D32" s="261">
        <f>SUM(B26:C31)</f>
        <v>10</v>
      </c>
    </row>
    <row r="33" spans="1:6" x14ac:dyDescent="0.3">
      <c r="A33" s="310" t="s">
        <v>342</v>
      </c>
      <c r="B33" s="311"/>
      <c r="C33" s="312"/>
      <c r="D33" s="265">
        <f>D32/(COUNT(B26:C31)*2)</f>
        <v>0.83333333333333337</v>
      </c>
    </row>
    <row r="34" spans="1:6" s="50" customFormat="1" x14ac:dyDescent="0.3">
      <c r="A34" s="54"/>
      <c r="B34" s="55"/>
      <c r="C34" s="55"/>
      <c r="D34" s="266"/>
    </row>
    <row r="35" spans="1:6" s="50" customFormat="1" ht="19.5" x14ac:dyDescent="0.4">
      <c r="A35" s="308" t="s">
        <v>246</v>
      </c>
      <c r="B35" s="309"/>
      <c r="C35" s="309"/>
      <c r="D35" s="309"/>
      <c r="E35" s="309"/>
      <c r="F35" s="309"/>
    </row>
    <row r="36" spans="1:6" s="50" customFormat="1" ht="18" x14ac:dyDescent="0.35">
      <c r="A36" s="76" t="s">
        <v>107</v>
      </c>
      <c r="B36" s="221">
        <v>1</v>
      </c>
      <c r="C36" s="248" t="str">
        <f>IF(B36=0, -5, "0")</f>
        <v>0</v>
      </c>
      <c r="D36" s="222" t="s">
        <v>534</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2"/>
      <c r="E39" s="221"/>
      <c r="F39" s="221"/>
    </row>
    <row r="40" spans="1:6" s="50" customFormat="1" x14ac:dyDescent="0.3">
      <c r="A40" s="41" t="s">
        <v>340</v>
      </c>
      <c r="B40" s="221">
        <v>2</v>
      </c>
      <c r="C40" s="221"/>
      <c r="D40" s="222"/>
      <c r="E40" s="221"/>
      <c r="F40" s="221"/>
    </row>
    <row r="41" spans="1:6" s="50" customFormat="1" x14ac:dyDescent="0.3">
      <c r="A41" s="310" t="s">
        <v>38</v>
      </c>
      <c r="B41" s="311"/>
      <c r="C41" s="312"/>
      <c r="D41" s="261">
        <f>SUM(B36:C40)</f>
        <v>9</v>
      </c>
      <c r="E41" s="37"/>
      <c r="F41" s="37"/>
    </row>
    <row r="42" spans="1:6" s="50" customFormat="1" x14ac:dyDescent="0.3">
      <c r="A42" s="310" t="s">
        <v>342</v>
      </c>
      <c r="B42" s="311"/>
      <c r="C42" s="312"/>
      <c r="D42" s="265">
        <f>D41/(COUNT(B36:C40)*2)</f>
        <v>0.9</v>
      </c>
      <c r="E42" s="37"/>
      <c r="F42" s="37"/>
    </row>
    <row r="43" spans="1:6" s="50" customFormat="1" x14ac:dyDescent="0.3">
      <c r="A43" s="90"/>
      <c r="B43" s="91"/>
      <c r="C43" s="91"/>
      <c r="D43" s="267"/>
    </row>
    <row r="44" spans="1:6" ht="19.5" x14ac:dyDescent="0.4">
      <c r="A44" s="317" t="s">
        <v>21</v>
      </c>
      <c r="B44" s="318"/>
      <c r="C44" s="318"/>
      <c r="D44" s="318"/>
      <c r="E44" s="318"/>
      <c r="F44" s="318"/>
    </row>
    <row r="45" spans="1:6" ht="33" x14ac:dyDescent="0.3">
      <c r="A45" s="41" t="s">
        <v>317</v>
      </c>
      <c r="B45" s="221">
        <v>0</v>
      </c>
      <c r="C45" s="221"/>
      <c r="D45" s="222" t="s">
        <v>536</v>
      </c>
      <c r="E45" s="221" t="s">
        <v>537</v>
      </c>
      <c r="F45" s="221"/>
    </row>
    <row r="46" spans="1:6" x14ac:dyDescent="0.3">
      <c r="A46" s="41" t="s">
        <v>92</v>
      </c>
      <c r="B46" s="221">
        <v>2</v>
      </c>
      <c r="C46" s="221"/>
      <c r="D46" s="222"/>
      <c r="E46" s="221"/>
      <c r="F46" s="221"/>
    </row>
    <row r="47" spans="1:6" x14ac:dyDescent="0.3">
      <c r="A47" s="41" t="s">
        <v>262</v>
      </c>
      <c r="B47" s="221">
        <v>2</v>
      </c>
      <c r="C47" s="221"/>
      <c r="D47" s="222"/>
      <c r="E47" s="221"/>
      <c r="F47" s="221"/>
    </row>
    <row r="48" spans="1:6" ht="33" x14ac:dyDescent="0.3">
      <c r="A48" s="41" t="s">
        <v>24</v>
      </c>
      <c r="B48" s="221">
        <v>1</v>
      </c>
      <c r="C48" s="221"/>
      <c r="D48" s="222" t="s">
        <v>538</v>
      </c>
      <c r="E48" s="221"/>
      <c r="F48" s="221"/>
    </row>
    <row r="49" spans="1:6" x14ac:dyDescent="0.3">
      <c r="A49" s="41" t="s">
        <v>93</v>
      </c>
      <c r="B49" s="221">
        <v>2</v>
      </c>
      <c r="C49" s="221"/>
      <c r="D49" s="222"/>
      <c r="E49" s="221"/>
      <c r="F49" s="221"/>
    </row>
    <row r="50" spans="1:6" ht="18" x14ac:dyDescent="0.35">
      <c r="A50" s="76" t="s">
        <v>343</v>
      </c>
      <c r="B50" s="221">
        <v>2</v>
      </c>
      <c r="C50" s="248" t="str">
        <f>IF(B50=0, -5, "0")</f>
        <v>0</v>
      </c>
      <c r="D50" s="222"/>
      <c r="E50" s="221"/>
      <c r="F50" s="221"/>
    </row>
    <row r="51" spans="1:6" x14ac:dyDescent="0.3">
      <c r="A51" s="310" t="s">
        <v>38</v>
      </c>
      <c r="B51" s="311"/>
      <c r="C51" s="312"/>
      <c r="D51" s="261">
        <f>SUM(B45:C50)</f>
        <v>9</v>
      </c>
    </row>
    <row r="52" spans="1:6" x14ac:dyDescent="0.3">
      <c r="A52" s="310" t="s">
        <v>342</v>
      </c>
      <c r="B52" s="311"/>
      <c r="C52" s="312"/>
      <c r="D52" s="265">
        <f>D51/(COUNT(B45:C50)*2)</f>
        <v>0.75</v>
      </c>
    </row>
    <row r="53" spans="1:6" s="50" customFormat="1" x14ac:dyDescent="0.3">
      <c r="A53" s="54"/>
      <c r="B53" s="55"/>
      <c r="C53" s="55"/>
      <c r="D53" s="266"/>
    </row>
    <row r="54" spans="1:6" ht="19.5" x14ac:dyDescent="0.4">
      <c r="A54" s="308" t="s">
        <v>8</v>
      </c>
      <c r="B54" s="309"/>
      <c r="C54" s="309"/>
      <c r="D54" s="309"/>
      <c r="E54" s="309"/>
      <c r="F54" s="309"/>
    </row>
    <row r="55" spans="1:6" ht="36" x14ac:dyDescent="0.35">
      <c r="A55" s="83" t="s">
        <v>197</v>
      </c>
      <c r="B55" s="221">
        <v>1</v>
      </c>
      <c r="C55" s="248" t="str">
        <f>IF(B55=0, -5, "0")</f>
        <v>0</v>
      </c>
      <c r="D55" s="222" t="s">
        <v>534</v>
      </c>
      <c r="E55" s="221"/>
      <c r="F55" s="221"/>
    </row>
    <row r="56" spans="1:6" x14ac:dyDescent="0.3">
      <c r="A56" s="49" t="s">
        <v>185</v>
      </c>
      <c r="B56" s="221">
        <v>2</v>
      </c>
      <c r="C56" s="221"/>
      <c r="D56" s="221"/>
      <c r="E56" s="226"/>
      <c r="F56" s="221"/>
    </row>
    <row r="57" spans="1:6" ht="33" x14ac:dyDescent="0.3">
      <c r="A57" s="51" t="s">
        <v>282</v>
      </c>
      <c r="B57" s="221">
        <v>1</v>
      </c>
      <c r="C57" s="221"/>
      <c r="D57" s="222" t="s">
        <v>539</v>
      </c>
      <c r="E57" s="222"/>
      <c r="F57" s="221"/>
    </row>
    <row r="58" spans="1:6" ht="33" x14ac:dyDescent="0.3">
      <c r="A58" s="51" t="s">
        <v>101</v>
      </c>
      <c r="B58" s="221">
        <v>1</v>
      </c>
      <c r="C58" s="221"/>
      <c r="D58" s="222" t="s">
        <v>540</v>
      </c>
      <c r="E58" s="221"/>
      <c r="F58" s="221"/>
    </row>
    <row r="59" spans="1:6" ht="36" x14ac:dyDescent="0.35">
      <c r="A59" s="83" t="s">
        <v>249</v>
      </c>
      <c r="B59" s="221">
        <v>0</v>
      </c>
      <c r="C59" s="248">
        <f>IF(B59=0, -5, "0")</f>
        <v>-5</v>
      </c>
      <c r="D59" s="222" t="s">
        <v>541</v>
      </c>
      <c r="E59" s="221" t="s">
        <v>532</v>
      </c>
      <c r="F59" s="221"/>
    </row>
    <row r="60" spans="1:6" ht="18" x14ac:dyDescent="0.35">
      <c r="A60" s="76" t="s">
        <v>344</v>
      </c>
      <c r="B60" s="221">
        <v>2</v>
      </c>
      <c r="C60" s="248" t="str">
        <f>IF(B60=0, -5, "0")</f>
        <v>0</v>
      </c>
      <c r="D60" s="222"/>
      <c r="E60" s="221"/>
      <c r="F60" s="221"/>
    </row>
    <row r="61" spans="1:6" x14ac:dyDescent="0.3">
      <c r="A61" s="41" t="s">
        <v>340</v>
      </c>
      <c r="B61" s="221">
        <v>2</v>
      </c>
      <c r="C61" s="221"/>
      <c r="D61" s="222"/>
      <c r="E61" s="221"/>
      <c r="F61" s="221"/>
    </row>
    <row r="62" spans="1:6" x14ac:dyDescent="0.3">
      <c r="A62" s="310" t="s">
        <v>38</v>
      </c>
      <c r="B62" s="311"/>
      <c r="C62" s="312"/>
      <c r="D62" s="261">
        <f>SUM(B55:C61)</f>
        <v>4</v>
      </c>
    </row>
    <row r="63" spans="1:6" x14ac:dyDescent="0.3">
      <c r="A63" s="310" t="s">
        <v>342</v>
      </c>
      <c r="B63" s="311"/>
      <c r="C63" s="312"/>
      <c r="D63" s="265">
        <f>D62/(COUNT(B55:C61)*2)</f>
        <v>0.25</v>
      </c>
    </row>
    <row r="64" spans="1:6" s="50" customFormat="1" x14ac:dyDescent="0.3">
      <c r="A64" s="54"/>
      <c r="B64" s="55"/>
      <c r="C64" s="55"/>
      <c r="D64" s="266"/>
    </row>
    <row r="65" spans="1:6" ht="19.5" x14ac:dyDescent="0.4">
      <c r="A65" s="308" t="s">
        <v>143</v>
      </c>
      <c r="B65" s="309"/>
      <c r="C65" s="309"/>
      <c r="D65" s="309"/>
      <c r="E65" s="309"/>
      <c r="F65" s="309"/>
    </row>
    <row r="66" spans="1:6" ht="19.5" x14ac:dyDescent="0.4">
      <c r="A66" s="41" t="s">
        <v>318</v>
      </c>
      <c r="B66" s="227" t="s">
        <v>34</v>
      </c>
      <c r="C66" s="228"/>
      <c r="D66" s="36"/>
      <c r="E66" s="229"/>
      <c r="F66" s="221"/>
    </row>
    <row r="67" spans="1:6" ht="49.5" x14ac:dyDescent="0.4">
      <c r="A67" s="41" t="s">
        <v>319</v>
      </c>
      <c r="B67" s="227">
        <v>1</v>
      </c>
      <c r="C67" s="228"/>
      <c r="D67" s="268" t="s">
        <v>543</v>
      </c>
      <c r="E67" s="229"/>
      <c r="F67" s="221"/>
    </row>
    <row r="68" spans="1:6" ht="19.5" x14ac:dyDescent="0.4">
      <c r="A68" s="41" t="s">
        <v>340</v>
      </c>
      <c r="B68" s="227">
        <v>2</v>
      </c>
      <c r="C68" s="228"/>
      <c r="D68" s="237"/>
      <c r="E68" s="230"/>
      <c r="F68" s="221"/>
    </row>
    <row r="69" spans="1:6" ht="19.5" x14ac:dyDescent="0.4">
      <c r="A69" s="48" t="s">
        <v>285</v>
      </c>
      <c r="B69" s="227">
        <v>2</v>
      </c>
      <c r="C69" s="228"/>
      <c r="D69" s="237"/>
      <c r="E69" s="230"/>
      <c r="F69" s="221"/>
    </row>
    <row r="70" spans="1:6" ht="19.5" x14ac:dyDescent="0.4">
      <c r="A70" s="41" t="s">
        <v>93</v>
      </c>
      <c r="B70" s="227" t="s">
        <v>34</v>
      </c>
      <c r="C70" s="228"/>
      <c r="D70" s="237"/>
      <c r="E70" s="230"/>
      <c r="F70" s="221"/>
    </row>
    <row r="71" spans="1:6" ht="19.5" x14ac:dyDescent="0.4">
      <c r="A71" s="41" t="s">
        <v>336</v>
      </c>
      <c r="B71" s="227">
        <v>2</v>
      </c>
      <c r="C71" s="228"/>
      <c r="D71" s="226"/>
      <c r="E71" s="226"/>
      <c r="F71" s="221"/>
    </row>
    <row r="72" spans="1:6" ht="34.5" x14ac:dyDescent="0.4">
      <c r="A72" s="41" t="s">
        <v>103</v>
      </c>
      <c r="B72" s="227">
        <v>1</v>
      </c>
      <c r="C72" s="228"/>
      <c r="D72" s="222" t="s">
        <v>542</v>
      </c>
      <c r="E72" s="221"/>
      <c r="F72" s="221"/>
    </row>
    <row r="73" spans="1:6" ht="18" x14ac:dyDescent="0.35">
      <c r="A73" s="48" t="s">
        <v>345</v>
      </c>
      <c r="B73" s="227" t="s">
        <v>34</v>
      </c>
      <c r="C73" s="221"/>
      <c r="D73" s="269"/>
      <c r="E73" s="231"/>
      <c r="F73" s="221"/>
    </row>
    <row r="74" spans="1:6" ht="36" x14ac:dyDescent="0.35">
      <c r="A74" s="89" t="s">
        <v>215</v>
      </c>
      <c r="B74" s="227">
        <v>2</v>
      </c>
      <c r="C74" s="248" t="str">
        <f>IF(B74=0, -5, "0")</f>
        <v>0</v>
      </c>
      <c r="D74" s="235"/>
      <c r="E74" s="232"/>
      <c r="F74" s="221"/>
    </row>
    <row r="75" spans="1:6" ht="18" x14ac:dyDescent="0.35">
      <c r="A75" s="89" t="s">
        <v>265</v>
      </c>
      <c r="B75" s="227" t="s">
        <v>34</v>
      </c>
      <c r="C75" s="248" t="str">
        <f>IF(B75=0, -5, "0")</f>
        <v>0</v>
      </c>
      <c r="D75" s="235"/>
      <c r="E75" s="232"/>
      <c r="F75" s="221"/>
    </row>
    <row r="76" spans="1:6" ht="18" x14ac:dyDescent="0.35">
      <c r="A76" s="89" t="s">
        <v>332</v>
      </c>
      <c r="B76" s="227" t="s">
        <v>34</v>
      </c>
      <c r="C76" s="248" t="str">
        <f>IF(B76=0, -5, "0")</f>
        <v>0</v>
      </c>
      <c r="D76" s="222"/>
      <c r="E76" s="232"/>
      <c r="F76" s="221"/>
    </row>
    <row r="77" spans="1:6" s="50" customFormat="1" x14ac:dyDescent="0.3">
      <c r="A77" s="49" t="s">
        <v>263</v>
      </c>
      <c r="B77" s="227">
        <v>1</v>
      </c>
      <c r="C77" s="233"/>
      <c r="D77" s="222" t="s">
        <v>544</v>
      </c>
      <c r="E77" s="234"/>
      <c r="F77" s="233"/>
    </row>
    <row r="78" spans="1:6" x14ac:dyDescent="0.3">
      <c r="A78" s="41" t="s">
        <v>198</v>
      </c>
      <c r="B78" s="227" t="s">
        <v>34</v>
      </c>
      <c r="C78" s="221"/>
      <c r="D78" s="270" t="s">
        <v>545</v>
      </c>
      <c r="E78" s="232"/>
      <c r="F78" s="221"/>
    </row>
    <row r="79" spans="1:6" ht="36" x14ac:dyDescent="0.35">
      <c r="A79" s="83" t="s">
        <v>184</v>
      </c>
      <c r="B79" s="227" t="s">
        <v>34</v>
      </c>
      <c r="C79" s="248" t="str">
        <f>IF(B79=0, -5, "0")</f>
        <v>0</v>
      </c>
      <c r="D79" s="270"/>
      <c r="E79" s="232"/>
      <c r="F79" s="221"/>
    </row>
    <row r="80" spans="1:6" x14ac:dyDescent="0.3">
      <c r="A80" s="41" t="s">
        <v>346</v>
      </c>
      <c r="B80" s="227" t="s">
        <v>34</v>
      </c>
      <c r="C80" s="221"/>
      <c r="D80" s="270"/>
      <c r="E80" s="235"/>
      <c r="F80" s="221"/>
    </row>
    <row r="81" spans="1:6" ht="18" x14ac:dyDescent="0.35">
      <c r="A81" s="88" t="s">
        <v>344</v>
      </c>
      <c r="B81" s="227" t="s">
        <v>34</v>
      </c>
      <c r="C81" s="248" t="str">
        <f>IF(B81=0, -5, "0")</f>
        <v>0</v>
      </c>
      <c r="D81" s="270"/>
      <c r="E81" s="236"/>
      <c r="F81" s="221"/>
    </row>
    <row r="82" spans="1:6" x14ac:dyDescent="0.3">
      <c r="A82" s="41" t="s">
        <v>94</v>
      </c>
      <c r="B82" s="227">
        <v>2</v>
      </c>
      <c r="C82" s="221"/>
      <c r="D82" s="270"/>
      <c r="E82" s="235"/>
      <c r="F82" s="221"/>
    </row>
    <row r="83" spans="1:6" x14ac:dyDescent="0.3">
      <c r="A83" s="310" t="s">
        <v>38</v>
      </c>
      <c r="B83" s="311"/>
      <c r="C83" s="312"/>
      <c r="D83" s="261">
        <f>SUM(B66:C82)</f>
        <v>13</v>
      </c>
    </row>
    <row r="84" spans="1:6" x14ac:dyDescent="0.3">
      <c r="A84" s="310" t="s">
        <v>342</v>
      </c>
      <c r="B84" s="311"/>
      <c r="C84" s="312"/>
      <c r="D84" s="265">
        <f>D83/(COUNT(B66:C82)*2)</f>
        <v>0.8125</v>
      </c>
    </row>
    <row r="85" spans="1:6" s="50" customFormat="1" x14ac:dyDescent="0.3">
      <c r="A85" s="54"/>
      <c r="B85" s="55"/>
      <c r="C85" s="55"/>
      <c r="D85" s="266"/>
    </row>
    <row r="86" spans="1:6" ht="19.5" x14ac:dyDescent="0.4">
      <c r="A86" s="308" t="s">
        <v>237</v>
      </c>
      <c r="B86" s="309"/>
      <c r="C86" s="309"/>
      <c r="D86" s="309"/>
      <c r="E86" s="309"/>
      <c r="F86" s="309"/>
    </row>
    <row r="87" spans="1:6" ht="34.5" x14ac:dyDescent="0.4">
      <c r="A87" s="93" t="s">
        <v>320</v>
      </c>
      <c r="B87" s="237">
        <v>2</v>
      </c>
      <c r="C87" s="228"/>
      <c r="D87" s="222"/>
      <c r="E87" s="222"/>
      <c r="F87" s="221"/>
    </row>
    <row r="88" spans="1:6" ht="34.5" x14ac:dyDescent="0.4">
      <c r="A88" s="41" t="s">
        <v>319</v>
      </c>
      <c r="B88" s="237">
        <v>1</v>
      </c>
      <c r="C88" s="228"/>
      <c r="D88" s="222" t="s">
        <v>546</v>
      </c>
      <c r="E88" s="221"/>
      <c r="F88" s="221"/>
    </row>
    <row r="89" spans="1:6" ht="19.5" x14ac:dyDescent="0.4">
      <c r="A89" s="41" t="s">
        <v>347</v>
      </c>
      <c r="B89" s="237">
        <v>2</v>
      </c>
      <c r="C89" s="228"/>
      <c r="D89" s="270"/>
      <c r="E89" s="221"/>
      <c r="F89" s="221"/>
    </row>
    <row r="90" spans="1:6" ht="34.5" x14ac:dyDescent="0.4">
      <c r="A90" s="51" t="s">
        <v>348</v>
      </c>
      <c r="B90" s="237">
        <v>2</v>
      </c>
      <c r="C90" s="228"/>
      <c r="D90" s="270"/>
      <c r="E90" s="221"/>
      <c r="F90" s="221"/>
    </row>
    <row r="91" spans="1:6" ht="19.5" x14ac:dyDescent="0.4">
      <c r="A91" s="48" t="s">
        <v>286</v>
      </c>
      <c r="B91" s="237" t="s">
        <v>34</v>
      </c>
      <c r="C91" s="228"/>
      <c r="D91" s="270" t="s">
        <v>547</v>
      </c>
      <c r="E91" s="221"/>
      <c r="F91" s="221"/>
    </row>
    <row r="92" spans="1:6" ht="36" x14ac:dyDescent="0.35">
      <c r="A92" s="89" t="s">
        <v>261</v>
      </c>
      <c r="B92" s="237">
        <v>2</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310" t="s">
        <v>38</v>
      </c>
      <c r="B101" s="311"/>
      <c r="C101" s="312"/>
      <c r="D101" s="261">
        <f>SUM(B87:C100)</f>
        <v>19</v>
      </c>
    </row>
    <row r="102" spans="1:6" x14ac:dyDescent="0.3">
      <c r="A102" s="310" t="s">
        <v>342</v>
      </c>
      <c r="B102" s="311"/>
      <c r="C102" s="312"/>
      <c r="D102" s="265">
        <f>D101/(COUNT(B87:C100)*2)</f>
        <v>0.95</v>
      </c>
    </row>
    <row r="103" spans="1:6" s="50" customFormat="1" x14ac:dyDescent="0.3">
      <c r="A103" s="54"/>
      <c r="B103" s="55"/>
      <c r="C103" s="55"/>
      <c r="D103" s="266"/>
    </row>
    <row r="104" spans="1:6" s="50" customFormat="1" x14ac:dyDescent="0.3">
      <c r="A104" s="90"/>
      <c r="B104" s="91"/>
      <c r="C104" s="91"/>
      <c r="D104" s="267"/>
    </row>
    <row r="105" spans="1:6" s="50" customFormat="1" ht="19.5" x14ac:dyDescent="0.4">
      <c r="A105" s="308" t="s">
        <v>238</v>
      </c>
      <c r="B105" s="309"/>
      <c r="C105" s="309"/>
      <c r="D105" s="309"/>
      <c r="E105" s="309"/>
      <c r="F105" s="309"/>
    </row>
    <row r="106" spans="1:6" s="50" customFormat="1" ht="34.5" x14ac:dyDescent="0.4">
      <c r="A106" s="93" t="s">
        <v>321</v>
      </c>
      <c r="B106" s="237">
        <v>1</v>
      </c>
      <c r="C106" s="228"/>
      <c r="D106" s="270" t="s">
        <v>534</v>
      </c>
      <c r="E106" s="221"/>
      <c r="F106" s="221"/>
    </row>
    <row r="107" spans="1:6" s="50" customFormat="1" ht="19.5" x14ac:dyDescent="0.4">
      <c r="A107" s="41" t="s">
        <v>207</v>
      </c>
      <c r="B107" s="237">
        <v>2</v>
      </c>
      <c r="C107" s="228"/>
      <c r="D107" s="270"/>
      <c r="E107" s="221"/>
      <c r="F107" s="221"/>
    </row>
    <row r="108" spans="1:6" s="50" customFormat="1" ht="19.5" x14ac:dyDescent="0.4">
      <c r="A108" s="41" t="s">
        <v>337</v>
      </c>
      <c r="B108" s="237">
        <v>2</v>
      </c>
      <c r="C108" s="228"/>
      <c r="D108" s="270"/>
      <c r="E108" s="221"/>
      <c r="F108" s="221"/>
    </row>
    <row r="109" spans="1:6" s="50" customFormat="1" ht="19.5" x14ac:dyDescent="0.4">
      <c r="A109" s="122" t="s">
        <v>338</v>
      </c>
      <c r="B109" s="237">
        <v>2</v>
      </c>
      <c r="C109" s="228"/>
      <c r="D109" s="270"/>
      <c r="E109" s="221"/>
      <c r="F109" s="221"/>
    </row>
    <row r="110" spans="1:6" s="50" customFormat="1" ht="34.5" x14ac:dyDescent="0.4">
      <c r="A110" s="49" t="s">
        <v>286</v>
      </c>
      <c r="B110" s="237">
        <v>2</v>
      </c>
      <c r="C110" s="228"/>
      <c r="D110" s="270"/>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1</v>
      </c>
      <c r="C112" s="221"/>
      <c r="D112" s="222" t="s">
        <v>549</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70"/>
      <c r="E116" s="221"/>
      <c r="F116" s="221"/>
    </row>
    <row r="117" spans="1:6" s="50" customFormat="1" x14ac:dyDescent="0.3">
      <c r="A117" s="310" t="s">
        <v>38</v>
      </c>
      <c r="B117" s="311"/>
      <c r="C117" s="312"/>
      <c r="D117" s="261">
        <f>SUM(B106:C116)</f>
        <v>20</v>
      </c>
      <c r="E117" s="37"/>
      <c r="F117" s="37"/>
    </row>
    <row r="118" spans="1:6" s="50" customFormat="1" x14ac:dyDescent="0.3">
      <c r="A118" s="310" t="s">
        <v>342</v>
      </c>
      <c r="B118" s="311"/>
      <c r="C118" s="312"/>
      <c r="D118" s="265">
        <f>D117/(COUNT(B106:C116)*2)</f>
        <v>0.90909090909090906</v>
      </c>
      <c r="E118" s="37"/>
      <c r="F118" s="37"/>
    </row>
    <row r="119" spans="1:6" s="50" customFormat="1" x14ac:dyDescent="0.3">
      <c r="A119" s="54"/>
      <c r="B119" s="55"/>
      <c r="C119" s="55"/>
      <c r="D119" s="266"/>
    </row>
    <row r="120" spans="1:6" ht="19.5" x14ac:dyDescent="0.4">
      <c r="A120" s="308" t="s">
        <v>208</v>
      </c>
      <c r="B120" s="309"/>
      <c r="C120" s="309"/>
      <c r="D120" s="309"/>
      <c r="E120" s="309"/>
      <c r="F120" s="309"/>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70"/>
      <c r="E125" s="229"/>
      <c r="F125" s="221"/>
    </row>
    <row r="126" spans="1:6" ht="36" x14ac:dyDescent="0.35">
      <c r="A126" s="83" t="s">
        <v>239</v>
      </c>
      <c r="B126" s="238">
        <v>2</v>
      </c>
      <c r="C126" s="249" t="str">
        <f>IF(B126=0, -5, "0")</f>
        <v>0</v>
      </c>
      <c r="D126" s="270"/>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70"/>
      <c r="E131" s="229"/>
      <c r="F131" s="233"/>
    </row>
    <row r="132" spans="1:6" x14ac:dyDescent="0.3">
      <c r="A132" s="310" t="s">
        <v>38</v>
      </c>
      <c r="B132" s="311"/>
      <c r="C132" s="312"/>
      <c r="D132" s="261">
        <f>SUM(B121:C131)</f>
        <v>22</v>
      </c>
    </row>
    <row r="133" spans="1:6" x14ac:dyDescent="0.3">
      <c r="A133" s="310" t="s">
        <v>342</v>
      </c>
      <c r="B133" s="311"/>
      <c r="C133" s="312"/>
      <c r="D133" s="271">
        <f>D132/(COUNT(B121:C131)*2)</f>
        <v>1</v>
      </c>
    </row>
    <row r="134" spans="1:6" s="50" customFormat="1" x14ac:dyDescent="0.3">
      <c r="A134" s="54"/>
      <c r="B134" s="55"/>
      <c r="C134" s="55"/>
      <c r="D134" s="272"/>
    </row>
    <row r="135" spans="1:6" ht="19.5" x14ac:dyDescent="0.4">
      <c r="A135" s="308" t="s">
        <v>78</v>
      </c>
      <c r="B135" s="309"/>
      <c r="C135" s="309"/>
      <c r="D135" s="309"/>
      <c r="E135" s="309"/>
      <c r="F135" s="309"/>
    </row>
    <row r="136" spans="1:6" ht="19.5" x14ac:dyDescent="0.4">
      <c r="A136" s="51" t="s">
        <v>349</v>
      </c>
      <c r="B136" s="237" t="s">
        <v>34</v>
      </c>
      <c r="C136" s="228"/>
      <c r="D136" s="237"/>
      <c r="E136" s="221"/>
      <c r="F136" s="221"/>
    </row>
    <row r="137" spans="1:6" ht="18" x14ac:dyDescent="0.35">
      <c r="A137" s="76" t="s">
        <v>140</v>
      </c>
      <c r="B137" s="237" t="s">
        <v>34</v>
      </c>
      <c r="C137" s="250" t="str">
        <f>IF(B137=0, -5, "0")</f>
        <v>0</v>
      </c>
      <c r="D137" s="273"/>
      <c r="E137" s="221"/>
      <c r="F137" s="221"/>
    </row>
    <row r="138" spans="1:6" ht="18" x14ac:dyDescent="0.35">
      <c r="A138" s="49" t="s">
        <v>324</v>
      </c>
      <c r="B138" s="237" t="s">
        <v>34</v>
      </c>
      <c r="C138" s="222"/>
      <c r="D138" s="273"/>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2"/>
      <c r="E141" s="221"/>
      <c r="F141" s="221"/>
    </row>
    <row r="142" spans="1:6" x14ac:dyDescent="0.3">
      <c r="A142" s="51" t="s">
        <v>351</v>
      </c>
      <c r="B142" s="237" t="s">
        <v>34</v>
      </c>
      <c r="C142" s="222"/>
      <c r="D142" s="222"/>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2"/>
      <c r="E145" s="221"/>
      <c r="F145" s="221"/>
    </row>
    <row r="146" spans="1:6" x14ac:dyDescent="0.3">
      <c r="A146" s="93" t="s">
        <v>240</v>
      </c>
      <c r="B146" s="237" t="s">
        <v>34</v>
      </c>
      <c r="C146" s="222"/>
      <c r="D146" s="222"/>
      <c r="E146" s="221"/>
      <c r="F146" s="221"/>
    </row>
    <row r="147" spans="1:6" x14ac:dyDescent="0.3">
      <c r="A147" s="41" t="s">
        <v>352</v>
      </c>
      <c r="B147" s="237" t="s">
        <v>34</v>
      </c>
      <c r="C147" s="222"/>
      <c r="D147" s="243"/>
      <c r="E147" s="221"/>
      <c r="F147" s="221"/>
    </row>
    <row r="148" spans="1:6" x14ac:dyDescent="0.3">
      <c r="A148" s="310" t="s">
        <v>38</v>
      </c>
      <c r="B148" s="311"/>
      <c r="C148" s="312"/>
      <c r="D148" s="261">
        <f>SUM(B136:C147)</f>
        <v>0</v>
      </c>
    </row>
    <row r="149" spans="1:6" x14ac:dyDescent="0.3">
      <c r="A149" s="310" t="s">
        <v>342</v>
      </c>
      <c r="B149" s="311"/>
      <c r="C149" s="312"/>
      <c r="D149" s="265" t="e">
        <f>D148/(COUNT(B136:C147)*2)</f>
        <v>#DIV/0!</v>
      </c>
    </row>
    <row r="150" spans="1:6" s="50" customFormat="1" x14ac:dyDescent="0.3">
      <c r="A150" s="54"/>
      <c r="B150" s="55"/>
      <c r="C150" s="55"/>
      <c r="D150" s="266"/>
    </row>
    <row r="151" spans="1:6" ht="19.5" x14ac:dyDescent="0.4">
      <c r="A151" s="308" t="s">
        <v>243</v>
      </c>
      <c r="B151" s="309"/>
      <c r="C151" s="309"/>
      <c r="D151" s="309"/>
      <c r="E151" s="309"/>
      <c r="F151" s="30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0</v>
      </c>
      <c r="C155" s="248">
        <f>IF(B155=0, -5, "0")</f>
        <v>-5</v>
      </c>
      <c r="D155" s="222" t="s">
        <v>550</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1</v>
      </c>
      <c r="C158" s="221"/>
      <c r="D158" s="245" t="s">
        <v>551</v>
      </c>
      <c r="E158" s="221"/>
      <c r="F158" s="221"/>
    </row>
    <row r="159" spans="1:6" ht="18" x14ac:dyDescent="0.35">
      <c r="A159" s="196" t="s">
        <v>181</v>
      </c>
      <c r="B159" s="221">
        <v>2</v>
      </c>
      <c r="C159" s="221"/>
      <c r="D159" s="274"/>
      <c r="E159" s="221"/>
      <c r="F159" s="221"/>
    </row>
    <row r="160" spans="1:6" x14ac:dyDescent="0.3">
      <c r="A160" s="310" t="s">
        <v>38</v>
      </c>
      <c r="B160" s="313"/>
      <c r="C160" s="314"/>
      <c r="D160" s="263">
        <f>SUM(B152:C159)</f>
        <v>8</v>
      </c>
    </row>
    <row r="161" spans="1:6" x14ac:dyDescent="0.3">
      <c r="A161" s="310" t="s">
        <v>342</v>
      </c>
      <c r="B161" s="311"/>
      <c r="C161" s="312"/>
      <c r="D161" s="265">
        <f>D160/(COUNT(B152:C159)*2)</f>
        <v>0.44444444444444442</v>
      </c>
    </row>
    <row r="162" spans="1:6" s="50" customFormat="1" x14ac:dyDescent="0.3">
      <c r="A162" s="54"/>
      <c r="B162" s="55"/>
      <c r="C162" s="57"/>
      <c r="D162" s="275"/>
    </row>
    <row r="163" spans="1:6" ht="19.5" x14ac:dyDescent="0.4">
      <c r="A163" s="308" t="s">
        <v>85</v>
      </c>
      <c r="B163" s="309"/>
      <c r="C163" s="309"/>
      <c r="D163" s="309"/>
      <c r="E163" s="309"/>
      <c r="F163" s="309"/>
    </row>
    <row r="164" spans="1:6" ht="18" x14ac:dyDescent="0.35">
      <c r="A164" s="76" t="s">
        <v>333</v>
      </c>
      <c r="B164" s="221" t="s">
        <v>34</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t="s">
        <v>34</v>
      </c>
      <c r="C167" s="221"/>
      <c r="D167" s="221"/>
      <c r="E167" s="222"/>
      <c r="F167" s="221"/>
    </row>
    <row r="168" spans="1:6" x14ac:dyDescent="0.3">
      <c r="A168" s="310" t="s">
        <v>38</v>
      </c>
      <c r="B168" s="311"/>
      <c r="C168" s="312"/>
      <c r="D168" s="261">
        <f>SUM(B164:C167)</f>
        <v>4</v>
      </c>
    </row>
    <row r="169" spans="1:6" x14ac:dyDescent="0.3">
      <c r="A169" s="310" t="s">
        <v>342</v>
      </c>
      <c r="B169" s="311"/>
      <c r="C169" s="312"/>
      <c r="D169" s="265">
        <f>D168/(COUNT(B164:C167)*2)</f>
        <v>1</v>
      </c>
    </row>
    <row r="170" spans="1:6" s="50" customFormat="1" x14ac:dyDescent="0.3">
      <c r="A170" s="54"/>
      <c r="B170" s="55"/>
      <c r="C170" s="55"/>
      <c r="D170" s="266"/>
    </row>
    <row r="171" spans="1:6" ht="19.5" x14ac:dyDescent="0.4">
      <c r="A171" s="315" t="s">
        <v>17</v>
      </c>
      <c r="B171" s="316"/>
      <c r="C171" s="316"/>
      <c r="D171" s="316"/>
      <c r="E171" s="316"/>
      <c r="F171" s="316"/>
    </row>
    <row r="172" spans="1:6" x14ac:dyDescent="0.3">
      <c r="A172" s="48" t="s">
        <v>202</v>
      </c>
      <c r="B172" s="221">
        <v>1</v>
      </c>
      <c r="C172" s="221"/>
      <c r="D172" s="241" t="s">
        <v>552</v>
      </c>
      <c r="E172" s="221"/>
      <c r="F172" s="221"/>
    </row>
    <row r="173" spans="1:6" x14ac:dyDescent="0.3">
      <c r="A173" s="41" t="s">
        <v>96</v>
      </c>
      <c r="B173" s="221">
        <v>2</v>
      </c>
      <c r="C173" s="221"/>
      <c r="D173" s="241"/>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0" t="s">
        <v>38</v>
      </c>
      <c r="B176" s="311"/>
      <c r="C176" s="312"/>
      <c r="D176" s="261">
        <f>SUM(B172:C175)</f>
        <v>7</v>
      </c>
    </row>
    <row r="177" spans="1:6" x14ac:dyDescent="0.3">
      <c r="A177" s="310" t="s">
        <v>342</v>
      </c>
      <c r="B177" s="311"/>
      <c r="C177" s="312"/>
      <c r="D177" s="265">
        <f>D176/(COUNT(B172:C175)*2)</f>
        <v>0.875</v>
      </c>
    </row>
    <row r="178" spans="1:6" s="50" customFormat="1" x14ac:dyDescent="0.3">
      <c r="A178" s="54"/>
      <c r="B178" s="55"/>
      <c r="C178" s="55"/>
      <c r="D178" s="266"/>
    </row>
    <row r="179" spans="1:6" ht="19.5" x14ac:dyDescent="0.4">
      <c r="A179" s="308" t="s">
        <v>87</v>
      </c>
      <c r="B179" s="309"/>
      <c r="C179" s="309"/>
      <c r="D179" s="309"/>
      <c r="E179" s="309"/>
      <c r="F179" s="309"/>
    </row>
    <row r="180" spans="1:6" ht="82.5" x14ac:dyDescent="0.3">
      <c r="A180" s="87" t="s">
        <v>364</v>
      </c>
      <c r="B180" s="221">
        <v>1</v>
      </c>
      <c r="C180" s="221"/>
      <c r="D180" s="222" t="s">
        <v>553</v>
      </c>
      <c r="E180" s="222"/>
      <c r="F180" s="221"/>
    </row>
    <row r="181" spans="1:6" ht="33" x14ac:dyDescent="0.3">
      <c r="A181" s="95" t="s">
        <v>247</v>
      </c>
      <c r="B181" s="221">
        <v>1</v>
      </c>
      <c r="C181" s="221"/>
      <c r="D181" s="222" t="s">
        <v>555</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0" t="s">
        <v>38</v>
      </c>
      <c r="B185" s="311"/>
      <c r="C185" s="312"/>
      <c r="D185" s="261">
        <f>SUM(B180:C184)</f>
        <v>8</v>
      </c>
    </row>
    <row r="186" spans="1:6" x14ac:dyDescent="0.3">
      <c r="A186" s="310" t="s">
        <v>342</v>
      </c>
      <c r="B186" s="311"/>
      <c r="C186" s="312"/>
      <c r="D186" s="265">
        <f>D185/(COUNT(B180:C184)*2)</f>
        <v>0.8</v>
      </c>
    </row>
    <row r="187" spans="1:6" s="50" customFormat="1" x14ac:dyDescent="0.3">
      <c r="A187" s="54"/>
      <c r="B187" s="55"/>
      <c r="C187" s="55"/>
      <c r="D187" s="266"/>
    </row>
    <row r="188" spans="1:6" ht="19.5" x14ac:dyDescent="0.4">
      <c r="A188" s="308" t="s">
        <v>242</v>
      </c>
      <c r="B188" s="309"/>
      <c r="C188" s="309"/>
      <c r="D188" s="309"/>
      <c r="E188" s="309"/>
      <c r="F188" s="309"/>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540</v>
      </c>
      <c r="E191" s="221"/>
      <c r="F191" s="221"/>
    </row>
    <row r="192" spans="1:6" x14ac:dyDescent="0.3">
      <c r="A192" s="96" t="s">
        <v>212</v>
      </c>
      <c r="B192" s="221" t="s">
        <v>34</v>
      </c>
      <c r="C192" s="221"/>
      <c r="D192" s="221"/>
      <c r="E192" s="221"/>
      <c r="F192" s="221"/>
    </row>
    <row r="193" spans="1:4" x14ac:dyDescent="0.3">
      <c r="A193" s="310" t="s">
        <v>38</v>
      </c>
      <c r="B193" s="311"/>
      <c r="C193" s="312"/>
      <c r="D193" s="97">
        <f>SUM(B189:C192)</f>
        <v>1</v>
      </c>
    </row>
    <row r="194" spans="1:4" x14ac:dyDescent="0.3">
      <c r="A194" s="310" t="s">
        <v>342</v>
      </c>
      <c r="B194" s="311"/>
      <c r="C194" s="312"/>
      <c r="D194" s="265">
        <f>D193/(COUNT(B189:C192)*2)</f>
        <v>0.5</v>
      </c>
    </row>
    <row r="196" spans="1:4" ht="18" x14ac:dyDescent="0.35">
      <c r="A196" s="121" t="s">
        <v>284</v>
      </c>
      <c r="B196" s="120"/>
      <c r="C196" s="120"/>
      <c r="D196" s="220">
        <v>0.33</v>
      </c>
    </row>
    <row r="197" spans="1:4" ht="22.5" x14ac:dyDescent="0.45">
      <c r="A197" s="71" t="s">
        <v>377</v>
      </c>
      <c r="B197" s="72"/>
      <c r="C197" s="73"/>
      <c r="D197" s="276">
        <f>SUM(D193,D185,D176,D168,D160,D62,D51,D32,D22,D117,D148,D132,D101,D83,D41)</f>
        <v>141</v>
      </c>
    </row>
    <row r="198" spans="1:4" ht="22.5" x14ac:dyDescent="0.45">
      <c r="A198" s="71" t="s">
        <v>378</v>
      </c>
      <c r="B198" s="72"/>
      <c r="C198" s="73"/>
      <c r="D198" s="277">
        <f>D197/(COUNT(B189:C192,B180:C184,B172:C175,B164:C167,B152:C159,B55:C61,B45:C50,B26:C31,B17:C21,B106:C116,B136:C147,B121:C131,B87:C100,B66:C82,B36:C40)*2)</f>
        <v>0.77472527472527475</v>
      </c>
    </row>
  </sheetData>
  <sheetProtection algorithmName="SHA-512" hashValue="K9UDB+BQZudWH+fiEIpDE1EnLyonhEppfUiMtQBDfgOCzwaCEV1+ffkirMrEWRg6x0cW6rZj3qiSphevcOsl4Q==" saltValue="jj4AiWiPBqmkci4CqoPT9A==" spinCount="100000" sheet="1" objects="1" scenarios="1" formatCells="0" formatColumns="0" formatRow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52:B159 B164:B167 B172:B175 B180:B184 B136:B147">
      <formula1>$B$1:$B$4</formula1>
    </dataValidation>
  </dataValidations>
  <pageMargins left="0.7" right="0.7" top="0.75" bottom="0.75" header="0.3" footer="0.3"/>
  <pageSetup paperSize="9" scale="50" orientation="portrait" horizontalDpi="1200" verticalDpi="1200" r:id="rId1"/>
  <rowBreaks count="2" manualBreakCount="2">
    <brk id="64" max="5" man="1"/>
    <brk id="133"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zoomScale="93" zoomScaleNormal="70" zoomScaleSheetLayoutView="93" workbookViewId="0">
      <selection activeCell="D128" sqref="D12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3"/>
      <c r="E1" s="303"/>
      <c r="F1" s="303"/>
      <c r="G1" s="303"/>
      <c r="H1" s="303"/>
      <c r="I1" s="30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4" t="s">
        <v>201</v>
      </c>
      <c r="B7" s="304"/>
      <c r="C7" s="304"/>
      <c r="D7" s="304"/>
      <c r="E7" s="304"/>
      <c r="F7" s="304"/>
      <c r="G7" s="213"/>
      <c r="H7" s="213"/>
      <c r="I7" s="213"/>
    </row>
    <row r="8" spans="1:9" ht="29.25" x14ac:dyDescent="0.45">
      <c r="A8" s="305" t="str">
        <f>'Page de garde'!D18</f>
        <v>Jarzouna</v>
      </c>
      <c r="B8" s="305"/>
      <c r="C8" s="305"/>
      <c r="D8" s="305"/>
      <c r="E8" s="305"/>
      <c r="F8" s="305"/>
      <c r="G8" s="216"/>
      <c r="H8" s="216"/>
      <c r="I8" s="213"/>
    </row>
    <row r="9" spans="1:9" ht="24" x14ac:dyDescent="0.45">
      <c r="A9" s="38" t="s">
        <v>44</v>
      </c>
      <c r="B9" s="302" t="s">
        <v>559</v>
      </c>
      <c r="C9" s="306"/>
      <c r="D9" s="306"/>
      <c r="E9" s="306"/>
      <c r="F9" s="306"/>
      <c r="G9" s="216"/>
      <c r="H9" s="216"/>
      <c r="I9" s="213"/>
    </row>
    <row r="10" spans="1:9" ht="24" x14ac:dyDescent="0.45">
      <c r="A10" s="39" t="s">
        <v>46</v>
      </c>
      <c r="B10" s="307" t="s">
        <v>560</v>
      </c>
      <c r="C10" s="307"/>
      <c r="D10" s="307"/>
      <c r="E10" s="307"/>
      <c r="F10" s="307"/>
      <c r="G10" s="216"/>
      <c r="H10" s="216"/>
      <c r="I10" s="213"/>
    </row>
    <row r="11" spans="1:9" ht="24" x14ac:dyDescent="0.45">
      <c r="A11" s="38" t="s">
        <v>45</v>
      </c>
      <c r="B11" s="302">
        <v>42929</v>
      </c>
      <c r="C11" s="302"/>
      <c r="D11" s="302"/>
      <c r="E11" s="302"/>
      <c r="F11" s="302"/>
      <c r="G11" s="216"/>
      <c r="H11" s="216"/>
      <c r="I11" s="213"/>
    </row>
    <row r="12" spans="1:9" ht="24" x14ac:dyDescent="0.45">
      <c r="A12" s="38" t="s">
        <v>276</v>
      </c>
      <c r="B12" s="295">
        <f>D505</f>
        <v>0.93055555555555558</v>
      </c>
      <c r="C12" s="295"/>
      <c r="D12" s="295"/>
      <c r="E12" s="295"/>
      <c r="F12" s="295"/>
      <c r="G12" s="216"/>
      <c r="H12" s="216"/>
      <c r="I12" s="213"/>
    </row>
    <row r="13" spans="1:9" ht="22.5" x14ac:dyDescent="0.45">
      <c r="A13" s="35"/>
      <c r="B13" s="36"/>
      <c r="C13" s="36"/>
      <c r="D13" s="296"/>
      <c r="E13" s="296"/>
      <c r="F13" s="296"/>
      <c r="G13" s="296"/>
      <c r="H13" s="296"/>
      <c r="I13" s="3"/>
    </row>
    <row r="14" spans="1:9" ht="16.5" customHeight="1" x14ac:dyDescent="0.3">
      <c r="A14" s="297" t="s">
        <v>32</v>
      </c>
      <c r="B14" s="298" t="s">
        <v>33</v>
      </c>
      <c r="C14" s="298"/>
      <c r="D14" s="298" t="s">
        <v>48</v>
      </c>
      <c r="E14" s="299" t="s">
        <v>358</v>
      </c>
      <c r="F14" s="298" t="s">
        <v>214</v>
      </c>
      <c r="G14" s="36"/>
      <c r="H14" s="36"/>
    </row>
    <row r="15" spans="1:9" ht="16.5" customHeight="1" x14ac:dyDescent="0.3">
      <c r="A15" s="297"/>
      <c r="B15" s="77" t="s">
        <v>36</v>
      </c>
      <c r="C15" s="77" t="s">
        <v>35</v>
      </c>
      <c r="D15" s="298"/>
      <c r="E15" s="299"/>
      <c r="F15" s="298"/>
      <c r="G15" s="36"/>
      <c r="H15" s="36"/>
    </row>
    <row r="16" spans="1:9" ht="18" x14ac:dyDescent="0.35">
      <c r="A16" s="290" t="s">
        <v>0</v>
      </c>
      <c r="B16" s="290"/>
      <c r="C16" s="290"/>
      <c r="D16" s="290"/>
      <c r="E16" s="290"/>
      <c r="F16" s="290"/>
      <c r="G16" s="36"/>
      <c r="H16" s="36"/>
    </row>
    <row r="17" spans="1:8" ht="18" x14ac:dyDescent="0.3">
      <c r="A17" s="182">
        <f>B11</f>
        <v>42929</v>
      </c>
      <c r="B17" s="36"/>
      <c r="C17" s="36"/>
      <c r="D17" s="36"/>
      <c r="E17" s="36"/>
      <c r="F17" s="36"/>
      <c r="G17" s="36"/>
      <c r="H17" s="36"/>
    </row>
    <row r="18" spans="1:8" ht="18" x14ac:dyDescent="0.25">
      <c r="A18" s="300" t="s">
        <v>1</v>
      </c>
      <c r="B18" s="301"/>
      <c r="C18" s="301"/>
      <c r="D18" s="301"/>
      <c r="E18" s="301"/>
      <c r="F18" s="301"/>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91" t="s">
        <v>18</v>
      </c>
      <c r="B26" s="292"/>
      <c r="C26" s="292"/>
      <c r="D26" s="292"/>
      <c r="E26" s="292"/>
      <c r="F26" s="292"/>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561</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90" t="s">
        <v>137</v>
      </c>
      <c r="B43" s="290"/>
      <c r="C43" s="290"/>
      <c r="D43" s="290"/>
      <c r="E43" s="290"/>
      <c r="F43" s="290"/>
    </row>
    <row r="44" spans="1:7" x14ac:dyDescent="0.25">
      <c r="A44" s="183">
        <f>B11</f>
        <v>42929</v>
      </c>
      <c r="B44" s="6"/>
      <c r="C44" s="7"/>
      <c r="D44" s="6"/>
    </row>
    <row r="45" spans="1:7" ht="16.5" x14ac:dyDescent="0.25">
      <c r="A45" s="293" t="s">
        <v>63</v>
      </c>
      <c r="B45" s="294"/>
      <c r="C45" s="294"/>
      <c r="D45" s="294"/>
      <c r="E45" s="294"/>
      <c r="F45" s="294"/>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2</v>
      </c>
      <c r="C58" s="170"/>
      <c r="D58" s="168"/>
      <c r="E58" s="147"/>
      <c r="F58" s="147"/>
    </row>
    <row r="59" spans="1:6" ht="30" x14ac:dyDescent="0.25">
      <c r="A59" s="169" t="s">
        <v>204</v>
      </c>
      <c r="B59" s="170">
        <v>1</v>
      </c>
      <c r="C59" s="171"/>
      <c r="D59" s="162" t="s">
        <v>562</v>
      </c>
      <c r="E59" s="146"/>
      <c r="F59" s="173"/>
    </row>
    <row r="60" spans="1:6" x14ac:dyDescent="0.25">
      <c r="A60" s="24" t="s">
        <v>142</v>
      </c>
      <c r="B60" s="170">
        <v>2</v>
      </c>
      <c r="C60" s="170"/>
      <c r="D60" s="143"/>
      <c r="E60" s="147"/>
      <c r="F60" s="147"/>
    </row>
    <row r="61" spans="1:6" x14ac:dyDescent="0.25">
      <c r="A61" s="24" t="s">
        <v>123</v>
      </c>
      <c r="B61" s="170">
        <v>1</v>
      </c>
      <c r="C61" s="170"/>
      <c r="D61" s="278" t="s">
        <v>565</v>
      </c>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75" x14ac:dyDescent="0.25">
      <c r="A73" s="169" t="s">
        <v>172</v>
      </c>
      <c r="B73" s="170">
        <v>0</v>
      </c>
      <c r="C73" s="171"/>
      <c r="D73" s="156" t="s">
        <v>566</v>
      </c>
      <c r="E73" s="173" t="s">
        <v>593</v>
      </c>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32</v>
      </c>
    </row>
    <row r="82" spans="1:6" x14ac:dyDescent="0.25">
      <c r="A82" s="19" t="s">
        <v>37</v>
      </c>
      <c r="B82" s="20"/>
      <c r="C82" s="21"/>
      <c r="D82" s="63">
        <f>D81/(COUNT(B58:C80)*2)</f>
        <v>0.88888888888888884</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t="s">
        <v>34</v>
      </c>
      <c r="C89" s="170"/>
      <c r="D89" s="158" t="s">
        <v>564</v>
      </c>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2</v>
      </c>
      <c r="C92" s="154"/>
      <c r="D92" s="258">
        <v>1</v>
      </c>
      <c r="E92" s="102"/>
      <c r="F92" s="102"/>
    </row>
    <row r="93" spans="1:6" x14ac:dyDescent="0.25">
      <c r="A93" s="19" t="s">
        <v>38</v>
      </c>
      <c r="B93" s="19"/>
      <c r="C93" s="19"/>
      <c r="D93" s="19">
        <f>SUM(B85:C91)</f>
        <v>12</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0.9375</v>
      </c>
    </row>
    <row r="98" spans="1:6" x14ac:dyDescent="0.25">
      <c r="A98" s="5"/>
      <c r="B98" s="6"/>
      <c r="C98" s="7"/>
      <c r="D98" s="6"/>
    </row>
    <row r="99" spans="1:6" ht="18" x14ac:dyDescent="0.35">
      <c r="A99" s="290" t="s">
        <v>129</v>
      </c>
      <c r="B99" s="290"/>
      <c r="C99" s="290"/>
      <c r="D99" s="290"/>
      <c r="E99" s="290"/>
      <c r="F99" s="290"/>
    </row>
    <row r="100" spans="1:6" x14ac:dyDescent="0.25">
      <c r="A100" s="183">
        <f>B11</f>
        <v>42929</v>
      </c>
      <c r="B100" s="6"/>
      <c r="C100" s="7"/>
      <c r="D100" s="6"/>
    </row>
    <row r="101" spans="1:6" ht="16.5" x14ac:dyDescent="0.25">
      <c r="A101" s="293" t="s">
        <v>63</v>
      </c>
      <c r="B101" s="294"/>
      <c r="C101" s="294"/>
      <c r="D101" s="294"/>
      <c r="E101" s="294"/>
      <c r="F101" s="294"/>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60" x14ac:dyDescent="0.25">
      <c r="A106" s="33" t="s">
        <v>174</v>
      </c>
      <c r="B106" s="170">
        <v>1</v>
      </c>
      <c r="C106" s="170"/>
      <c r="D106" s="129" t="s">
        <v>569</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2</v>
      </c>
      <c r="C114" s="170"/>
      <c r="D114" s="168"/>
      <c r="E114" s="168"/>
      <c r="F114" s="147"/>
    </row>
    <row r="115" spans="1:6" ht="30" x14ac:dyDescent="0.25">
      <c r="A115" s="18" t="s">
        <v>294</v>
      </c>
      <c r="B115" s="170">
        <v>1</v>
      </c>
      <c r="C115" s="170"/>
      <c r="D115" s="143" t="s">
        <v>572</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ht="45" x14ac:dyDescent="0.25">
      <c r="A118" s="18" t="s">
        <v>64</v>
      </c>
      <c r="B118" s="170">
        <v>1</v>
      </c>
      <c r="C118" s="170"/>
      <c r="D118" s="12" t="s">
        <v>567</v>
      </c>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30.75" x14ac:dyDescent="0.3">
      <c r="A126" s="49" t="s">
        <v>271</v>
      </c>
      <c r="B126" s="177">
        <v>0</v>
      </c>
      <c r="C126" s="177"/>
      <c r="D126" s="184" t="s">
        <v>604</v>
      </c>
      <c r="E126" s="147" t="s">
        <v>573</v>
      </c>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36</v>
      </c>
    </row>
    <row r="135" spans="1:6" x14ac:dyDescent="0.25">
      <c r="A135" s="19" t="s">
        <v>37</v>
      </c>
      <c r="B135" s="20"/>
      <c r="C135" s="21"/>
      <c r="D135" s="63">
        <f>D134/(COUNT(B114:C133)*2)</f>
        <v>0.9</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30" x14ac:dyDescent="0.3">
      <c r="A142" s="53" t="s">
        <v>149</v>
      </c>
      <c r="B142" s="170">
        <v>1</v>
      </c>
      <c r="C142" s="170"/>
      <c r="D142" s="187" t="s">
        <v>578</v>
      </c>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0.91428571428571426</v>
      </c>
    </row>
    <row r="151" spans="1:6" x14ac:dyDescent="0.25">
      <c r="A151" s="9"/>
      <c r="B151" s="6"/>
      <c r="C151" s="7"/>
      <c r="D151" s="6"/>
    </row>
    <row r="152" spans="1:6" ht="18" x14ac:dyDescent="0.35">
      <c r="A152" s="290" t="s">
        <v>130</v>
      </c>
      <c r="B152" s="290"/>
      <c r="C152" s="290"/>
      <c r="D152" s="290"/>
      <c r="E152" s="290"/>
      <c r="F152" s="290"/>
    </row>
    <row r="153" spans="1:6" x14ac:dyDescent="0.25">
      <c r="A153" s="183">
        <f>B11</f>
        <v>42929</v>
      </c>
      <c r="B153" s="6"/>
      <c r="C153" s="7"/>
      <c r="D153" s="59"/>
    </row>
    <row r="154" spans="1:6" ht="16.5" x14ac:dyDescent="0.25">
      <c r="A154" s="293" t="s">
        <v>63</v>
      </c>
      <c r="B154" s="294"/>
      <c r="C154" s="294"/>
      <c r="D154" s="294"/>
      <c r="E154" s="294"/>
      <c r="F154" s="294"/>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05" x14ac:dyDescent="0.35">
      <c r="A174" s="76" t="s">
        <v>251</v>
      </c>
      <c r="B174" s="170">
        <v>0</v>
      </c>
      <c r="C174" s="217">
        <f>IF(B174=0, -5, "0")</f>
        <v>-5</v>
      </c>
      <c r="D174" s="12" t="s">
        <v>579</v>
      </c>
      <c r="E174" s="168" t="s">
        <v>592</v>
      </c>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ht="45" x14ac:dyDescent="0.25">
      <c r="A181" s="24" t="s">
        <v>83</v>
      </c>
      <c r="B181" s="170">
        <v>1</v>
      </c>
      <c r="C181" s="170"/>
      <c r="D181" s="279" t="s">
        <v>581</v>
      </c>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28</v>
      </c>
    </row>
    <row r="187" spans="1:7" x14ac:dyDescent="0.25">
      <c r="A187" s="19" t="s">
        <v>37</v>
      </c>
      <c r="B187" s="20"/>
      <c r="C187" s="21"/>
      <c r="D187" s="63">
        <f>D186/(COUNT(B167:C184)*2)</f>
        <v>0.73684210526315785</v>
      </c>
    </row>
    <row r="188" spans="1:7" x14ac:dyDescent="0.25">
      <c r="A188" s="9"/>
      <c r="B188" s="6"/>
      <c r="C188" s="7"/>
      <c r="D188" s="6"/>
    </row>
    <row r="189" spans="1:7" ht="18" x14ac:dyDescent="0.25">
      <c r="A189" s="78" t="s">
        <v>139</v>
      </c>
      <c r="B189" s="84"/>
      <c r="C189" s="85"/>
      <c r="D189" s="81">
        <f>SUM(D163,D186)</f>
        <v>44</v>
      </c>
    </row>
    <row r="190" spans="1:7" ht="18" x14ac:dyDescent="0.25">
      <c r="A190" s="78" t="s">
        <v>226</v>
      </c>
      <c r="B190" s="84"/>
      <c r="C190" s="85"/>
      <c r="D190" s="82">
        <f>D189/(COUNT(B155:C162,B167:C184)*2)</f>
        <v>0.81481481481481477</v>
      </c>
    </row>
    <row r="191" spans="1:7" x14ac:dyDescent="0.25">
      <c r="A191" s="9"/>
      <c r="B191" s="6"/>
      <c r="C191" s="7"/>
      <c r="D191" s="6"/>
    </row>
    <row r="192" spans="1:7" ht="18" x14ac:dyDescent="0.35">
      <c r="A192" s="290" t="s">
        <v>167</v>
      </c>
      <c r="B192" s="290"/>
      <c r="C192" s="290"/>
      <c r="D192" s="290"/>
      <c r="E192" s="290"/>
      <c r="F192" s="290"/>
    </row>
    <row r="193" spans="1:7" x14ac:dyDescent="0.25">
      <c r="A193" s="189">
        <f>B11</f>
        <v>42929</v>
      </c>
      <c r="B193" s="6"/>
      <c r="C193" s="7"/>
      <c r="D193" s="6"/>
    </row>
    <row r="194" spans="1:7" ht="18" x14ac:dyDescent="0.25">
      <c r="A194" s="291" t="s">
        <v>158</v>
      </c>
      <c r="B194" s="292"/>
      <c r="C194" s="292"/>
      <c r="D194" s="292"/>
      <c r="E194" s="292"/>
      <c r="F194" s="292"/>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75" x14ac:dyDescent="0.25">
      <c r="A222" s="108" t="s">
        <v>72</v>
      </c>
      <c r="B222" s="170">
        <v>1</v>
      </c>
      <c r="C222" s="217" t="str">
        <f>IF(B222=0, -5, "0")</f>
        <v>0</v>
      </c>
      <c r="D222" s="280" t="s">
        <v>582</v>
      </c>
      <c r="E222" s="147"/>
      <c r="F222" s="147"/>
    </row>
    <row r="223" spans="1:7" ht="18" x14ac:dyDescent="0.35">
      <c r="A223" s="48" t="s">
        <v>289</v>
      </c>
      <c r="B223" s="170">
        <v>2</v>
      </c>
      <c r="C223" s="170"/>
      <c r="D223" s="168"/>
      <c r="E223" s="160"/>
      <c r="F223" s="147"/>
      <c r="G223" s="172"/>
    </row>
    <row r="224" spans="1:7" ht="45" x14ac:dyDescent="0.25">
      <c r="A224" s="107" t="s">
        <v>168</v>
      </c>
      <c r="B224" s="170">
        <v>1</v>
      </c>
      <c r="C224" s="218" t="str">
        <f>IF(B224=0, -5, "0")</f>
        <v>0</v>
      </c>
      <c r="D224" s="69" t="s">
        <v>581</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61.5" x14ac:dyDescent="0.35">
      <c r="A236" s="83" t="s">
        <v>177</v>
      </c>
      <c r="B236" s="171">
        <v>1</v>
      </c>
      <c r="C236" s="217" t="str">
        <f>IF(B236=0, -5, "0")</f>
        <v>0</v>
      </c>
      <c r="D236" s="157" t="s">
        <v>583</v>
      </c>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9">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73</v>
      </c>
    </row>
    <row r="246" spans="1:6" ht="18" x14ac:dyDescent="0.25">
      <c r="A246" s="103" t="s">
        <v>227</v>
      </c>
      <c r="B246" s="104"/>
      <c r="C246" s="105"/>
      <c r="D246" s="106">
        <f>D245/(COUNT(B210:C228,B233:C240,B195:C205)*2)</f>
        <v>0.96052631578947367</v>
      </c>
    </row>
    <row r="247" spans="1:6" s="3" customFormat="1" ht="18" x14ac:dyDescent="0.25">
      <c r="A247" s="45"/>
      <c r="B247" s="46"/>
      <c r="C247" s="46"/>
      <c r="D247" s="47"/>
    </row>
    <row r="248" spans="1:6" s="3" customFormat="1" ht="18" x14ac:dyDescent="0.35">
      <c r="A248" s="290" t="s">
        <v>78</v>
      </c>
      <c r="B248" s="290"/>
      <c r="C248" s="290"/>
      <c r="D248" s="290"/>
      <c r="E248" s="290"/>
      <c r="F248" s="290"/>
    </row>
    <row r="249" spans="1:6" s="3" customFormat="1" x14ac:dyDescent="0.25">
      <c r="A249" s="183">
        <f>B11</f>
        <v>42929</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t="s">
        <v>34</v>
      </c>
      <c r="C251" s="217" t="str">
        <f>IF(B251=0, -5, "0")</f>
        <v>0</v>
      </c>
      <c r="D251" s="168"/>
      <c r="E251" s="173"/>
      <c r="F251" s="173"/>
    </row>
    <row r="252" spans="1:6" s="3" customFormat="1" x14ac:dyDescent="0.25">
      <c r="A252" s="23" t="s">
        <v>148</v>
      </c>
      <c r="B252" s="170" t="s">
        <v>34</v>
      </c>
      <c r="C252" s="170"/>
      <c r="D252" s="168"/>
      <c r="E252" s="173"/>
      <c r="F252" s="173"/>
    </row>
    <row r="253" spans="1:6" s="3" customFormat="1" x14ac:dyDescent="0.25">
      <c r="A253" s="33" t="s">
        <v>300</v>
      </c>
      <c r="B253" s="170" t="s">
        <v>34</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t="s">
        <v>34</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t="s">
        <v>34</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71" t="s">
        <v>34</v>
      </c>
      <c r="C267" s="171"/>
      <c r="E267" s="173"/>
      <c r="F267" s="173"/>
    </row>
    <row r="268" spans="1:6" s="3" customFormat="1" x14ac:dyDescent="0.25">
      <c r="A268" s="18" t="s">
        <v>206</v>
      </c>
      <c r="B268" s="171" t="s">
        <v>34</v>
      </c>
      <c r="C268" s="170"/>
      <c r="D268" s="11"/>
      <c r="E268" s="173"/>
      <c r="F268" s="173"/>
    </row>
    <row r="269" spans="1:6" s="3" customFormat="1" x14ac:dyDescent="0.25">
      <c r="A269" s="169" t="s">
        <v>312</v>
      </c>
      <c r="B269" s="171" t="s">
        <v>34</v>
      </c>
      <c r="C269" s="170"/>
      <c r="D269" s="164"/>
      <c r="E269" s="173"/>
      <c r="F269" s="173"/>
    </row>
    <row r="270" spans="1:6" s="3" customFormat="1" x14ac:dyDescent="0.25">
      <c r="A270" s="169" t="s">
        <v>149</v>
      </c>
      <c r="B270" s="171" t="s">
        <v>34</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t="s">
        <v>34</v>
      </c>
      <c r="C272" s="170"/>
      <c r="D272" s="11"/>
      <c r="E272" s="173"/>
      <c r="F272" s="173"/>
    </row>
    <row r="273" spans="1:6" s="3" customFormat="1" ht="16.5" x14ac:dyDescent="0.3">
      <c r="A273" s="48" t="s">
        <v>80</v>
      </c>
      <c r="B273" s="171" t="s">
        <v>34</v>
      </c>
      <c r="C273" s="170"/>
      <c r="D273" s="11"/>
      <c r="E273" s="146"/>
      <c r="F273" s="173"/>
    </row>
    <row r="274" spans="1:6" s="3" customFormat="1" ht="30" x14ac:dyDescent="0.25">
      <c r="A274" s="169" t="s">
        <v>302</v>
      </c>
      <c r="B274" s="171" t="s">
        <v>34</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90" t="s">
        <v>4</v>
      </c>
      <c r="B291" s="290"/>
      <c r="C291" s="290"/>
      <c r="D291" s="290"/>
      <c r="E291" s="290"/>
      <c r="F291" s="290"/>
    </row>
    <row r="292" spans="1:7" x14ac:dyDescent="0.25">
      <c r="A292" s="192">
        <f>B11</f>
        <v>42929</v>
      </c>
      <c r="B292" s="6"/>
      <c r="C292" s="7"/>
      <c r="D292" s="59"/>
    </row>
    <row r="293" spans="1:7" ht="18" x14ac:dyDescent="0.25">
      <c r="A293" s="291" t="s">
        <v>19</v>
      </c>
      <c r="B293" s="292"/>
      <c r="C293" s="292"/>
      <c r="D293" s="292"/>
      <c r="E293" s="292"/>
      <c r="F293" s="292"/>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90" t="s">
        <v>21</v>
      </c>
      <c r="B324" s="290"/>
      <c r="C324" s="290"/>
      <c r="D324" s="290"/>
      <c r="E324" s="290"/>
      <c r="F324" s="290"/>
    </row>
    <row r="325" spans="1:9" x14ac:dyDescent="0.25">
      <c r="A325" s="193">
        <f>B11</f>
        <v>42929</v>
      </c>
      <c r="B325" s="6"/>
      <c r="C325" s="7"/>
      <c r="D325" s="6"/>
    </row>
    <row r="326" spans="1:9" ht="18" x14ac:dyDescent="0.25">
      <c r="A326" s="291" t="s">
        <v>12</v>
      </c>
      <c r="B326" s="292"/>
      <c r="C326" s="292"/>
      <c r="D326" s="292"/>
      <c r="E326" s="292"/>
      <c r="F326" s="292"/>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1</v>
      </c>
      <c r="C334" s="171"/>
      <c r="D334" s="162" t="s">
        <v>510</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91" t="s">
        <v>25</v>
      </c>
      <c r="B339" s="292"/>
      <c r="C339" s="292"/>
      <c r="D339" s="292"/>
      <c r="E339" s="292"/>
      <c r="F339" s="292"/>
    </row>
    <row r="340" spans="1:6" x14ac:dyDescent="0.25">
      <c r="A340" s="169" t="s">
        <v>110</v>
      </c>
      <c r="B340" s="170">
        <v>1</v>
      </c>
      <c r="C340" s="170"/>
      <c r="D340" s="168" t="s">
        <v>586</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1</v>
      </c>
      <c r="C345" s="154"/>
      <c r="D345" s="260">
        <v>0.8</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90" t="s">
        <v>8</v>
      </c>
      <c r="B352" s="290"/>
      <c r="C352" s="290"/>
      <c r="D352" s="290"/>
      <c r="E352" s="290"/>
      <c r="F352" s="290"/>
    </row>
    <row r="353" spans="1:6" x14ac:dyDescent="0.25">
      <c r="A353" s="183">
        <f>B11</f>
        <v>42929</v>
      </c>
      <c r="B353" s="6"/>
      <c r="C353" s="7"/>
      <c r="D353" s="59"/>
    </row>
    <row r="354" spans="1:6" ht="16.5" x14ac:dyDescent="0.25">
      <c r="A354" s="293" t="s">
        <v>113</v>
      </c>
      <c r="B354" s="294"/>
      <c r="C354" s="294"/>
      <c r="D354" s="294"/>
      <c r="E354" s="294"/>
      <c r="F354" s="294"/>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ht="30" x14ac:dyDescent="0.25">
      <c r="A370" s="18" t="s">
        <v>253</v>
      </c>
      <c r="B370" s="171">
        <v>0</v>
      </c>
      <c r="C370" s="170"/>
      <c r="D370" s="168" t="s">
        <v>585</v>
      </c>
      <c r="E370" s="147" t="s">
        <v>592</v>
      </c>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58">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90" t="s">
        <v>125</v>
      </c>
      <c r="B405" s="290"/>
      <c r="C405" s="290"/>
      <c r="D405" s="290"/>
      <c r="E405" s="290"/>
      <c r="F405" s="290"/>
    </row>
    <row r="406" spans="1:6" x14ac:dyDescent="0.25">
      <c r="A406" s="192">
        <f>B11</f>
        <v>42929</v>
      </c>
      <c r="B406" s="6"/>
      <c r="C406" s="7"/>
      <c r="D406" s="6"/>
    </row>
    <row r="407" spans="1:6" ht="16.5" x14ac:dyDescent="0.25">
      <c r="A407" s="293" t="s">
        <v>19</v>
      </c>
      <c r="B407" s="294"/>
      <c r="C407" s="294"/>
      <c r="D407" s="294"/>
      <c r="E407" s="294"/>
      <c r="F407" s="294"/>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3" t="s">
        <v>122</v>
      </c>
      <c r="B418" s="294"/>
      <c r="C418" s="294"/>
      <c r="D418" s="294"/>
      <c r="E418" s="294"/>
      <c r="F418" s="294"/>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ht="30" x14ac:dyDescent="0.25">
      <c r="A421" s="169" t="s">
        <v>407</v>
      </c>
      <c r="B421" s="170">
        <v>0</v>
      </c>
      <c r="C421" s="170"/>
      <c r="D421" s="168" t="s">
        <v>591</v>
      </c>
      <c r="E421" s="146" t="s">
        <v>590</v>
      </c>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45" x14ac:dyDescent="0.25">
      <c r="A426" s="107" t="s">
        <v>168</v>
      </c>
      <c r="B426" s="170">
        <v>1</v>
      </c>
      <c r="C426" s="218" t="str">
        <f>IF(B426=0, -5, "0")</f>
        <v>0</v>
      </c>
      <c r="D426" s="146" t="s">
        <v>581</v>
      </c>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15</v>
      </c>
    </row>
    <row r="430" spans="1:6" x14ac:dyDescent="0.25">
      <c r="A430" s="19" t="s">
        <v>37</v>
      </c>
      <c r="B430" s="20"/>
      <c r="C430" s="21"/>
      <c r="D430" s="63">
        <f>D429/(COUNT(B419:C427)*2)</f>
        <v>0.83333333333333337</v>
      </c>
    </row>
    <row r="431" spans="1:6" x14ac:dyDescent="0.25">
      <c r="A431" s="8"/>
      <c r="B431" s="7"/>
      <c r="C431" s="7"/>
      <c r="D431" s="7"/>
    </row>
    <row r="432" spans="1:6" ht="18" x14ac:dyDescent="0.25">
      <c r="A432" s="78" t="s">
        <v>128</v>
      </c>
      <c r="B432" s="84"/>
      <c r="C432" s="85"/>
      <c r="D432" s="81">
        <f>SUM(D429,D415)</f>
        <v>29</v>
      </c>
    </row>
    <row r="433" spans="1:7" ht="18" x14ac:dyDescent="0.25">
      <c r="A433" s="78" t="s">
        <v>232</v>
      </c>
      <c r="B433" s="84"/>
      <c r="C433" s="85"/>
      <c r="D433" s="82">
        <f>D432/(COUNT(B419:C427,B408:C414)*2)</f>
        <v>0.90625</v>
      </c>
    </row>
    <row r="434" spans="1:7" x14ac:dyDescent="0.25">
      <c r="A434" s="5"/>
      <c r="B434" s="6"/>
      <c r="C434" s="7"/>
      <c r="D434" s="6"/>
    </row>
    <row r="435" spans="1:7" ht="18" x14ac:dyDescent="0.35">
      <c r="A435" s="290" t="s">
        <v>374</v>
      </c>
      <c r="B435" s="290"/>
      <c r="C435" s="290"/>
      <c r="D435" s="290"/>
      <c r="E435" s="290"/>
      <c r="F435" s="290"/>
    </row>
    <row r="436" spans="1:7" x14ac:dyDescent="0.25">
      <c r="A436" s="195">
        <f>+B11</f>
        <v>42929</v>
      </c>
      <c r="B436" s="6"/>
      <c r="C436" s="7"/>
      <c r="D436" s="6"/>
    </row>
    <row r="437" spans="1:7" ht="18" x14ac:dyDescent="0.25">
      <c r="A437" s="291" t="s">
        <v>375</v>
      </c>
      <c r="B437" s="292"/>
      <c r="C437" s="292"/>
      <c r="D437" s="292"/>
      <c r="E437" s="292"/>
      <c r="F437" s="292"/>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1</v>
      </c>
      <c r="C441" s="171"/>
      <c r="D441" s="146" t="s">
        <v>524</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91" t="s">
        <v>31</v>
      </c>
      <c r="B444" s="292"/>
      <c r="C444" s="292"/>
      <c r="D444" s="292"/>
      <c r="E444" s="292"/>
      <c r="F444" s="292"/>
    </row>
    <row r="445" spans="1:7" x14ac:dyDescent="0.25">
      <c r="A445" s="22" t="s">
        <v>3</v>
      </c>
      <c r="B445" s="170">
        <v>2</v>
      </c>
      <c r="C445" s="170"/>
      <c r="D445" s="168"/>
      <c r="E445" s="147"/>
      <c r="F445" s="147"/>
    </row>
    <row r="446" spans="1:7" ht="30" x14ac:dyDescent="0.25">
      <c r="A446" s="32" t="s">
        <v>30</v>
      </c>
      <c r="B446" s="170">
        <v>1</v>
      </c>
      <c r="C446" s="170"/>
      <c r="D446" s="168" t="s">
        <v>596</v>
      </c>
      <c r="E446" s="147"/>
      <c r="F446" s="147"/>
    </row>
    <row r="447" spans="1:7" ht="45" x14ac:dyDescent="0.25">
      <c r="A447" s="116" t="s">
        <v>287</v>
      </c>
      <c r="B447" s="170">
        <v>0</v>
      </c>
      <c r="C447" s="154"/>
      <c r="D447" s="134">
        <v>0</v>
      </c>
      <c r="E447" s="102"/>
      <c r="F447" s="102"/>
    </row>
    <row r="448" spans="1:7" x14ac:dyDescent="0.25">
      <c r="A448" s="19" t="s">
        <v>38</v>
      </c>
      <c r="B448" s="19"/>
      <c r="C448" s="19"/>
      <c r="D448" s="97">
        <f>SUM(B445:C446)</f>
        <v>3</v>
      </c>
    </row>
    <row r="449" spans="1:6" x14ac:dyDescent="0.25">
      <c r="A449" s="19" t="s">
        <v>37</v>
      </c>
      <c r="B449" s="20"/>
      <c r="C449" s="21"/>
      <c r="D449" s="63">
        <f>D448/(COUNT(B445:C446)*2)</f>
        <v>0.75</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90" t="s">
        <v>180</v>
      </c>
      <c r="B454" s="290"/>
      <c r="C454" s="290"/>
      <c r="D454" s="290"/>
      <c r="E454" s="290"/>
      <c r="F454" s="290"/>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ht="30" x14ac:dyDescent="0.25">
      <c r="A458" s="32" t="s">
        <v>86</v>
      </c>
      <c r="B458" s="170">
        <v>2</v>
      </c>
      <c r="C458" s="171"/>
      <c r="D458" s="162" t="s">
        <v>603</v>
      </c>
      <c r="E458" s="173"/>
      <c r="F458" s="147"/>
    </row>
    <row r="459" spans="1:6" x14ac:dyDescent="0.25">
      <c r="A459" s="32" t="s">
        <v>16</v>
      </c>
      <c r="B459" s="170">
        <v>1</v>
      </c>
      <c r="C459" s="170"/>
      <c r="D459" s="156" t="s">
        <v>570</v>
      </c>
      <c r="E459" s="147"/>
      <c r="F459" s="147"/>
    </row>
    <row r="460" spans="1:6" ht="45" x14ac:dyDescent="0.25">
      <c r="A460" s="116" t="s">
        <v>287</v>
      </c>
      <c r="B460" s="170">
        <v>2</v>
      </c>
      <c r="C460" s="154"/>
      <c r="D460" s="259">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90" t="s">
        <v>87</v>
      </c>
      <c r="B464" s="290"/>
      <c r="C464" s="290"/>
      <c r="D464" s="290"/>
      <c r="E464" s="290"/>
      <c r="F464" s="290"/>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t="s">
        <v>34</v>
      </c>
      <c r="C469" s="154"/>
      <c r="D469" s="143"/>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90" t="s">
        <v>151</v>
      </c>
      <c r="B473" s="290"/>
      <c r="C473" s="290"/>
      <c r="D473" s="290"/>
      <c r="E473" s="290"/>
      <c r="F473" s="290"/>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t="s">
        <v>599</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1</v>
      </c>
      <c r="C485" s="170"/>
      <c r="D485" s="168" t="s">
        <v>598</v>
      </c>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1</v>
      </c>
      <c r="C488" s="177"/>
      <c r="D488" s="175" t="s">
        <v>597</v>
      </c>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24</v>
      </c>
    </row>
    <row r="492" spans="1:7" x14ac:dyDescent="0.25">
      <c r="A492" s="19" t="s">
        <v>37</v>
      </c>
      <c r="B492" s="20"/>
      <c r="C492" s="21"/>
      <c r="D492" s="63">
        <f>D491/(COUNT(B475:C489)*2)</f>
        <v>0.92307692307692313</v>
      </c>
    </row>
    <row r="493" spans="1:7" x14ac:dyDescent="0.25">
      <c r="A493" s="9"/>
      <c r="B493" s="6"/>
      <c r="C493" s="7"/>
      <c r="D493" s="6"/>
    </row>
    <row r="494" spans="1:7" ht="18" x14ac:dyDescent="0.35">
      <c r="A494" s="290" t="s">
        <v>152</v>
      </c>
      <c r="B494" s="290"/>
      <c r="C494" s="290"/>
      <c r="D494" s="290"/>
      <c r="E494" s="290"/>
      <c r="F494" s="290"/>
    </row>
    <row r="495" spans="1:7" x14ac:dyDescent="0.25">
      <c r="A495" s="9"/>
      <c r="B495" s="6"/>
      <c r="C495" s="7"/>
      <c r="D495" s="6"/>
    </row>
    <row r="496" spans="1:7" ht="30" x14ac:dyDescent="0.25">
      <c r="A496" s="169" t="s">
        <v>169</v>
      </c>
      <c r="B496" s="170">
        <v>1</v>
      </c>
      <c r="C496" s="170"/>
      <c r="D496" s="149" t="s">
        <v>600</v>
      </c>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0</v>
      </c>
      <c r="C499" s="170"/>
      <c r="D499" s="134">
        <v>0</v>
      </c>
      <c r="E499" s="102"/>
      <c r="F499" s="102"/>
    </row>
    <row r="500" spans="1:6" x14ac:dyDescent="0.25">
      <c r="A500" s="19" t="s">
        <v>38</v>
      </c>
      <c r="B500" s="19"/>
      <c r="C500" s="25"/>
      <c r="D500" s="19">
        <f>SUM(B496:C498)</f>
        <v>5</v>
      </c>
    </row>
    <row r="501" spans="1:6" x14ac:dyDescent="0.25">
      <c r="A501" s="19" t="s">
        <v>37</v>
      </c>
      <c r="B501" s="25"/>
      <c r="C501" s="26"/>
      <c r="D501" s="65">
        <f>D500/(COUNT(B496:C498)*2)</f>
        <v>0.83333333333333337</v>
      </c>
    </row>
    <row r="503" spans="1:6" ht="18.75" x14ac:dyDescent="0.3">
      <c r="A503" s="118" t="s">
        <v>283</v>
      </c>
      <c r="B503" s="119"/>
      <c r="C503" s="119"/>
      <c r="D503" s="219">
        <f>AVERAGE(D36,D92,D145,D185,D241,D284,D317,D345,D398,D428,D447,D460,D469,D490,D499)</f>
        <v>0.83076923076923082</v>
      </c>
    </row>
    <row r="504" spans="1:6" ht="22.5" x14ac:dyDescent="0.3">
      <c r="A504" s="71" t="s">
        <v>47</v>
      </c>
      <c r="B504" s="72"/>
      <c r="C504" s="73"/>
      <c r="D504" s="74">
        <f>SUM(D500,D491,D461,D451,D402,D349,D321,D40,D470,D288,D245,D149,D432,D189,D96)</f>
        <v>469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0.93055555555555558</v>
      </c>
    </row>
  </sheetData>
  <sheetProtection algorithmName="SHA-512" hashValue="zWQUJmLqBFXyH5S+4uTRNgJkRNdpmn9pqK0WodLG1gFCELijgupu9zGbJhYCe9/WphT8fR4dnaI3iqVf4nBkyQ==" saltValue="DZpa5Oo1u/FOcSD7IVDml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96" zoomScaleNormal="96" workbookViewId="0">
      <selection activeCell="I115" sqref="I11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0"/>
      <c r="E1" s="320"/>
      <c r="F1" s="320"/>
      <c r="G1" s="320"/>
      <c r="H1" s="320"/>
      <c r="I1" s="32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4" t="s">
        <v>52</v>
      </c>
      <c r="B6" s="304"/>
      <c r="C6" s="304"/>
      <c r="D6" s="304"/>
      <c r="E6" s="304"/>
      <c r="F6" s="304"/>
      <c r="G6" s="216"/>
      <c r="H6" s="216"/>
      <c r="I6" s="216"/>
    </row>
    <row r="7" spans="1:9" s="36" customFormat="1" ht="21.75" customHeight="1" x14ac:dyDescent="0.45">
      <c r="A7" s="305" t="str">
        <f>'A1 Exploitation'!A8:F8</f>
        <v>Jarzouna</v>
      </c>
      <c r="B7" s="305"/>
      <c r="C7" s="305"/>
      <c r="D7" s="305"/>
      <c r="E7" s="305"/>
      <c r="F7" s="305"/>
      <c r="G7" s="216"/>
      <c r="H7" s="216"/>
      <c r="I7" s="216"/>
    </row>
    <row r="8" spans="1:9" s="36" customFormat="1" ht="24" x14ac:dyDescent="0.45">
      <c r="A8" s="38" t="s">
        <v>44</v>
      </c>
      <c r="B8" s="321" t="str">
        <f>'A3 Exploitation'!B9:F9</f>
        <v>Dr Hend KAMOUN</v>
      </c>
      <c r="C8" s="321"/>
      <c r="D8" s="321"/>
      <c r="E8" s="321"/>
      <c r="F8" s="321"/>
      <c r="G8" s="216"/>
      <c r="H8" s="216"/>
      <c r="I8" s="216"/>
    </row>
    <row r="9" spans="1:9" s="36" customFormat="1" ht="24" x14ac:dyDescent="0.45">
      <c r="A9" s="39" t="s">
        <v>46</v>
      </c>
      <c r="B9" s="322" t="str">
        <f>'A3 Exploitation'!B10:F10</f>
        <v>Directeur du magasin et chefs rayons</v>
      </c>
      <c r="C9" s="322"/>
      <c r="D9" s="322"/>
      <c r="E9" s="322"/>
      <c r="F9" s="322"/>
      <c r="G9" s="216"/>
      <c r="H9" s="216"/>
      <c r="I9" s="216"/>
    </row>
    <row r="10" spans="1:9" s="36" customFormat="1" ht="24" x14ac:dyDescent="0.45">
      <c r="A10" s="38" t="s">
        <v>45</v>
      </c>
      <c r="B10" s="319">
        <f>'A3 Exploitation'!B11:F11</f>
        <v>42929</v>
      </c>
      <c r="C10" s="319"/>
      <c r="D10" s="319"/>
      <c r="E10" s="319"/>
      <c r="F10" s="319"/>
      <c r="G10" s="216"/>
      <c r="H10" s="216"/>
      <c r="I10" s="216"/>
    </row>
    <row r="11" spans="1:9" s="36" customFormat="1" ht="24" x14ac:dyDescent="0.45">
      <c r="A11" s="38" t="s">
        <v>341</v>
      </c>
      <c r="B11" s="323">
        <f>D198</f>
        <v>0.77184466019417475</v>
      </c>
      <c r="C11" s="323"/>
      <c r="D11" s="323"/>
      <c r="E11" s="323"/>
      <c r="F11" s="323"/>
      <c r="G11" s="216"/>
      <c r="H11" s="216"/>
      <c r="I11" s="216"/>
    </row>
    <row r="12" spans="1:9" s="36" customFormat="1" ht="22.5" x14ac:dyDescent="0.45">
      <c r="A12" s="35"/>
      <c r="D12" s="296"/>
      <c r="E12" s="296"/>
      <c r="F12" s="296"/>
      <c r="G12" s="296"/>
      <c r="H12" s="296"/>
      <c r="I12" s="40"/>
    </row>
    <row r="13" spans="1:9" s="36" customFormat="1" ht="11.25" customHeight="1" x14ac:dyDescent="0.3">
      <c r="A13" s="297" t="s">
        <v>32</v>
      </c>
      <c r="B13" s="298" t="s">
        <v>33</v>
      </c>
      <c r="C13" s="298"/>
      <c r="D13" s="298" t="s">
        <v>48</v>
      </c>
      <c r="E13" s="298" t="s">
        <v>213</v>
      </c>
      <c r="F13" s="298" t="s">
        <v>214</v>
      </c>
    </row>
    <row r="14" spans="1:9" s="36" customFormat="1" ht="12.75" customHeight="1" x14ac:dyDescent="0.3">
      <c r="A14" s="297"/>
      <c r="B14" s="70" t="s">
        <v>36</v>
      </c>
      <c r="C14" s="70" t="s">
        <v>35</v>
      </c>
      <c r="D14" s="298"/>
      <c r="E14" s="298"/>
      <c r="F14" s="298"/>
    </row>
    <row r="15" spans="1:9" x14ac:dyDescent="0.3">
      <c r="A15" s="41"/>
      <c r="B15" s="41"/>
      <c r="C15" s="41"/>
      <c r="D15" s="41"/>
    </row>
    <row r="16" spans="1:9" ht="19.5" x14ac:dyDescent="0.4">
      <c r="A16" s="324" t="s">
        <v>0</v>
      </c>
      <c r="B16" s="325"/>
      <c r="C16" s="325"/>
      <c r="D16" s="325"/>
      <c r="E16" s="325"/>
      <c r="F16" s="325"/>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6" t="s">
        <v>38</v>
      </c>
      <c r="B22" s="313"/>
      <c r="C22" s="314"/>
      <c r="D22" s="215">
        <f>SUM(B17:C21)</f>
        <v>10</v>
      </c>
    </row>
    <row r="23" spans="1:6" x14ac:dyDescent="0.3">
      <c r="A23" s="310" t="s">
        <v>342</v>
      </c>
      <c r="B23" s="311"/>
      <c r="C23" s="312"/>
      <c r="D23" s="65">
        <f>D22/(COUNT(B17:C21)*2)</f>
        <v>1</v>
      </c>
    </row>
    <row r="24" spans="1:6" s="50" customFormat="1" x14ac:dyDescent="0.3">
      <c r="A24" s="54"/>
      <c r="B24" s="55"/>
      <c r="C24" s="55"/>
      <c r="D24" s="56"/>
    </row>
    <row r="25" spans="1:6" ht="19.5" x14ac:dyDescent="0.4">
      <c r="A25" s="308" t="s">
        <v>4</v>
      </c>
      <c r="B25" s="309"/>
      <c r="C25" s="309"/>
      <c r="D25" s="309"/>
      <c r="E25" s="309"/>
      <c r="F25" s="309"/>
    </row>
    <row r="26" spans="1:6" ht="18" x14ac:dyDescent="0.35">
      <c r="A26" s="76" t="s">
        <v>107</v>
      </c>
      <c r="B26" s="221">
        <v>1</v>
      </c>
      <c r="C26" s="248" t="str">
        <f>IF(B26=0, -5, "0")</f>
        <v>0</v>
      </c>
      <c r="D26" s="222" t="s">
        <v>584</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0" t="s">
        <v>38</v>
      </c>
      <c r="B32" s="311"/>
      <c r="C32" s="312"/>
      <c r="D32" s="214">
        <f>SUM(B26:C31)</f>
        <v>11</v>
      </c>
    </row>
    <row r="33" spans="1:7" x14ac:dyDescent="0.3">
      <c r="A33" s="310" t="s">
        <v>342</v>
      </c>
      <c r="B33" s="311"/>
      <c r="C33" s="312"/>
      <c r="D33" s="65">
        <f>D32/(COUNT(B26:C31)*2)</f>
        <v>0.91666666666666663</v>
      </c>
    </row>
    <row r="34" spans="1:7" s="50" customFormat="1" x14ac:dyDescent="0.3">
      <c r="A34" s="54"/>
      <c r="B34" s="55"/>
      <c r="C34" s="55"/>
      <c r="D34" s="56"/>
    </row>
    <row r="35" spans="1:7" s="50" customFormat="1" ht="19.5" x14ac:dyDescent="0.4">
      <c r="A35" s="308" t="s">
        <v>246</v>
      </c>
      <c r="B35" s="309"/>
      <c r="C35" s="309"/>
      <c r="D35" s="309"/>
      <c r="E35" s="309"/>
      <c r="F35" s="309"/>
    </row>
    <row r="36" spans="1:7" s="50" customFormat="1" ht="18" x14ac:dyDescent="0.35">
      <c r="A36" s="76" t="s">
        <v>107</v>
      </c>
      <c r="B36" s="221">
        <v>1</v>
      </c>
      <c r="C36" s="248" t="str">
        <f>IF(B36=0, -5, "0")</f>
        <v>0</v>
      </c>
      <c r="D36" s="222" t="s">
        <v>584</v>
      </c>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10" t="s">
        <v>38</v>
      </c>
      <c r="B41" s="311"/>
      <c r="C41" s="312"/>
      <c r="D41" s="214">
        <f>SUM(B36:C40)</f>
        <v>9</v>
      </c>
      <c r="E41" s="37"/>
      <c r="F41" s="37"/>
    </row>
    <row r="42" spans="1:7" s="50" customFormat="1" x14ac:dyDescent="0.3">
      <c r="A42" s="310" t="s">
        <v>342</v>
      </c>
      <c r="B42" s="311"/>
      <c r="C42" s="312"/>
      <c r="D42" s="65">
        <f>D41/(COUNT(B36:C40)*2)</f>
        <v>0.9</v>
      </c>
      <c r="E42" s="37"/>
      <c r="F42" s="37"/>
    </row>
    <row r="43" spans="1:7" s="50" customFormat="1" x14ac:dyDescent="0.3">
      <c r="A43" s="90"/>
      <c r="B43" s="91"/>
      <c r="C43" s="91"/>
      <c r="D43" s="92"/>
    </row>
    <row r="44" spans="1:7" ht="19.5" x14ac:dyDescent="0.4">
      <c r="A44" s="317" t="s">
        <v>21</v>
      </c>
      <c r="B44" s="318"/>
      <c r="C44" s="318"/>
      <c r="D44" s="318"/>
      <c r="E44" s="318"/>
      <c r="F44" s="318"/>
    </row>
    <row r="45" spans="1:7" ht="33" x14ac:dyDescent="0.3">
      <c r="A45" s="41" t="s">
        <v>317</v>
      </c>
      <c r="B45" s="221">
        <v>1</v>
      </c>
      <c r="C45" s="221"/>
      <c r="D45" s="222" t="s">
        <v>536</v>
      </c>
      <c r="E45" s="221"/>
      <c r="F45" s="221"/>
    </row>
    <row r="46" spans="1:7" x14ac:dyDescent="0.3">
      <c r="A46" s="41" t="s">
        <v>92</v>
      </c>
      <c r="B46" s="221">
        <v>2</v>
      </c>
      <c r="C46" s="221"/>
      <c r="D46" s="222"/>
      <c r="E46" s="221"/>
      <c r="F46" s="221"/>
    </row>
    <row r="47" spans="1:7" x14ac:dyDescent="0.3">
      <c r="A47" s="41" t="s">
        <v>262</v>
      </c>
      <c r="B47" s="221">
        <v>2</v>
      </c>
      <c r="C47" s="221"/>
      <c r="D47" s="222"/>
      <c r="E47" s="221"/>
      <c r="F47" s="221"/>
    </row>
    <row r="48" spans="1:7" ht="33" x14ac:dyDescent="0.3">
      <c r="A48" s="41" t="s">
        <v>24</v>
      </c>
      <c r="B48" s="221">
        <v>1</v>
      </c>
      <c r="C48" s="221"/>
      <c r="D48" s="222" t="s">
        <v>538</v>
      </c>
      <c r="E48" s="221"/>
      <c r="F48" s="221"/>
    </row>
    <row r="49" spans="1:6" x14ac:dyDescent="0.3">
      <c r="A49" s="41" t="s">
        <v>93</v>
      </c>
      <c r="B49" s="221">
        <v>2</v>
      </c>
      <c r="C49" s="221"/>
      <c r="D49" s="281" t="s">
        <v>587</v>
      </c>
      <c r="E49" s="221"/>
      <c r="F49" s="221"/>
    </row>
    <row r="50" spans="1:6" ht="18" x14ac:dyDescent="0.35">
      <c r="A50" s="76" t="s">
        <v>343</v>
      </c>
      <c r="B50" s="221">
        <v>2</v>
      </c>
      <c r="C50" s="248" t="str">
        <f>IF(B50=0, -5, "0")</f>
        <v>0</v>
      </c>
      <c r="D50" s="225"/>
      <c r="E50" s="221"/>
      <c r="F50" s="221"/>
    </row>
    <row r="51" spans="1:6" x14ac:dyDescent="0.3">
      <c r="A51" s="310" t="s">
        <v>38</v>
      </c>
      <c r="B51" s="311"/>
      <c r="C51" s="312"/>
      <c r="D51" s="214">
        <f>SUM(B45:C50)</f>
        <v>10</v>
      </c>
    </row>
    <row r="52" spans="1:6" x14ac:dyDescent="0.3">
      <c r="A52" s="310" t="s">
        <v>342</v>
      </c>
      <c r="B52" s="311"/>
      <c r="C52" s="312"/>
      <c r="D52" s="65">
        <f>D51/(COUNT(B45:C50)*2)</f>
        <v>0.83333333333333337</v>
      </c>
    </row>
    <row r="53" spans="1:6" s="50" customFormat="1" x14ac:dyDescent="0.3">
      <c r="A53" s="54"/>
      <c r="B53" s="55"/>
      <c r="C53" s="55"/>
      <c r="D53" s="56"/>
    </row>
    <row r="54" spans="1:6" ht="19.5" x14ac:dyDescent="0.4">
      <c r="A54" s="308" t="s">
        <v>8</v>
      </c>
      <c r="B54" s="309"/>
      <c r="C54" s="309"/>
      <c r="D54" s="309"/>
      <c r="E54" s="309"/>
      <c r="F54" s="309"/>
    </row>
    <row r="55" spans="1:6" ht="36" x14ac:dyDescent="0.35">
      <c r="A55" s="83" t="s">
        <v>197</v>
      </c>
      <c r="B55" s="221">
        <v>1</v>
      </c>
      <c r="C55" s="248" t="str">
        <f>IF(B55=0, -5, "0")</f>
        <v>0</v>
      </c>
      <c r="D55" s="222" t="s">
        <v>534</v>
      </c>
      <c r="E55" s="221"/>
      <c r="F55" s="221"/>
    </row>
    <row r="56" spans="1:6" ht="33" x14ac:dyDescent="0.3">
      <c r="A56" s="49" t="s">
        <v>185</v>
      </c>
      <c r="B56" s="221">
        <v>1</v>
      </c>
      <c r="C56" s="221"/>
      <c r="D56" s="222" t="s">
        <v>588</v>
      </c>
      <c r="E56" s="226"/>
      <c r="F56" s="221"/>
    </row>
    <row r="57" spans="1:6" ht="33" x14ac:dyDescent="0.3">
      <c r="A57" s="51" t="s">
        <v>282</v>
      </c>
      <c r="B57" s="221">
        <v>1</v>
      </c>
      <c r="C57" s="221"/>
      <c r="D57" s="222" t="s">
        <v>539</v>
      </c>
      <c r="E57" s="222"/>
      <c r="F57" s="221"/>
    </row>
    <row r="58" spans="1:6" x14ac:dyDescent="0.3">
      <c r="A58" s="51" t="s">
        <v>101</v>
      </c>
      <c r="B58" s="221">
        <v>2</v>
      </c>
      <c r="C58" s="221"/>
      <c r="D58" s="225"/>
      <c r="E58" s="221"/>
      <c r="F58" s="221"/>
    </row>
    <row r="59" spans="1:6" ht="50.25" x14ac:dyDescent="0.35">
      <c r="A59" s="83" t="s">
        <v>249</v>
      </c>
      <c r="B59" s="221">
        <v>1</v>
      </c>
      <c r="C59" s="248" t="str">
        <f>IF(B59=0, -5, "0")</f>
        <v>0</v>
      </c>
      <c r="D59" s="222" t="s">
        <v>589</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0" t="s">
        <v>38</v>
      </c>
      <c r="B62" s="311"/>
      <c r="C62" s="312"/>
      <c r="D62" s="214">
        <f>SUM(B55:C61)</f>
        <v>10</v>
      </c>
    </row>
    <row r="63" spans="1:6" x14ac:dyDescent="0.3">
      <c r="A63" s="310" t="s">
        <v>342</v>
      </c>
      <c r="B63" s="311"/>
      <c r="C63" s="312"/>
      <c r="D63" s="65">
        <f>D62/(COUNT(B55:C61)*2)</f>
        <v>0.7142857142857143</v>
      </c>
    </row>
    <row r="64" spans="1:6" s="50" customFormat="1" x14ac:dyDescent="0.3">
      <c r="A64" s="54"/>
      <c r="B64" s="55"/>
      <c r="C64" s="55"/>
      <c r="D64" s="56"/>
    </row>
    <row r="65" spans="1:6" ht="19.5" x14ac:dyDescent="0.4">
      <c r="A65" s="308" t="s">
        <v>143</v>
      </c>
      <c r="B65" s="309"/>
      <c r="C65" s="309"/>
      <c r="D65" s="309"/>
      <c r="E65" s="309"/>
      <c r="F65" s="309"/>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32.25" x14ac:dyDescent="0.4">
      <c r="A72" s="41" t="s">
        <v>103</v>
      </c>
      <c r="B72" s="227">
        <v>1</v>
      </c>
      <c r="C72" s="228"/>
      <c r="D72" s="232" t="s">
        <v>542</v>
      </c>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1</v>
      </c>
      <c r="C77" s="233"/>
      <c r="D77" s="222" t="s">
        <v>544</v>
      </c>
      <c r="E77" s="234"/>
      <c r="F77" s="233"/>
    </row>
    <row r="78" spans="1:6" x14ac:dyDescent="0.3">
      <c r="A78" s="41" t="s">
        <v>198</v>
      </c>
      <c r="B78" s="227">
        <v>2</v>
      </c>
      <c r="C78" s="221"/>
      <c r="D78" s="234"/>
      <c r="E78" s="232"/>
      <c r="F78" s="221"/>
    </row>
    <row r="79" spans="1:6" ht="36" x14ac:dyDescent="0.35">
      <c r="A79" s="83" t="s">
        <v>184</v>
      </c>
      <c r="B79" s="227">
        <v>0</v>
      </c>
      <c r="C79" s="248">
        <f>IF(B79=0, -5, "0")</f>
        <v>-5</v>
      </c>
      <c r="D79" s="232" t="s">
        <v>563</v>
      </c>
      <c r="E79" s="232"/>
      <c r="F79" s="221"/>
    </row>
    <row r="80" spans="1:6" x14ac:dyDescent="0.3">
      <c r="A80" s="41" t="s">
        <v>346</v>
      </c>
      <c r="B80" s="227">
        <v>2</v>
      </c>
      <c r="C80" s="221"/>
      <c r="D80" s="234"/>
      <c r="E80" s="235"/>
      <c r="F80" s="221"/>
    </row>
    <row r="81" spans="1:6" ht="31.5" x14ac:dyDescent="0.35">
      <c r="A81" s="88" t="s">
        <v>344</v>
      </c>
      <c r="B81" s="227" t="s">
        <v>34</v>
      </c>
      <c r="C81" s="248" t="str">
        <f>IF(B81=0, -5, "0")</f>
        <v>0</v>
      </c>
      <c r="D81" s="232" t="s">
        <v>563</v>
      </c>
      <c r="E81" s="236"/>
      <c r="F81" s="221"/>
    </row>
    <row r="82" spans="1:6" x14ac:dyDescent="0.3">
      <c r="A82" s="41" t="s">
        <v>94</v>
      </c>
      <c r="B82" s="227">
        <v>2</v>
      </c>
      <c r="C82" s="221"/>
      <c r="D82" s="234"/>
      <c r="E82" s="235"/>
      <c r="F82" s="221"/>
    </row>
    <row r="83" spans="1:6" x14ac:dyDescent="0.3">
      <c r="A83" s="310" t="s">
        <v>38</v>
      </c>
      <c r="B83" s="311"/>
      <c r="C83" s="312"/>
      <c r="D83" s="214">
        <f>SUM(B66:C82)</f>
        <v>19</v>
      </c>
    </row>
    <row r="84" spans="1:6" x14ac:dyDescent="0.3">
      <c r="A84" s="310" t="s">
        <v>342</v>
      </c>
      <c r="B84" s="311"/>
      <c r="C84" s="312"/>
      <c r="D84" s="65">
        <f>D83/(COUNT(B66:C82)*2)</f>
        <v>0.6333333333333333</v>
      </c>
    </row>
    <row r="85" spans="1:6" s="50" customFormat="1" x14ac:dyDescent="0.3">
      <c r="A85" s="54"/>
      <c r="B85" s="55"/>
      <c r="C85" s="55"/>
      <c r="D85" s="56"/>
    </row>
    <row r="86" spans="1:6" ht="19.5" x14ac:dyDescent="0.4">
      <c r="A86" s="308" t="s">
        <v>237</v>
      </c>
      <c r="B86" s="309"/>
      <c r="C86" s="309"/>
      <c r="D86" s="309"/>
      <c r="E86" s="309"/>
      <c r="F86" s="309"/>
    </row>
    <row r="87" spans="1:6" ht="34.5" x14ac:dyDescent="0.4">
      <c r="A87" s="93" t="s">
        <v>320</v>
      </c>
      <c r="B87" s="237">
        <v>2</v>
      </c>
      <c r="C87" s="228"/>
      <c r="D87" s="222"/>
      <c r="E87" s="222"/>
      <c r="F87" s="221"/>
    </row>
    <row r="88" spans="1:6" ht="67.5" x14ac:dyDescent="0.4">
      <c r="A88" s="41" t="s">
        <v>319</v>
      </c>
      <c r="B88" s="237">
        <v>1</v>
      </c>
      <c r="C88" s="228"/>
      <c r="D88" s="222" t="s">
        <v>576</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t="s">
        <v>34</v>
      </c>
      <c r="C91" s="228"/>
      <c r="D91" s="234" t="s">
        <v>574</v>
      </c>
      <c r="E91" s="221"/>
      <c r="F91" s="221"/>
    </row>
    <row r="92" spans="1:6" ht="36" x14ac:dyDescent="0.35">
      <c r="A92" s="89" t="s">
        <v>261</v>
      </c>
      <c r="B92" s="237">
        <v>2</v>
      </c>
      <c r="C92" s="248" t="str">
        <f>IF(B92=0, -5, "0")</f>
        <v>0</v>
      </c>
      <c r="D92" s="36"/>
      <c r="E92" s="221"/>
      <c r="F92" s="221"/>
    </row>
    <row r="93" spans="1:6" ht="18" x14ac:dyDescent="0.35">
      <c r="A93" s="76" t="s">
        <v>266</v>
      </c>
      <c r="B93" s="237" t="s">
        <v>34</v>
      </c>
      <c r="C93" s="251" t="str">
        <f>IF(B93=0, -5, "0")</f>
        <v>0</v>
      </c>
      <c r="D93" s="222" t="s">
        <v>575</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50.25" x14ac:dyDescent="0.35">
      <c r="A98" s="89" t="s">
        <v>216</v>
      </c>
      <c r="B98" s="237">
        <v>0</v>
      </c>
      <c r="C98" s="248">
        <f>IF(B98=0, -5, "0")</f>
        <v>-5</v>
      </c>
      <c r="D98" s="222" t="s">
        <v>571</v>
      </c>
      <c r="E98" s="222" t="s">
        <v>594</v>
      </c>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10" t="s">
        <v>38</v>
      </c>
      <c r="B101" s="311"/>
      <c r="C101" s="312"/>
      <c r="D101" s="214">
        <f>SUM(B87:C100)</f>
        <v>16</v>
      </c>
    </row>
    <row r="102" spans="1:6" x14ac:dyDescent="0.3">
      <c r="A102" s="310" t="s">
        <v>342</v>
      </c>
      <c r="B102" s="311"/>
      <c r="C102" s="312"/>
      <c r="D102" s="65">
        <f>D101/(COUNT(B87:C100)*2)</f>
        <v>0.61538461538461542</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8" t="s">
        <v>238</v>
      </c>
      <c r="B105" s="309"/>
      <c r="C105" s="309"/>
      <c r="D105" s="309"/>
      <c r="E105" s="309"/>
      <c r="F105" s="309"/>
    </row>
    <row r="106" spans="1:6" s="50" customFormat="1" ht="34.5" x14ac:dyDescent="0.4">
      <c r="A106" s="93" t="s">
        <v>321</v>
      </c>
      <c r="B106" s="237">
        <v>1</v>
      </c>
      <c r="C106" s="228"/>
      <c r="D106" s="270" t="s">
        <v>534</v>
      </c>
      <c r="E106" s="221"/>
      <c r="F106" s="221"/>
    </row>
    <row r="107" spans="1:6" s="50" customFormat="1" ht="19.5" x14ac:dyDescent="0.4">
      <c r="A107" s="41" t="s">
        <v>207</v>
      </c>
      <c r="B107" s="237">
        <v>2</v>
      </c>
      <c r="C107" s="228"/>
      <c r="D107" s="270"/>
      <c r="E107" s="221"/>
      <c r="F107" s="221"/>
    </row>
    <row r="108" spans="1:6" s="50" customFormat="1" ht="19.5" x14ac:dyDescent="0.4">
      <c r="A108" s="41" t="s">
        <v>337</v>
      </c>
      <c r="B108" s="237">
        <v>2</v>
      </c>
      <c r="C108" s="228"/>
      <c r="D108" s="270"/>
      <c r="E108" s="221"/>
      <c r="F108" s="221"/>
    </row>
    <row r="109" spans="1:6" s="50" customFormat="1" ht="19.5" x14ac:dyDescent="0.4">
      <c r="A109" s="122" t="s">
        <v>338</v>
      </c>
      <c r="B109" s="237">
        <v>2</v>
      </c>
      <c r="C109" s="228"/>
      <c r="D109" s="270"/>
      <c r="E109" s="221"/>
      <c r="F109" s="221"/>
    </row>
    <row r="110" spans="1:6" s="50" customFormat="1" ht="34.5" x14ac:dyDescent="0.4">
      <c r="A110" s="49" t="s">
        <v>286</v>
      </c>
      <c r="B110" s="237">
        <v>2</v>
      </c>
      <c r="C110" s="228"/>
      <c r="D110" s="270"/>
      <c r="E110" s="221"/>
      <c r="F110" s="221"/>
    </row>
    <row r="111" spans="1:6" s="50" customFormat="1" ht="36" x14ac:dyDescent="0.35">
      <c r="A111" s="89" t="s">
        <v>261</v>
      </c>
      <c r="B111" s="237">
        <v>2</v>
      </c>
      <c r="C111" s="248" t="str">
        <f>IF(B111=0, -5, "0")</f>
        <v>0</v>
      </c>
      <c r="D111" s="239"/>
      <c r="E111" s="221"/>
      <c r="F111" s="221"/>
    </row>
    <row r="112" spans="1:6" s="50" customFormat="1" ht="33" x14ac:dyDescent="0.3">
      <c r="A112" s="49" t="s">
        <v>182</v>
      </c>
      <c r="B112" s="237">
        <v>1</v>
      </c>
      <c r="C112" s="221"/>
      <c r="D112" s="222" t="s">
        <v>580</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10" t="s">
        <v>38</v>
      </c>
      <c r="B117" s="311"/>
      <c r="C117" s="312"/>
      <c r="D117" s="214">
        <f>SUM(B106:C116)</f>
        <v>20</v>
      </c>
      <c r="E117" s="37"/>
      <c r="F117" s="37"/>
    </row>
    <row r="118" spans="1:6" s="50" customFormat="1" x14ac:dyDescent="0.3">
      <c r="A118" s="310" t="s">
        <v>342</v>
      </c>
      <c r="B118" s="311"/>
      <c r="C118" s="312"/>
      <c r="D118" s="65">
        <f>D117/(COUNT(B106:C116)*2)</f>
        <v>0.90909090909090906</v>
      </c>
      <c r="E118" s="37"/>
      <c r="F118" s="37"/>
    </row>
    <row r="119" spans="1:6" s="50" customFormat="1" x14ac:dyDescent="0.3">
      <c r="A119" s="54"/>
      <c r="B119" s="55"/>
      <c r="C119" s="55"/>
      <c r="D119" s="56"/>
    </row>
    <row r="120" spans="1:6" ht="19.5" x14ac:dyDescent="0.4">
      <c r="A120" s="308" t="s">
        <v>208</v>
      </c>
      <c r="B120" s="309"/>
      <c r="C120" s="309"/>
      <c r="D120" s="309"/>
      <c r="E120" s="309"/>
      <c r="F120" s="309"/>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10" t="s">
        <v>38</v>
      </c>
      <c r="B132" s="311"/>
      <c r="C132" s="312"/>
      <c r="D132" s="214">
        <f>SUM(B121:C131)</f>
        <v>22</v>
      </c>
    </row>
    <row r="133" spans="1:6" x14ac:dyDescent="0.3">
      <c r="A133" s="310" t="s">
        <v>342</v>
      </c>
      <c r="B133" s="311"/>
      <c r="C133" s="312"/>
      <c r="D133" s="63">
        <f>D132/(COUNT(B121:C131)*2)</f>
        <v>1</v>
      </c>
    </row>
    <row r="134" spans="1:6" s="50" customFormat="1" x14ac:dyDescent="0.3">
      <c r="A134" s="54"/>
      <c r="B134" s="55"/>
      <c r="C134" s="55"/>
      <c r="D134" s="61"/>
    </row>
    <row r="135" spans="1:6" ht="19.5" x14ac:dyDescent="0.4">
      <c r="A135" s="308" t="s">
        <v>78</v>
      </c>
      <c r="B135" s="309"/>
      <c r="C135" s="309"/>
      <c r="D135" s="309"/>
      <c r="E135" s="309"/>
      <c r="F135" s="309"/>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10" t="s">
        <v>38</v>
      </c>
      <c r="B148" s="311"/>
      <c r="C148" s="312"/>
      <c r="D148" s="214">
        <f>SUM(B136:C147)</f>
        <v>0</v>
      </c>
    </row>
    <row r="149" spans="1:6" x14ac:dyDescent="0.3">
      <c r="A149" s="310" t="s">
        <v>342</v>
      </c>
      <c r="B149" s="311"/>
      <c r="C149" s="312"/>
      <c r="D149" s="65" t="e">
        <f>D148/(COUNT(B136:C147)*2)</f>
        <v>#DIV/0!</v>
      </c>
    </row>
    <row r="150" spans="1:6" s="50" customFormat="1" x14ac:dyDescent="0.3">
      <c r="A150" s="54"/>
      <c r="B150" s="55"/>
      <c r="C150" s="55"/>
      <c r="D150" s="56"/>
    </row>
    <row r="151" spans="1:6" ht="19.5" x14ac:dyDescent="0.4">
      <c r="A151" s="308" t="s">
        <v>243</v>
      </c>
      <c r="B151" s="309"/>
      <c r="C151" s="309"/>
      <c r="D151" s="309"/>
      <c r="E151" s="309"/>
      <c r="F151" s="30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0</v>
      </c>
      <c r="C155" s="248">
        <f>IF(B155=0, -5, "0")</f>
        <v>-5</v>
      </c>
      <c r="D155" s="222" t="s">
        <v>550</v>
      </c>
      <c r="E155" s="221" t="s">
        <v>602</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1</v>
      </c>
      <c r="C158" s="221"/>
      <c r="D158" s="245" t="s">
        <v>551</v>
      </c>
      <c r="E158" s="221"/>
      <c r="F158" s="221"/>
    </row>
    <row r="159" spans="1:6" x14ac:dyDescent="0.3">
      <c r="A159" s="196" t="s">
        <v>181</v>
      </c>
      <c r="B159" s="221">
        <v>2</v>
      </c>
      <c r="C159" s="221"/>
      <c r="D159" s="246"/>
      <c r="E159" s="221"/>
      <c r="F159" s="221"/>
    </row>
    <row r="160" spans="1:6" x14ac:dyDescent="0.3">
      <c r="A160" s="310" t="s">
        <v>38</v>
      </c>
      <c r="B160" s="313"/>
      <c r="C160" s="314"/>
      <c r="D160" s="215">
        <f>SUM(B152:C159)</f>
        <v>8</v>
      </c>
    </row>
    <row r="161" spans="1:6" x14ac:dyDescent="0.3">
      <c r="A161" s="310" t="s">
        <v>342</v>
      </c>
      <c r="B161" s="311"/>
      <c r="C161" s="312"/>
      <c r="D161" s="65">
        <f>D160/(COUNT(B152:C159)*2)</f>
        <v>0.44444444444444442</v>
      </c>
    </row>
    <row r="162" spans="1:6" s="50" customFormat="1" x14ac:dyDescent="0.3">
      <c r="A162" s="54"/>
      <c r="B162" s="55"/>
      <c r="C162" s="57"/>
      <c r="D162" s="58"/>
    </row>
    <row r="163" spans="1:6" ht="19.5" x14ac:dyDescent="0.4">
      <c r="A163" s="308" t="s">
        <v>85</v>
      </c>
      <c r="B163" s="309"/>
      <c r="C163" s="309"/>
      <c r="D163" s="309"/>
      <c r="E163" s="309"/>
      <c r="F163" s="309"/>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10" t="s">
        <v>38</v>
      </c>
      <c r="B168" s="311"/>
      <c r="C168" s="312"/>
      <c r="D168" s="214">
        <f>SUM(B164:C167)</f>
        <v>8</v>
      </c>
    </row>
    <row r="169" spans="1:6" x14ac:dyDescent="0.3">
      <c r="A169" s="310" t="s">
        <v>342</v>
      </c>
      <c r="B169" s="311"/>
      <c r="C169" s="312"/>
      <c r="D169" s="65">
        <f>D168/(COUNT(B164:C167)*2)</f>
        <v>1</v>
      </c>
    </row>
    <row r="170" spans="1:6" s="50" customFormat="1" x14ac:dyDescent="0.3">
      <c r="A170" s="54"/>
      <c r="B170" s="55"/>
      <c r="C170" s="55"/>
      <c r="D170" s="56"/>
    </row>
    <row r="171" spans="1:6" ht="19.5" x14ac:dyDescent="0.4">
      <c r="A171" s="315" t="s">
        <v>17</v>
      </c>
      <c r="B171" s="316"/>
      <c r="C171" s="316"/>
      <c r="D171" s="316"/>
      <c r="E171" s="316"/>
      <c r="F171" s="316"/>
    </row>
    <row r="172" spans="1:6" ht="45.75" x14ac:dyDescent="0.3">
      <c r="A172" s="48" t="s">
        <v>202</v>
      </c>
      <c r="B172" s="221">
        <v>1</v>
      </c>
      <c r="C172" s="221"/>
      <c r="D172" s="247" t="s">
        <v>568</v>
      </c>
      <c r="E172" s="221"/>
      <c r="F172" s="221"/>
    </row>
    <row r="173" spans="1:6" ht="45.75" x14ac:dyDescent="0.3">
      <c r="A173" s="41" t="s">
        <v>96</v>
      </c>
      <c r="B173" s="221">
        <v>0</v>
      </c>
      <c r="C173" s="221"/>
      <c r="D173" s="247" t="s">
        <v>577</v>
      </c>
      <c r="E173" s="221" t="s">
        <v>595</v>
      </c>
      <c r="F173" s="221"/>
    </row>
    <row r="174" spans="1:6" ht="33" x14ac:dyDescent="0.3">
      <c r="A174" s="87" t="s">
        <v>220</v>
      </c>
      <c r="B174" s="221">
        <v>1</v>
      </c>
      <c r="C174" s="221"/>
      <c r="D174" s="222" t="s">
        <v>570</v>
      </c>
      <c r="E174" s="221"/>
      <c r="F174" s="221"/>
    </row>
    <row r="175" spans="1:6" x14ac:dyDescent="0.3">
      <c r="A175" s="41" t="s">
        <v>163</v>
      </c>
      <c r="B175" s="221">
        <v>2</v>
      </c>
      <c r="C175" s="221"/>
      <c r="D175" s="222"/>
      <c r="E175" s="222"/>
      <c r="F175" s="221"/>
    </row>
    <row r="176" spans="1:6" x14ac:dyDescent="0.3">
      <c r="A176" s="310" t="s">
        <v>38</v>
      </c>
      <c r="B176" s="311"/>
      <c r="C176" s="312"/>
      <c r="D176" s="214">
        <f>SUM(B172:C175)</f>
        <v>4</v>
      </c>
    </row>
    <row r="177" spans="1:6" x14ac:dyDescent="0.3">
      <c r="A177" s="310" t="s">
        <v>342</v>
      </c>
      <c r="B177" s="311"/>
      <c r="C177" s="312"/>
      <c r="D177" s="65">
        <f>D176/(COUNT(B172:C175)*2)</f>
        <v>0.5</v>
      </c>
    </row>
    <row r="178" spans="1:6" s="50" customFormat="1" x14ac:dyDescent="0.3">
      <c r="A178" s="54"/>
      <c r="B178" s="55"/>
      <c r="C178" s="55"/>
      <c r="D178" s="56"/>
    </row>
    <row r="179" spans="1:6" ht="19.5" x14ac:dyDescent="0.4">
      <c r="A179" s="308" t="s">
        <v>87</v>
      </c>
      <c r="B179" s="309"/>
      <c r="C179" s="309"/>
      <c r="D179" s="309"/>
      <c r="E179" s="309"/>
      <c r="F179" s="309"/>
    </row>
    <row r="180" spans="1:6" ht="82.5" x14ac:dyDescent="0.3">
      <c r="A180" s="87" t="s">
        <v>364</v>
      </c>
      <c r="B180" s="221">
        <v>1</v>
      </c>
      <c r="C180" s="221"/>
      <c r="D180" s="222" t="s">
        <v>601</v>
      </c>
      <c r="E180" s="222"/>
      <c r="F180" s="221"/>
    </row>
    <row r="181" spans="1:6" ht="33" x14ac:dyDescent="0.3">
      <c r="A181" s="95" t="s">
        <v>247</v>
      </c>
      <c r="B181" s="221">
        <v>1</v>
      </c>
      <c r="C181" s="221"/>
      <c r="D181" s="222" t="s">
        <v>555</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0" t="s">
        <v>38</v>
      </c>
      <c r="B185" s="311"/>
      <c r="C185" s="312"/>
      <c r="D185" s="214">
        <f>SUM(B180:C184)</f>
        <v>8</v>
      </c>
    </row>
    <row r="186" spans="1:6" x14ac:dyDescent="0.3">
      <c r="A186" s="310" t="s">
        <v>342</v>
      </c>
      <c r="B186" s="311"/>
      <c r="C186" s="312"/>
      <c r="D186" s="65">
        <f>D185/(COUNT(B180:C184)*2)</f>
        <v>0.8</v>
      </c>
    </row>
    <row r="187" spans="1:6" s="50" customFormat="1" x14ac:dyDescent="0.3">
      <c r="A187" s="54"/>
      <c r="B187" s="55"/>
      <c r="C187" s="55"/>
      <c r="D187" s="56"/>
    </row>
    <row r="188" spans="1:6" ht="19.5" x14ac:dyDescent="0.4">
      <c r="A188" s="308" t="s">
        <v>242</v>
      </c>
      <c r="B188" s="309"/>
      <c r="C188" s="309"/>
      <c r="D188" s="309"/>
      <c r="E188" s="309"/>
      <c r="F188" s="309"/>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10" t="s">
        <v>38</v>
      </c>
      <c r="B193" s="311"/>
      <c r="C193" s="312"/>
      <c r="D193" s="97">
        <f>SUM(B189:C192)</f>
        <v>4</v>
      </c>
    </row>
    <row r="194" spans="1:4" x14ac:dyDescent="0.3">
      <c r="A194" s="310" t="s">
        <v>342</v>
      </c>
      <c r="B194" s="311"/>
      <c r="C194" s="312"/>
      <c r="D194" s="65">
        <f>D193/(COUNT(B189:C192)*2)</f>
        <v>1</v>
      </c>
    </row>
    <row r="196" spans="1:4" ht="18" x14ac:dyDescent="0.35">
      <c r="A196" s="121" t="s">
        <v>284</v>
      </c>
      <c r="B196" s="120"/>
      <c r="C196" s="120"/>
      <c r="D196" s="220">
        <v>0.25</v>
      </c>
    </row>
    <row r="197" spans="1:4" ht="22.5" x14ac:dyDescent="0.3">
      <c r="A197" s="71" t="s">
        <v>377</v>
      </c>
      <c r="B197" s="72"/>
      <c r="C197" s="73"/>
      <c r="D197" s="74">
        <f>SUM(D193,D185,D176,D168,D160,D62,D51,D32,D22,D117,D148,D132,D101,D83,D41)</f>
        <v>159</v>
      </c>
    </row>
    <row r="198" spans="1:4" ht="22.5" x14ac:dyDescent="0.3">
      <c r="A198" s="71" t="s">
        <v>378</v>
      </c>
      <c r="B198" s="72"/>
      <c r="C198" s="73"/>
      <c r="D198" s="75">
        <f>D197/(COUNT(B189:C192,B180:C184,B172:C175,B164:C167,B152:C159,B55:C61,B45:C50,B26:C31,B17:C21,B106:C116,B136:C147,B121:C131,B87:C100,B66:C82,B36:C40)*2)</f>
        <v>0.77184466019417475</v>
      </c>
    </row>
  </sheetData>
  <sheetProtection algorithmName="SHA-512" hashValue="6GjlNEpVrejCDEVN8XPdSRjDB2fDWrFRXEKVzM6+2WeGlxzJ0fhpgXZDTEysEpeiMwb7LwvYg3YIQ9VAh5aapg==" saltValue="KiEUblLds8WVt4K7Ar0N0A=="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abSelected="1" zoomScale="77" zoomScaleNormal="77" workbookViewId="0">
      <selection activeCell="I8" sqref="I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3"/>
      <c r="E1" s="303"/>
      <c r="F1" s="303"/>
      <c r="G1" s="303"/>
      <c r="H1" s="303"/>
      <c r="I1" s="30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4" t="s">
        <v>201</v>
      </c>
      <c r="B7" s="304"/>
      <c r="C7" s="304"/>
      <c r="D7" s="304"/>
      <c r="E7" s="304"/>
      <c r="F7" s="304"/>
      <c r="G7" s="213"/>
      <c r="H7" s="213"/>
      <c r="I7" s="213"/>
    </row>
    <row r="8" spans="1:9" ht="29.25" x14ac:dyDescent="0.45">
      <c r="A8" s="305" t="str">
        <f>'Page de garde'!D18</f>
        <v>Jarzouna</v>
      </c>
      <c r="B8" s="305"/>
      <c r="C8" s="305"/>
      <c r="D8" s="305"/>
      <c r="E8" s="305"/>
      <c r="F8" s="305"/>
      <c r="G8" s="216"/>
      <c r="H8" s="216"/>
      <c r="I8" s="213"/>
    </row>
    <row r="9" spans="1:9" ht="24" x14ac:dyDescent="0.45">
      <c r="A9" s="38" t="s">
        <v>44</v>
      </c>
      <c r="B9" s="306" t="s">
        <v>605</v>
      </c>
      <c r="C9" s="306"/>
      <c r="D9" s="306"/>
      <c r="E9" s="306"/>
      <c r="F9" s="306"/>
      <c r="G9" s="216"/>
      <c r="H9" s="216"/>
      <c r="I9" s="213"/>
    </row>
    <row r="10" spans="1:9" ht="24" x14ac:dyDescent="0.45">
      <c r="A10" s="39" t="s">
        <v>46</v>
      </c>
      <c r="B10" s="307" t="s">
        <v>606</v>
      </c>
      <c r="C10" s="307"/>
      <c r="D10" s="307"/>
      <c r="E10" s="307"/>
      <c r="F10" s="307"/>
      <c r="G10" s="216"/>
      <c r="H10" s="216"/>
      <c r="I10" s="213"/>
    </row>
    <row r="11" spans="1:9" ht="24" x14ac:dyDescent="0.45">
      <c r="A11" s="38" t="s">
        <v>45</v>
      </c>
      <c r="B11" s="302">
        <v>43034</v>
      </c>
      <c r="C11" s="302"/>
      <c r="D11" s="302"/>
      <c r="E11" s="302"/>
      <c r="F11" s="302"/>
      <c r="G11" s="216"/>
      <c r="H11" s="216"/>
      <c r="I11" s="213"/>
    </row>
    <row r="12" spans="1:9" ht="24" x14ac:dyDescent="0.45">
      <c r="A12" s="38" t="s">
        <v>276</v>
      </c>
      <c r="B12" s="295">
        <f>D505</f>
        <v>0.9334763948497854</v>
      </c>
      <c r="C12" s="295"/>
      <c r="D12" s="295"/>
      <c r="E12" s="295"/>
      <c r="F12" s="295"/>
      <c r="G12" s="216"/>
      <c r="H12" s="216"/>
      <c r="I12" s="213"/>
    </row>
    <row r="13" spans="1:9" ht="22.5" x14ac:dyDescent="0.45">
      <c r="A13" s="35"/>
      <c r="B13" s="36"/>
      <c r="C13" s="36"/>
      <c r="D13" s="296"/>
      <c r="E13" s="296"/>
      <c r="F13" s="296"/>
      <c r="G13" s="296"/>
      <c r="H13" s="296"/>
      <c r="I13" s="3"/>
    </row>
    <row r="14" spans="1:9" ht="16.5" customHeight="1" x14ac:dyDescent="0.3">
      <c r="A14" s="297" t="s">
        <v>32</v>
      </c>
      <c r="B14" s="298" t="s">
        <v>33</v>
      </c>
      <c r="C14" s="298"/>
      <c r="D14" s="298" t="s">
        <v>48</v>
      </c>
      <c r="E14" s="299" t="s">
        <v>358</v>
      </c>
      <c r="F14" s="298" t="s">
        <v>214</v>
      </c>
      <c r="G14" s="36"/>
      <c r="H14" s="36"/>
    </row>
    <row r="15" spans="1:9" ht="16.5" customHeight="1" x14ac:dyDescent="0.3">
      <c r="A15" s="297"/>
      <c r="B15" s="77" t="s">
        <v>36</v>
      </c>
      <c r="C15" s="77" t="s">
        <v>35</v>
      </c>
      <c r="D15" s="298"/>
      <c r="E15" s="299"/>
      <c r="F15" s="298"/>
      <c r="G15" s="36"/>
      <c r="H15" s="36"/>
    </row>
    <row r="16" spans="1:9" ht="18" x14ac:dyDescent="0.35">
      <c r="A16" s="290" t="s">
        <v>0</v>
      </c>
      <c r="B16" s="290"/>
      <c r="C16" s="290"/>
      <c r="D16" s="290"/>
      <c r="E16" s="290"/>
      <c r="F16" s="290"/>
      <c r="G16" s="36"/>
      <c r="H16" s="36"/>
    </row>
    <row r="17" spans="1:8" ht="18" x14ac:dyDescent="0.3">
      <c r="A17" s="182">
        <f>B11</f>
        <v>43034</v>
      </c>
      <c r="B17" s="36"/>
      <c r="C17" s="36"/>
      <c r="D17" s="36"/>
      <c r="E17" s="36"/>
      <c r="F17" s="36"/>
      <c r="G17" s="36"/>
      <c r="H17" s="36"/>
    </row>
    <row r="18" spans="1:8" ht="18" x14ac:dyDescent="0.25">
      <c r="A18" s="300" t="s">
        <v>1</v>
      </c>
      <c r="B18" s="301"/>
      <c r="C18" s="301"/>
      <c r="D18" s="301"/>
      <c r="E18" s="301"/>
      <c r="F18" s="301"/>
    </row>
    <row r="19" spans="1:8" ht="60" x14ac:dyDescent="0.25">
      <c r="A19" s="169" t="s">
        <v>10</v>
      </c>
      <c r="B19" s="170">
        <v>1</v>
      </c>
      <c r="C19" s="170"/>
      <c r="D19" s="168" t="s">
        <v>666</v>
      </c>
      <c r="E19" s="147"/>
      <c r="F19" s="147"/>
    </row>
    <row r="20" spans="1:8" x14ac:dyDescent="0.25">
      <c r="A20" s="169" t="s">
        <v>211</v>
      </c>
      <c r="B20" s="170">
        <v>2</v>
      </c>
      <c r="C20" s="170"/>
      <c r="D20" s="168"/>
      <c r="E20" s="147"/>
      <c r="F20" s="147"/>
    </row>
    <row r="21" spans="1:8" x14ac:dyDescent="0.25">
      <c r="A21" s="169" t="s">
        <v>98</v>
      </c>
      <c r="B21" s="170" t="s">
        <v>34</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91" t="s">
        <v>18</v>
      </c>
      <c r="B26" s="292"/>
      <c r="C26" s="292"/>
      <c r="D26" s="292"/>
      <c r="E26" s="292"/>
      <c r="F26" s="292"/>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54"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90" t="s">
        <v>137</v>
      </c>
      <c r="B43" s="290"/>
      <c r="C43" s="290"/>
      <c r="D43" s="290"/>
      <c r="E43" s="290"/>
      <c r="F43" s="290"/>
    </row>
    <row r="44" spans="1:7" x14ac:dyDescent="0.25">
      <c r="A44" s="183">
        <f>B11</f>
        <v>43034</v>
      </c>
      <c r="B44" s="6"/>
      <c r="C44" s="7"/>
      <c r="D44" s="6"/>
    </row>
    <row r="45" spans="1:7" ht="16.5" x14ac:dyDescent="0.25">
      <c r="A45" s="293" t="s">
        <v>63</v>
      </c>
      <c r="B45" s="294"/>
      <c r="C45" s="294"/>
      <c r="D45" s="294"/>
      <c r="E45" s="294"/>
      <c r="F45" s="294"/>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ht="30" x14ac:dyDescent="0.25">
      <c r="A49" s="33" t="s">
        <v>28</v>
      </c>
      <c r="B49" s="170">
        <v>1</v>
      </c>
      <c r="C49" s="170"/>
      <c r="D49" s="156" t="s">
        <v>622</v>
      </c>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2</v>
      </c>
      <c r="C58" s="170"/>
      <c r="D58" s="168"/>
      <c r="E58" s="147"/>
      <c r="F58" s="147"/>
    </row>
    <row r="59" spans="1:6" x14ac:dyDescent="0.25">
      <c r="A59" s="169" t="s">
        <v>204</v>
      </c>
      <c r="B59" s="170">
        <v>2</v>
      </c>
      <c r="C59" s="171"/>
      <c r="D59" s="162"/>
      <c r="E59" s="146"/>
      <c r="F59" s="173"/>
    </row>
    <row r="60" spans="1:6" ht="30" x14ac:dyDescent="0.25">
      <c r="A60" s="24" t="s">
        <v>142</v>
      </c>
      <c r="B60" s="170">
        <v>1</v>
      </c>
      <c r="C60" s="170"/>
      <c r="D60" s="143" t="s">
        <v>621</v>
      </c>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624</v>
      </c>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ht="30" x14ac:dyDescent="0.25">
      <c r="A69" s="169" t="s">
        <v>117</v>
      </c>
      <c r="B69" s="170" t="s">
        <v>34</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t="s">
        <v>624</v>
      </c>
      <c r="E72" s="173"/>
      <c r="F72" s="173"/>
    </row>
    <row r="73" spans="1:6" s="172" customFormat="1" x14ac:dyDescent="0.25">
      <c r="A73" s="169" t="s">
        <v>172</v>
      </c>
      <c r="B73" s="170">
        <v>2</v>
      </c>
      <c r="C73" s="171"/>
      <c r="D73" s="156" t="s">
        <v>659</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33</v>
      </c>
    </row>
    <row r="82" spans="1:6" x14ac:dyDescent="0.25">
      <c r="A82" s="19" t="s">
        <v>37</v>
      </c>
      <c r="B82" s="20"/>
      <c r="C82" s="21"/>
      <c r="D82" s="63">
        <f>D81/(COUNT(B58:C80)*2)</f>
        <v>0.97058823529411764</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2</v>
      </c>
      <c r="C85" s="170"/>
      <c r="D85" s="157"/>
      <c r="E85" s="147"/>
      <c r="F85" s="147"/>
    </row>
    <row r="86" spans="1:6" ht="45" x14ac:dyDescent="0.25">
      <c r="A86" s="18" t="s">
        <v>105</v>
      </c>
      <c r="B86" s="170">
        <v>1</v>
      </c>
      <c r="C86" s="170"/>
      <c r="D86" s="155" t="s">
        <v>640</v>
      </c>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60" x14ac:dyDescent="0.25">
      <c r="A90" s="169" t="s">
        <v>293</v>
      </c>
      <c r="B90" s="170">
        <v>1</v>
      </c>
      <c r="C90" s="170"/>
      <c r="D90" s="156" t="s">
        <v>641</v>
      </c>
      <c r="E90" s="173"/>
      <c r="F90" s="147"/>
    </row>
    <row r="91" spans="1:6" ht="30" x14ac:dyDescent="0.25">
      <c r="A91" s="18" t="s">
        <v>260</v>
      </c>
      <c r="B91" s="170">
        <v>2</v>
      </c>
      <c r="C91" s="170"/>
      <c r="D91" s="157"/>
      <c r="E91" s="147"/>
      <c r="F91" s="147"/>
    </row>
    <row r="92" spans="1:6" ht="45" x14ac:dyDescent="0.25">
      <c r="A92" s="109" t="s">
        <v>287</v>
      </c>
      <c r="B92" s="170">
        <v>2</v>
      </c>
      <c r="C92" s="154"/>
      <c r="D92" s="258">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58</v>
      </c>
    </row>
    <row r="97" spans="1:6" ht="18" x14ac:dyDescent="0.25">
      <c r="A97" s="78" t="s">
        <v>224</v>
      </c>
      <c r="B97" s="84"/>
      <c r="C97" s="85"/>
      <c r="D97" s="82">
        <f>D96/(COUNT(B85:C91,B46:C53,B58:C80)*2)</f>
        <v>0.93548387096774188</v>
      </c>
    </row>
    <row r="98" spans="1:6" x14ac:dyDescent="0.25">
      <c r="A98" s="5"/>
      <c r="B98" s="6"/>
      <c r="C98" s="7"/>
      <c r="D98" s="6"/>
    </row>
    <row r="99" spans="1:6" ht="18" x14ac:dyDescent="0.35">
      <c r="A99" s="290" t="s">
        <v>129</v>
      </c>
      <c r="B99" s="290"/>
      <c r="C99" s="290"/>
      <c r="D99" s="290"/>
      <c r="E99" s="290"/>
      <c r="F99" s="290"/>
    </row>
    <row r="100" spans="1:6" x14ac:dyDescent="0.25">
      <c r="A100" s="183">
        <f>B11</f>
        <v>43034</v>
      </c>
      <c r="B100" s="6"/>
      <c r="C100" s="7"/>
      <c r="D100" s="6"/>
    </row>
    <row r="101" spans="1:6" ht="16.5" x14ac:dyDescent="0.25">
      <c r="A101" s="293" t="s">
        <v>63</v>
      </c>
      <c r="B101" s="294"/>
      <c r="C101" s="294"/>
      <c r="D101" s="294"/>
      <c r="E101" s="294"/>
      <c r="F101" s="294"/>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91" t="s">
        <v>133</v>
      </c>
      <c r="B113" s="292"/>
      <c r="C113" s="292"/>
      <c r="D113" s="292"/>
      <c r="E113" s="292"/>
      <c r="F113" s="292"/>
    </row>
    <row r="114" spans="1:6" ht="30" x14ac:dyDescent="0.25">
      <c r="A114" s="169" t="s">
        <v>314</v>
      </c>
      <c r="B114" s="170">
        <v>1</v>
      </c>
      <c r="C114" s="170"/>
      <c r="D114" s="168" t="s">
        <v>646</v>
      </c>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46.5" x14ac:dyDescent="0.35">
      <c r="A127" s="76" t="s">
        <v>173</v>
      </c>
      <c r="B127" s="170">
        <v>1</v>
      </c>
      <c r="C127" s="217" t="str">
        <f>IF(B127=0, -5, "0")</f>
        <v>0</v>
      </c>
      <c r="D127" s="168" t="s">
        <v>660</v>
      </c>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661</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68</v>
      </c>
    </row>
    <row r="150" spans="1:6" ht="18" x14ac:dyDescent="0.25">
      <c r="A150" s="78" t="s">
        <v>225</v>
      </c>
      <c r="B150" s="84"/>
      <c r="C150" s="85"/>
      <c r="D150" s="82">
        <f>D149/(COUNT(B138:C144,B102:C109,B114:C133)*2)</f>
        <v>0.97142857142857142</v>
      </c>
    </row>
    <row r="151" spans="1:6" x14ac:dyDescent="0.25">
      <c r="A151" s="9"/>
      <c r="B151" s="6"/>
      <c r="C151" s="7"/>
      <c r="D151" s="6"/>
    </row>
    <row r="152" spans="1:6" ht="18" x14ac:dyDescent="0.35">
      <c r="A152" s="290" t="s">
        <v>130</v>
      </c>
      <c r="B152" s="290"/>
      <c r="C152" s="290"/>
      <c r="D152" s="290"/>
      <c r="E152" s="290"/>
      <c r="F152" s="290"/>
    </row>
    <row r="153" spans="1:6" x14ac:dyDescent="0.25">
      <c r="A153" s="183">
        <f>B11</f>
        <v>43034</v>
      </c>
      <c r="B153" s="6"/>
      <c r="C153" s="7"/>
      <c r="D153" s="59"/>
    </row>
    <row r="154" spans="1:6" ht="16.5" x14ac:dyDescent="0.25">
      <c r="A154" s="293" t="s">
        <v>63</v>
      </c>
      <c r="B154" s="294"/>
      <c r="C154" s="294"/>
      <c r="D154" s="294"/>
      <c r="E154" s="294"/>
      <c r="F154" s="294"/>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ht="120" x14ac:dyDescent="0.25">
      <c r="A170" s="18" t="s">
        <v>64</v>
      </c>
      <c r="B170" s="170">
        <v>0</v>
      </c>
      <c r="C170" s="170"/>
      <c r="D170" s="12" t="s">
        <v>667</v>
      </c>
      <c r="E170" s="168" t="s">
        <v>628</v>
      </c>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ht="60" x14ac:dyDescent="0.25">
      <c r="A173" s="169" t="s">
        <v>296</v>
      </c>
      <c r="B173" s="170">
        <v>1</v>
      </c>
      <c r="C173" s="171"/>
      <c r="D173" s="163" t="s">
        <v>625</v>
      </c>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106.5" x14ac:dyDescent="0.35">
      <c r="A176" s="86" t="s">
        <v>209</v>
      </c>
      <c r="B176" s="170">
        <v>2</v>
      </c>
      <c r="C176" s="217" t="str">
        <f>IF(B176=0, -5, "0")</f>
        <v>0</v>
      </c>
      <c r="D176" s="168" t="s">
        <v>626</v>
      </c>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t="s">
        <v>34</v>
      </c>
      <c r="C180" s="218" t="str">
        <f>IF(B180=0, -5, "0")</f>
        <v>0</v>
      </c>
      <c r="D180" s="146" t="s">
        <v>632</v>
      </c>
      <c r="E180" s="173"/>
      <c r="F180" s="147"/>
    </row>
    <row r="181" spans="1:7" x14ac:dyDescent="0.25">
      <c r="A181" s="24" t="s">
        <v>83</v>
      </c>
      <c r="B181" s="170">
        <v>1</v>
      </c>
      <c r="C181" s="170"/>
      <c r="D181" s="168" t="s">
        <v>629</v>
      </c>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0.5</v>
      </c>
      <c r="E185" s="102"/>
      <c r="F185" s="102"/>
    </row>
    <row r="186" spans="1:7" x14ac:dyDescent="0.25">
      <c r="A186" s="19" t="s">
        <v>38</v>
      </c>
      <c r="B186" s="19"/>
      <c r="C186" s="19"/>
      <c r="D186" s="19">
        <f>SUM(B167:C184)</f>
        <v>30</v>
      </c>
    </row>
    <row r="187" spans="1:7" x14ac:dyDescent="0.25">
      <c r="A187" s="19" t="s">
        <v>37</v>
      </c>
      <c r="B187" s="20"/>
      <c r="C187" s="21"/>
      <c r="D187" s="63">
        <f>D186/(COUNT(B167:C184)*2)</f>
        <v>0.88235294117647056</v>
      </c>
    </row>
    <row r="188" spans="1:7" x14ac:dyDescent="0.25">
      <c r="A188" s="9"/>
      <c r="B188" s="6"/>
      <c r="C188" s="7"/>
      <c r="D188" s="6"/>
    </row>
    <row r="189" spans="1:7" ht="18" x14ac:dyDescent="0.25">
      <c r="A189" s="78" t="s">
        <v>139</v>
      </c>
      <c r="B189" s="84"/>
      <c r="C189" s="85"/>
      <c r="D189" s="81">
        <f>SUM(D163,D186)</f>
        <v>46</v>
      </c>
    </row>
    <row r="190" spans="1:7" ht="18" x14ac:dyDescent="0.25">
      <c r="A190" s="78" t="s">
        <v>226</v>
      </c>
      <c r="B190" s="84"/>
      <c r="C190" s="85"/>
      <c r="D190" s="82">
        <f>D189/(COUNT(B155:C162,B167:C184)*2)</f>
        <v>0.92</v>
      </c>
    </row>
    <row r="191" spans="1:7" x14ac:dyDescent="0.25">
      <c r="A191" s="9"/>
      <c r="B191" s="6"/>
      <c r="C191" s="7"/>
      <c r="D191" s="6"/>
    </row>
    <row r="192" spans="1:7" ht="18" x14ac:dyDescent="0.35">
      <c r="A192" s="290" t="s">
        <v>167</v>
      </c>
      <c r="B192" s="290"/>
      <c r="C192" s="290"/>
      <c r="D192" s="290"/>
      <c r="E192" s="290"/>
      <c r="F192" s="290"/>
    </row>
    <row r="193" spans="1:7" x14ac:dyDescent="0.25">
      <c r="A193" s="189">
        <f>B11</f>
        <v>43034</v>
      </c>
      <c r="B193" s="6"/>
      <c r="C193" s="7"/>
      <c r="D193" s="6"/>
    </row>
    <row r="194" spans="1:7" ht="18" x14ac:dyDescent="0.25">
      <c r="A194" s="291" t="s">
        <v>158</v>
      </c>
      <c r="B194" s="292"/>
      <c r="C194" s="292"/>
      <c r="D194" s="292"/>
      <c r="E194" s="292"/>
      <c r="F194" s="292"/>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t="s">
        <v>635</v>
      </c>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t="s">
        <v>34</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1</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2</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2</v>
      </c>
      <c r="C212" s="170"/>
      <c r="D212" s="143" t="s">
        <v>636</v>
      </c>
      <c r="E212" s="147"/>
      <c r="F212" s="147"/>
    </row>
    <row r="213" spans="1:7" ht="30" x14ac:dyDescent="0.25">
      <c r="A213" s="169" t="s">
        <v>176</v>
      </c>
      <c r="B213" s="170" t="s">
        <v>34</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47"/>
      <c r="F220" s="147"/>
    </row>
    <row r="221" spans="1:7" x14ac:dyDescent="0.25">
      <c r="A221" s="24" t="s">
        <v>159</v>
      </c>
      <c r="B221" s="170" t="s">
        <v>34</v>
      </c>
      <c r="C221" s="170"/>
      <c r="D221" s="168"/>
      <c r="E221" s="147"/>
      <c r="F221" s="147"/>
    </row>
    <row r="222" spans="1:7" ht="18" x14ac:dyDescent="0.25">
      <c r="A222" s="108" t="s">
        <v>72</v>
      </c>
      <c r="B222" s="170">
        <v>2</v>
      </c>
      <c r="C222" s="217" t="str">
        <f>IF(B222=0, -5, "0")</f>
        <v>0</v>
      </c>
      <c r="D222" s="168" t="s">
        <v>636</v>
      </c>
      <c r="E222" s="147"/>
      <c r="F222" s="147"/>
    </row>
    <row r="223" spans="1:7" ht="18" x14ac:dyDescent="0.35">
      <c r="A223" s="48" t="s">
        <v>289</v>
      </c>
      <c r="B223" s="170">
        <v>2</v>
      </c>
      <c r="C223" s="170"/>
      <c r="D223" s="168"/>
      <c r="E223" s="160"/>
      <c r="F223" s="147"/>
      <c r="G223" s="172"/>
    </row>
    <row r="224" spans="1:7" ht="16.5" x14ac:dyDescent="0.25">
      <c r="A224" s="107" t="s">
        <v>168</v>
      </c>
      <c r="B224" s="170" t="s">
        <v>34</v>
      </c>
      <c r="C224" s="218" t="str">
        <f>IF(B224=0, -5, "0")</f>
        <v>0</v>
      </c>
      <c r="D224" s="146" t="s">
        <v>632</v>
      </c>
      <c r="E224" s="147"/>
      <c r="F224" s="147"/>
    </row>
    <row r="225" spans="1:6" x14ac:dyDescent="0.25">
      <c r="A225" s="24" t="s">
        <v>83</v>
      </c>
      <c r="B225" s="170" t="s">
        <v>34</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22</v>
      </c>
    </row>
    <row r="230" spans="1:6" x14ac:dyDescent="0.25">
      <c r="A230" s="19" t="s">
        <v>37</v>
      </c>
      <c r="B230" s="20"/>
      <c r="C230" s="21"/>
      <c r="D230" s="63">
        <f>D229/(COUNT(B210:C228)*2)</f>
        <v>1</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662</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8">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58</v>
      </c>
    </row>
    <row r="246" spans="1:6" ht="18" x14ac:dyDescent="0.25">
      <c r="A246" s="103" t="s">
        <v>227</v>
      </c>
      <c r="B246" s="104"/>
      <c r="C246" s="105"/>
      <c r="D246" s="106">
        <f>D245/(COUNT(B210:C228,B233:C240,B195:C205)*2)</f>
        <v>1</v>
      </c>
    </row>
    <row r="247" spans="1:6" s="3" customFormat="1" ht="18" x14ac:dyDescent="0.25">
      <c r="A247" s="45"/>
      <c r="B247" s="46"/>
      <c r="C247" s="46"/>
      <c r="D247" s="47"/>
    </row>
    <row r="248" spans="1:6" s="3" customFormat="1" ht="18" x14ac:dyDescent="0.35">
      <c r="A248" s="290" t="s">
        <v>78</v>
      </c>
      <c r="B248" s="290"/>
      <c r="C248" s="290"/>
      <c r="D248" s="290"/>
      <c r="E248" s="290"/>
      <c r="F248" s="290"/>
    </row>
    <row r="249" spans="1:6" s="3" customFormat="1" x14ac:dyDescent="0.25">
      <c r="A249" s="183">
        <f>B11</f>
        <v>43034</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t="s">
        <v>34</v>
      </c>
      <c r="C251" s="217" t="str">
        <f>IF(B251=0, -5, "0")</f>
        <v>0</v>
      </c>
      <c r="D251" s="168"/>
      <c r="E251" s="173"/>
      <c r="F251" s="173"/>
    </row>
    <row r="252" spans="1:6" s="3" customFormat="1" x14ac:dyDescent="0.25">
      <c r="A252" s="23" t="s">
        <v>148</v>
      </c>
      <c r="B252" s="170" t="s">
        <v>34</v>
      </c>
      <c r="C252" s="170"/>
      <c r="D252" s="168"/>
      <c r="E252" s="173"/>
      <c r="F252" s="173"/>
    </row>
    <row r="253" spans="1:6" s="3" customFormat="1" x14ac:dyDescent="0.25">
      <c r="A253" s="33" t="s">
        <v>300</v>
      </c>
      <c r="B253" s="170" t="s">
        <v>34</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t="s">
        <v>34</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t="s">
        <v>34</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663</v>
      </c>
      <c r="B267" s="171" t="s">
        <v>34</v>
      </c>
      <c r="C267" s="171"/>
      <c r="E267" s="173"/>
      <c r="F267" s="173"/>
    </row>
    <row r="268" spans="1:6" s="3" customFormat="1" x14ac:dyDescent="0.25">
      <c r="A268" s="18" t="s">
        <v>206</v>
      </c>
      <c r="B268" s="171" t="s">
        <v>34</v>
      </c>
      <c r="C268" s="170"/>
      <c r="D268" s="11"/>
      <c r="E268" s="173"/>
      <c r="F268" s="173"/>
    </row>
    <row r="269" spans="1:6" s="3" customFormat="1" x14ac:dyDescent="0.25">
      <c r="A269" s="169" t="s">
        <v>312</v>
      </c>
      <c r="B269" s="171" t="s">
        <v>34</v>
      </c>
      <c r="C269" s="170"/>
      <c r="D269" s="164"/>
      <c r="E269" s="173"/>
      <c r="F269" s="173"/>
    </row>
    <row r="270" spans="1:6" s="3" customFormat="1" x14ac:dyDescent="0.25">
      <c r="A270" s="169" t="s">
        <v>149</v>
      </c>
      <c r="B270" s="171" t="s">
        <v>34</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t="s">
        <v>34</v>
      </c>
      <c r="C272" s="170"/>
      <c r="D272" s="11"/>
      <c r="E272" s="173"/>
      <c r="F272" s="173"/>
    </row>
    <row r="273" spans="1:6" s="3" customFormat="1" ht="16.5" x14ac:dyDescent="0.3">
      <c r="A273" s="48" t="s">
        <v>80</v>
      </c>
      <c r="B273" s="171" t="s">
        <v>34</v>
      </c>
      <c r="C273" s="170"/>
      <c r="D273" s="11"/>
      <c r="E273" s="146"/>
      <c r="F273" s="173"/>
    </row>
    <row r="274" spans="1:6" s="3" customFormat="1" ht="30" x14ac:dyDescent="0.25">
      <c r="A274" s="169" t="s">
        <v>302</v>
      </c>
      <c r="B274" s="171" t="s">
        <v>34</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90" t="s">
        <v>4</v>
      </c>
      <c r="B291" s="290"/>
      <c r="C291" s="290"/>
      <c r="D291" s="290"/>
      <c r="E291" s="290"/>
      <c r="F291" s="290"/>
    </row>
    <row r="292" spans="1:7" x14ac:dyDescent="0.25">
      <c r="A292" s="192">
        <f>B11</f>
        <v>43034</v>
      </c>
      <c r="B292" s="6"/>
      <c r="C292" s="7"/>
      <c r="D292" s="59"/>
    </row>
    <row r="293" spans="1:7" ht="18" x14ac:dyDescent="0.25">
      <c r="A293" s="291" t="s">
        <v>19</v>
      </c>
      <c r="B293" s="292"/>
      <c r="C293" s="292"/>
      <c r="D293" s="292"/>
      <c r="E293" s="292"/>
      <c r="F293" s="292"/>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t="s">
        <v>34</v>
      </c>
      <c r="C301" s="170"/>
      <c r="D301" s="168"/>
      <c r="E301" s="147"/>
      <c r="F301" s="147"/>
    </row>
    <row r="302" spans="1:7" x14ac:dyDescent="0.25">
      <c r="A302" s="19" t="s">
        <v>38</v>
      </c>
      <c r="B302" s="19"/>
      <c r="C302" s="19"/>
      <c r="D302" s="19">
        <f>SUM(B294:C301)</f>
        <v>14</v>
      </c>
    </row>
    <row r="303" spans="1:7" x14ac:dyDescent="0.25">
      <c r="A303" s="19" t="s">
        <v>37</v>
      </c>
      <c r="B303" s="20"/>
      <c r="C303" s="21"/>
      <c r="D303" s="63">
        <f>D302/(COUNT(B294:C301)*2)</f>
        <v>1</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t="s">
        <v>636</v>
      </c>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18</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32</v>
      </c>
    </row>
    <row r="322" spans="1:9" ht="18" x14ac:dyDescent="0.25">
      <c r="A322" s="78" t="s">
        <v>229</v>
      </c>
      <c r="B322" s="84"/>
      <c r="C322" s="85"/>
      <c r="D322" s="82">
        <f>D321/(COUNT(B306:C316,B294:C301)*2)</f>
        <v>1</v>
      </c>
    </row>
    <row r="323" spans="1:9" x14ac:dyDescent="0.25">
      <c r="A323" s="9"/>
      <c r="B323" s="6"/>
      <c r="C323" s="7"/>
      <c r="D323" s="6"/>
    </row>
    <row r="324" spans="1:9" ht="18" x14ac:dyDescent="0.35">
      <c r="A324" s="290" t="s">
        <v>21</v>
      </c>
      <c r="B324" s="290"/>
      <c r="C324" s="290"/>
      <c r="D324" s="290"/>
      <c r="E324" s="290"/>
      <c r="F324" s="290"/>
    </row>
    <row r="325" spans="1:9" x14ac:dyDescent="0.25">
      <c r="A325" s="193">
        <f>B11</f>
        <v>43034</v>
      </c>
      <c r="B325" s="6"/>
      <c r="C325" s="7"/>
      <c r="D325" s="6"/>
    </row>
    <row r="326" spans="1:9" ht="18" x14ac:dyDescent="0.25">
      <c r="A326" s="291" t="s">
        <v>12</v>
      </c>
      <c r="B326" s="292"/>
      <c r="C326" s="292"/>
      <c r="D326" s="292"/>
      <c r="E326" s="292"/>
      <c r="F326" s="292"/>
    </row>
    <row r="327" spans="1:9" ht="30" x14ac:dyDescent="0.25">
      <c r="A327" s="169" t="s">
        <v>109</v>
      </c>
      <c r="B327" s="170">
        <v>1</v>
      </c>
      <c r="C327" s="170"/>
      <c r="D327" s="143" t="s">
        <v>615</v>
      </c>
      <c r="E327" s="147"/>
      <c r="F327" s="147"/>
    </row>
    <row r="328" spans="1:9" ht="30" x14ac:dyDescent="0.25">
      <c r="A328" s="169" t="s">
        <v>51</v>
      </c>
      <c r="B328" s="170">
        <v>1</v>
      </c>
      <c r="C328" s="170"/>
      <c r="D328" s="6" t="s">
        <v>612</v>
      </c>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t="s">
        <v>34</v>
      </c>
      <c r="C332" s="170"/>
      <c r="D332" s="168"/>
      <c r="E332" s="147"/>
      <c r="F332" s="147"/>
    </row>
    <row r="333" spans="1:9" ht="36" x14ac:dyDescent="0.35">
      <c r="A333" s="83" t="s">
        <v>23</v>
      </c>
      <c r="B333" s="170">
        <v>2</v>
      </c>
      <c r="C333" s="217" t="str">
        <f>IF(B333=0, -5, "0")</f>
        <v>0</v>
      </c>
      <c r="D333" s="129"/>
      <c r="E333" s="147"/>
      <c r="F333" s="147"/>
    </row>
    <row r="334" spans="1:9" ht="75" x14ac:dyDescent="0.25">
      <c r="A334" s="169" t="s">
        <v>304</v>
      </c>
      <c r="B334" s="170">
        <v>0</v>
      </c>
      <c r="C334" s="171"/>
      <c r="D334" s="162" t="s">
        <v>610</v>
      </c>
      <c r="E334" s="146" t="s">
        <v>611</v>
      </c>
      <c r="F334" s="173"/>
      <c r="G334" s="172"/>
      <c r="H334" s="172"/>
      <c r="I334" s="172"/>
    </row>
    <row r="335" spans="1:9" x14ac:dyDescent="0.25">
      <c r="A335" s="101" t="s">
        <v>248</v>
      </c>
      <c r="B335" s="170">
        <v>1</v>
      </c>
      <c r="C335" s="154"/>
      <c r="D335" s="168" t="s">
        <v>616</v>
      </c>
      <c r="E335" s="147"/>
      <c r="F335" s="147"/>
    </row>
    <row r="336" spans="1:9" x14ac:dyDescent="0.25">
      <c r="A336" s="19" t="s">
        <v>38</v>
      </c>
      <c r="B336" s="19"/>
      <c r="C336" s="19"/>
      <c r="D336" s="111">
        <f>SUM(B327:C335)</f>
        <v>11</v>
      </c>
    </row>
    <row r="337" spans="1:6" x14ac:dyDescent="0.25">
      <c r="A337" s="19" t="s">
        <v>37</v>
      </c>
      <c r="B337" s="20"/>
      <c r="C337" s="21"/>
      <c r="D337" s="63">
        <f>D336/(COUNT(B327:C335)*2)</f>
        <v>0.6875</v>
      </c>
    </row>
    <row r="338" spans="1:6" x14ac:dyDescent="0.25">
      <c r="A338" s="9"/>
      <c r="B338" s="6"/>
      <c r="C338" s="7"/>
      <c r="D338" s="6"/>
    </row>
    <row r="339" spans="1:6" ht="18" x14ac:dyDescent="0.25">
      <c r="A339" s="291" t="s">
        <v>25</v>
      </c>
      <c r="B339" s="292"/>
      <c r="C339" s="292"/>
      <c r="D339" s="292"/>
      <c r="E339" s="292"/>
      <c r="F339" s="292"/>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1</v>
      </c>
      <c r="C345" s="154"/>
      <c r="D345" s="134">
        <v>0.8</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21</v>
      </c>
    </row>
    <row r="350" spans="1:6" ht="18" x14ac:dyDescent="0.25">
      <c r="A350" s="78" t="s">
        <v>230</v>
      </c>
      <c r="B350" s="84"/>
      <c r="C350" s="85"/>
      <c r="D350" s="212">
        <f>D349/(COUNT(B340:C344,B327:C335)*2)</f>
        <v>0.80769230769230771</v>
      </c>
    </row>
    <row r="351" spans="1:6" x14ac:dyDescent="0.25">
      <c r="A351" s="9"/>
      <c r="B351" s="6"/>
      <c r="C351" s="7"/>
      <c r="D351" s="6"/>
    </row>
    <row r="352" spans="1:6" ht="18" x14ac:dyDescent="0.35">
      <c r="A352" s="290" t="s">
        <v>8</v>
      </c>
      <c r="B352" s="290"/>
      <c r="C352" s="290"/>
      <c r="D352" s="290"/>
      <c r="E352" s="290"/>
      <c r="F352" s="290"/>
    </row>
    <row r="353" spans="1:6" x14ac:dyDescent="0.25">
      <c r="A353" s="183">
        <f>B11</f>
        <v>43034</v>
      </c>
      <c r="B353" s="6"/>
      <c r="C353" s="7"/>
      <c r="D353" s="59"/>
    </row>
    <row r="354" spans="1:6" ht="16.5" x14ac:dyDescent="0.25">
      <c r="A354" s="293" t="s">
        <v>113</v>
      </c>
      <c r="B354" s="294"/>
      <c r="C354" s="294"/>
      <c r="D354" s="294"/>
      <c r="E354" s="294"/>
      <c r="F354" s="294"/>
    </row>
    <row r="355" spans="1:6" ht="30" x14ac:dyDescent="0.25">
      <c r="A355" s="43" t="s">
        <v>112</v>
      </c>
      <c r="B355" s="170">
        <v>1</v>
      </c>
      <c r="C355" s="170"/>
      <c r="D355" s="168" t="s">
        <v>658</v>
      </c>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ht="45" x14ac:dyDescent="0.25">
      <c r="A358" s="23" t="s">
        <v>13</v>
      </c>
      <c r="B358" s="170">
        <v>1</v>
      </c>
      <c r="C358" s="170"/>
      <c r="D358" s="168" t="s">
        <v>664</v>
      </c>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46.5" x14ac:dyDescent="0.35">
      <c r="A369" s="76" t="s">
        <v>59</v>
      </c>
      <c r="B369" s="171">
        <v>0</v>
      </c>
      <c r="C369" s="217">
        <f>IF(B369=0, -5, "0")</f>
        <v>-5</v>
      </c>
      <c r="D369" s="168" t="s">
        <v>637</v>
      </c>
      <c r="E369" s="168" t="s">
        <v>638</v>
      </c>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31.5" x14ac:dyDescent="0.35">
      <c r="A374" s="76" t="s">
        <v>115</v>
      </c>
      <c r="B374" s="171">
        <v>1</v>
      </c>
      <c r="C374" s="217" t="str">
        <f>IF(B374=0, -5, "0")</f>
        <v>0</v>
      </c>
      <c r="D374" s="168" t="s">
        <v>639</v>
      </c>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14</v>
      </c>
    </row>
    <row r="380" spans="1:6" x14ac:dyDescent="0.25">
      <c r="A380" s="19" t="s">
        <v>37</v>
      </c>
      <c r="B380" s="20"/>
      <c r="C380" s="20"/>
      <c r="D380" s="64">
        <f>D379/(COUNT(B367:C378)*2)</f>
        <v>0.58333333333333337</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2.5"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1</v>
      </c>
      <c r="C398" s="154"/>
      <c r="D398" s="258">
        <v>0.5</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50</v>
      </c>
    </row>
    <row r="403" spans="1:6" ht="18" x14ac:dyDescent="0.25">
      <c r="A403" s="78" t="s">
        <v>231</v>
      </c>
      <c r="B403" s="84"/>
      <c r="C403" s="85"/>
      <c r="D403" s="82">
        <f>D402/(COUNT(B392:C397,B367:C378,B383:C387,B355:C362)*2)</f>
        <v>0.80645161290322576</v>
      </c>
      <c r="E403" s="172"/>
    </row>
    <row r="404" spans="1:6" x14ac:dyDescent="0.25">
      <c r="A404" s="5"/>
      <c r="B404" s="6"/>
      <c r="C404" s="7"/>
      <c r="D404" s="6"/>
    </row>
    <row r="405" spans="1:6" ht="18" x14ac:dyDescent="0.35">
      <c r="A405" s="290" t="s">
        <v>125</v>
      </c>
      <c r="B405" s="290"/>
      <c r="C405" s="290"/>
      <c r="D405" s="290"/>
      <c r="E405" s="290"/>
      <c r="F405" s="290"/>
    </row>
    <row r="406" spans="1:6" x14ac:dyDescent="0.25">
      <c r="A406" s="192">
        <f>B11</f>
        <v>43034</v>
      </c>
      <c r="B406" s="6"/>
      <c r="C406" s="7"/>
      <c r="D406" s="6"/>
    </row>
    <row r="407" spans="1:6" ht="16.5" x14ac:dyDescent="0.25">
      <c r="A407" s="293" t="s">
        <v>19</v>
      </c>
      <c r="B407" s="294"/>
      <c r="C407" s="294"/>
      <c r="D407" s="294"/>
      <c r="E407" s="294"/>
      <c r="F407" s="294"/>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ht="60" x14ac:dyDescent="0.25">
      <c r="A411" s="22" t="s">
        <v>126</v>
      </c>
      <c r="B411" s="170">
        <v>1</v>
      </c>
      <c r="C411" s="170"/>
      <c r="D411" s="168" t="s">
        <v>668</v>
      </c>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93" t="s">
        <v>122</v>
      </c>
      <c r="B418" s="294"/>
      <c r="C418" s="294"/>
      <c r="D418" s="294"/>
      <c r="E418" s="294"/>
      <c r="F418" s="294"/>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t="s">
        <v>656</v>
      </c>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14</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27</v>
      </c>
    </row>
    <row r="433" spans="1:7" ht="18" x14ac:dyDescent="0.25">
      <c r="A433" s="78" t="s">
        <v>232</v>
      </c>
      <c r="B433" s="84"/>
      <c r="C433" s="85"/>
      <c r="D433" s="82">
        <f>D432/(COUNT(B419:C427,B408:C414)*2)</f>
        <v>0.9642857142857143</v>
      </c>
    </row>
    <row r="434" spans="1:7" x14ac:dyDescent="0.25">
      <c r="A434" s="5"/>
      <c r="B434" s="6"/>
      <c r="C434" s="7"/>
      <c r="D434" s="6"/>
    </row>
    <row r="435" spans="1:7" ht="18" x14ac:dyDescent="0.35">
      <c r="A435" s="290" t="s">
        <v>374</v>
      </c>
      <c r="B435" s="290"/>
      <c r="C435" s="290"/>
      <c r="D435" s="290"/>
      <c r="E435" s="290"/>
      <c r="F435" s="290"/>
    </row>
    <row r="436" spans="1:7" x14ac:dyDescent="0.25">
      <c r="A436" s="195">
        <f>+B11</f>
        <v>43034</v>
      </c>
      <c r="B436" s="6"/>
      <c r="C436" s="7"/>
      <c r="D436" s="6"/>
    </row>
    <row r="437" spans="1:7" ht="18" x14ac:dyDescent="0.25">
      <c r="A437" s="291" t="s">
        <v>375</v>
      </c>
      <c r="B437" s="292"/>
      <c r="C437" s="292"/>
      <c r="D437" s="292"/>
      <c r="E437" s="292"/>
      <c r="F437" s="292"/>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665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1" t="s">
        <v>31</v>
      </c>
      <c r="B444" s="292"/>
      <c r="C444" s="292"/>
      <c r="D444" s="292"/>
      <c r="E444" s="292"/>
      <c r="F444" s="292"/>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0" t="s">
        <v>180</v>
      </c>
      <c r="B454" s="290"/>
      <c r="C454" s="290"/>
      <c r="D454" s="290"/>
      <c r="E454" s="290"/>
      <c r="F454" s="290"/>
    </row>
    <row r="455" spans="1:6" x14ac:dyDescent="0.25">
      <c r="A455" s="15"/>
      <c r="B455" s="6"/>
      <c r="C455" s="7"/>
      <c r="D455" s="6"/>
    </row>
    <row r="456" spans="1:6" ht="44.25" customHeight="1" x14ac:dyDescent="0.25">
      <c r="A456" s="22" t="s">
        <v>15</v>
      </c>
      <c r="B456" s="170">
        <v>1</v>
      </c>
      <c r="C456" s="170"/>
      <c r="D456" s="168" t="s">
        <v>652</v>
      </c>
      <c r="E456" s="147"/>
      <c r="F456" s="147"/>
    </row>
    <row r="457" spans="1:6" ht="30" x14ac:dyDescent="0.25">
      <c r="A457" s="32" t="s">
        <v>245</v>
      </c>
      <c r="B457" s="170">
        <v>1</v>
      </c>
      <c r="C457" s="170"/>
      <c r="D457" s="156" t="s">
        <v>644</v>
      </c>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8">
        <v>1</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90" t="s">
        <v>87</v>
      </c>
      <c r="B464" s="290"/>
      <c r="C464" s="290"/>
      <c r="D464" s="290"/>
      <c r="E464" s="290"/>
      <c r="F464" s="290"/>
    </row>
    <row r="465" spans="1:7" x14ac:dyDescent="0.25">
      <c r="A465" s="15"/>
      <c r="B465" s="6"/>
      <c r="C465" s="7"/>
      <c r="D465" s="6"/>
    </row>
    <row r="466" spans="1:7" ht="30" x14ac:dyDescent="0.25">
      <c r="A466" s="32" t="s">
        <v>288</v>
      </c>
      <c r="B466" s="171">
        <v>2</v>
      </c>
      <c r="C466" s="171"/>
      <c r="D466" s="146"/>
      <c r="E466" s="173"/>
      <c r="F466" s="147"/>
    </row>
    <row r="467" spans="1:7" ht="30.75" x14ac:dyDescent="0.3">
      <c r="A467" s="181" t="s">
        <v>306</v>
      </c>
      <c r="B467" s="171" t="s">
        <v>34</v>
      </c>
      <c r="C467" s="218" t="str">
        <f>IF(B467=0, -5, "0")</f>
        <v>0</v>
      </c>
      <c r="D467" s="146" t="s">
        <v>654</v>
      </c>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90" t="s">
        <v>151</v>
      </c>
      <c r="B473" s="290"/>
      <c r="C473" s="290"/>
      <c r="D473" s="290"/>
      <c r="E473" s="290"/>
      <c r="F473" s="290"/>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75" x14ac:dyDescent="0.25">
      <c r="A480" s="18" t="s">
        <v>49</v>
      </c>
      <c r="B480" s="170">
        <v>1</v>
      </c>
      <c r="C480" s="170"/>
      <c r="D480" s="168" t="s">
        <v>655</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1</v>
      </c>
      <c r="C488" s="177"/>
      <c r="D488" s="175" t="s">
        <v>627</v>
      </c>
      <c r="E488" s="176"/>
      <c r="F488" s="176"/>
    </row>
    <row r="489" spans="1:7" ht="45" x14ac:dyDescent="0.25">
      <c r="A489" s="100" t="s">
        <v>410</v>
      </c>
      <c r="B489" s="170" t="s">
        <v>34</v>
      </c>
      <c r="C489" s="154"/>
      <c r="D489" s="175"/>
      <c r="E489" s="147"/>
      <c r="F489" s="147"/>
    </row>
    <row r="490" spans="1:7" ht="45" x14ac:dyDescent="0.25">
      <c r="A490" s="100" t="s">
        <v>287</v>
      </c>
      <c r="B490" s="170">
        <v>1</v>
      </c>
      <c r="C490" s="154"/>
      <c r="D490" s="178">
        <v>0.8</v>
      </c>
      <c r="E490" s="102"/>
      <c r="F490" s="102"/>
    </row>
    <row r="491" spans="1:7" x14ac:dyDescent="0.25">
      <c r="A491" s="19" t="s">
        <v>38</v>
      </c>
      <c r="B491" s="19"/>
      <c r="C491" s="19"/>
      <c r="D491" s="19">
        <f>SUM(B475:C489)</f>
        <v>24</v>
      </c>
    </row>
    <row r="492" spans="1:7" x14ac:dyDescent="0.25">
      <c r="A492" s="19" t="s">
        <v>37</v>
      </c>
      <c r="B492" s="20"/>
      <c r="C492" s="21"/>
      <c r="D492" s="63">
        <f>D491/(COUNT(B475:C489)*2)</f>
        <v>0.92307692307692313</v>
      </c>
    </row>
    <row r="493" spans="1:7" x14ac:dyDescent="0.25">
      <c r="A493" s="9"/>
      <c r="B493" s="6"/>
      <c r="C493" s="7"/>
      <c r="D493" s="6"/>
    </row>
    <row r="494" spans="1:7" ht="18" x14ac:dyDescent="0.35">
      <c r="A494" s="290" t="s">
        <v>152</v>
      </c>
      <c r="B494" s="290"/>
      <c r="C494" s="290"/>
      <c r="D494" s="290"/>
      <c r="E494" s="290"/>
      <c r="F494" s="290"/>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0.90000000000000013</v>
      </c>
    </row>
    <row r="504" spans="1:6" ht="22.5" x14ac:dyDescent="0.3">
      <c r="A504" s="71" t="s">
        <v>47</v>
      </c>
      <c r="B504" s="72"/>
      <c r="C504" s="73"/>
      <c r="D504" s="74">
        <f>SUM(D500,D491,D461,D451,D402,D349,D321,D40,D470,D288,D245,D149,D432,D189,D96)</f>
        <v>435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0.9334763948497854</v>
      </c>
    </row>
  </sheetData>
  <sheetProtection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267:B284 B102:B109 B85:B92 B114:B133 B138:B145 B167:B185 B155:B162 B195:B205 B210:B228 B475:B490 B233:B241 B251:B262 B294:B301 B306:B317 B340:B345 B327:B335 B355:B362 B383:B387 B367:B378 B392:B398 B438:B441 B445:B447 B419:B428 B456:B460 B466:B469 B496:B499 B58:B8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7" zoomScale="78" zoomScaleNormal="78" workbookViewId="0">
      <selection activeCell="M108" sqref="M10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0"/>
      <c r="E1" s="320"/>
      <c r="F1" s="320"/>
      <c r="G1" s="320"/>
      <c r="H1" s="320"/>
      <c r="I1" s="32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4" t="s">
        <v>52</v>
      </c>
      <c r="B6" s="304"/>
      <c r="C6" s="304"/>
      <c r="D6" s="304"/>
      <c r="E6" s="304"/>
      <c r="F6" s="304"/>
      <c r="G6" s="216"/>
      <c r="H6" s="216"/>
      <c r="I6" s="216"/>
    </row>
    <row r="7" spans="1:9" s="36" customFormat="1" ht="21.75" customHeight="1" x14ac:dyDescent="0.45">
      <c r="A7" s="305" t="str">
        <f>'A1 Exploitation'!A8:F8</f>
        <v>Jarzouna</v>
      </c>
      <c r="B7" s="305"/>
      <c r="C7" s="305"/>
      <c r="D7" s="305"/>
      <c r="E7" s="305"/>
      <c r="F7" s="305"/>
      <c r="G7" s="216"/>
      <c r="H7" s="216"/>
      <c r="I7" s="216"/>
    </row>
    <row r="8" spans="1:9" s="36" customFormat="1" ht="24" x14ac:dyDescent="0.45">
      <c r="A8" s="38" t="s">
        <v>44</v>
      </c>
      <c r="B8" s="321" t="str">
        <f>'A4 Exploitation'!B9:F9</f>
        <v>Mme Meriam CHOUCHENE</v>
      </c>
      <c r="C8" s="321"/>
      <c r="D8" s="321"/>
      <c r="E8" s="321"/>
      <c r="F8" s="321"/>
      <c r="G8" s="216"/>
      <c r="H8" s="216"/>
      <c r="I8" s="216"/>
    </row>
    <row r="9" spans="1:9" s="36" customFormat="1" ht="24" x14ac:dyDescent="0.45">
      <c r="A9" s="39" t="s">
        <v>46</v>
      </c>
      <c r="B9" s="322" t="str">
        <f>'A4 Exploitation'!B10:F10</f>
        <v>Directeur magasin &amp; chefs rayons</v>
      </c>
      <c r="C9" s="322"/>
      <c r="D9" s="322"/>
      <c r="E9" s="322"/>
      <c r="F9" s="322"/>
      <c r="G9" s="216"/>
      <c r="H9" s="216"/>
      <c r="I9" s="216"/>
    </row>
    <row r="10" spans="1:9" s="36" customFormat="1" ht="24" x14ac:dyDescent="0.45">
      <c r="A10" s="38" t="s">
        <v>45</v>
      </c>
      <c r="B10" s="319">
        <f>'A4 Exploitation'!B11:F11</f>
        <v>43034</v>
      </c>
      <c r="C10" s="319"/>
      <c r="D10" s="319"/>
      <c r="E10" s="319"/>
      <c r="F10" s="319"/>
      <c r="G10" s="216"/>
      <c r="H10" s="216"/>
      <c r="I10" s="216"/>
    </row>
    <row r="11" spans="1:9" s="36" customFormat="1" ht="24" x14ac:dyDescent="0.45">
      <c r="A11" s="38" t="s">
        <v>341</v>
      </c>
      <c r="B11" s="327">
        <f>D198</f>
        <v>0.85263157894736841</v>
      </c>
      <c r="C11" s="327"/>
      <c r="D11" s="327"/>
      <c r="E11" s="327"/>
      <c r="F11" s="327"/>
      <c r="G11" s="216"/>
      <c r="H11" s="216"/>
      <c r="I11" s="216"/>
    </row>
    <row r="12" spans="1:9" s="36" customFormat="1" ht="22.5" x14ac:dyDescent="0.45">
      <c r="A12" s="35"/>
      <c r="D12" s="296"/>
      <c r="E12" s="296"/>
      <c r="F12" s="296"/>
      <c r="G12" s="296"/>
      <c r="H12" s="296"/>
      <c r="I12" s="40"/>
    </row>
    <row r="13" spans="1:9" s="36" customFormat="1" ht="11.25" customHeight="1" x14ac:dyDescent="0.3">
      <c r="A13" s="297" t="s">
        <v>32</v>
      </c>
      <c r="B13" s="298" t="s">
        <v>33</v>
      </c>
      <c r="C13" s="298"/>
      <c r="D13" s="298" t="s">
        <v>48</v>
      </c>
      <c r="E13" s="298" t="s">
        <v>213</v>
      </c>
      <c r="F13" s="298" t="s">
        <v>214</v>
      </c>
    </row>
    <row r="14" spans="1:9" s="36" customFormat="1" ht="12.75" customHeight="1" x14ac:dyDescent="0.3">
      <c r="A14" s="297"/>
      <c r="B14" s="70" t="s">
        <v>36</v>
      </c>
      <c r="C14" s="70" t="s">
        <v>35</v>
      </c>
      <c r="D14" s="298"/>
      <c r="E14" s="298"/>
      <c r="F14" s="298"/>
    </row>
    <row r="15" spans="1:9" x14ac:dyDescent="0.3">
      <c r="A15" s="41"/>
      <c r="B15" s="41"/>
      <c r="C15" s="41"/>
      <c r="D15" s="41"/>
    </row>
    <row r="16" spans="1:9" ht="19.5" x14ac:dyDescent="0.4">
      <c r="A16" s="324" t="s">
        <v>0</v>
      </c>
      <c r="B16" s="325"/>
      <c r="C16" s="325"/>
      <c r="D16" s="325"/>
      <c r="E16" s="325"/>
      <c r="F16" s="325"/>
    </row>
    <row r="17" spans="1:6" ht="33" x14ac:dyDescent="0.3">
      <c r="A17" s="41" t="s">
        <v>316</v>
      </c>
      <c r="B17" s="221">
        <v>1</v>
      </c>
      <c r="C17" s="221"/>
      <c r="D17" s="222" t="s">
        <v>607</v>
      </c>
      <c r="E17" s="221"/>
      <c r="F17" s="221"/>
    </row>
    <row r="18" spans="1:6" x14ac:dyDescent="0.3">
      <c r="A18" s="48" t="s">
        <v>89</v>
      </c>
      <c r="B18" s="221">
        <v>2</v>
      </c>
      <c r="C18" s="221"/>
      <c r="D18" s="222"/>
      <c r="E18" s="221"/>
      <c r="F18" s="221"/>
    </row>
    <row r="19" spans="1:6" ht="33" x14ac:dyDescent="0.3">
      <c r="A19" s="41" t="s">
        <v>90</v>
      </c>
      <c r="B19" s="221">
        <v>1</v>
      </c>
      <c r="C19" s="221"/>
      <c r="D19" s="222" t="s">
        <v>608</v>
      </c>
      <c r="E19" s="222"/>
      <c r="F19" s="221"/>
    </row>
    <row r="20" spans="1:6" ht="36.75" customHeight="1" x14ac:dyDescent="0.3">
      <c r="A20" s="41" t="s">
        <v>164</v>
      </c>
      <c r="B20" s="221">
        <v>1</v>
      </c>
      <c r="C20" s="221"/>
      <c r="D20" s="223" t="s">
        <v>609</v>
      </c>
      <c r="E20" s="221"/>
      <c r="F20" s="221"/>
    </row>
    <row r="21" spans="1:6" x14ac:dyDescent="0.3">
      <c r="A21" s="87" t="s">
        <v>236</v>
      </c>
      <c r="B21" s="221">
        <v>2</v>
      </c>
      <c r="C21" s="221"/>
      <c r="D21" s="224"/>
      <c r="E21" s="221"/>
      <c r="F21" s="221"/>
    </row>
    <row r="22" spans="1:6" x14ac:dyDescent="0.3">
      <c r="A22" s="326" t="s">
        <v>38</v>
      </c>
      <c r="B22" s="313"/>
      <c r="C22" s="314"/>
      <c r="D22" s="215">
        <f>SUM(B17:C21)</f>
        <v>7</v>
      </c>
    </row>
    <row r="23" spans="1:6" x14ac:dyDescent="0.3">
      <c r="A23" s="310" t="s">
        <v>342</v>
      </c>
      <c r="B23" s="311"/>
      <c r="C23" s="312"/>
      <c r="D23" s="65">
        <f>D22/(COUNT(B17:C21)*2)</f>
        <v>0.7</v>
      </c>
    </row>
    <row r="24" spans="1:6" s="50" customFormat="1" x14ac:dyDescent="0.3">
      <c r="A24" s="54"/>
      <c r="B24" s="55"/>
      <c r="C24" s="55"/>
      <c r="D24" s="56"/>
    </row>
    <row r="25" spans="1:6" ht="19.5" x14ac:dyDescent="0.4">
      <c r="A25" s="308" t="s">
        <v>4</v>
      </c>
      <c r="B25" s="309"/>
      <c r="C25" s="309"/>
      <c r="D25" s="309"/>
      <c r="E25" s="309"/>
      <c r="F25" s="309"/>
    </row>
    <row r="26" spans="1:6" ht="34.5" customHeight="1" x14ac:dyDescent="0.35">
      <c r="A26" s="76" t="s">
        <v>107</v>
      </c>
      <c r="B26" s="221">
        <v>1</v>
      </c>
      <c r="C26" s="248" t="str">
        <f>IF(B26=0, -5, "0")</f>
        <v>0</v>
      </c>
      <c r="D26" s="240" t="s">
        <v>633</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ht="36.75" customHeight="1" x14ac:dyDescent="0.3">
      <c r="A29" s="41" t="s">
        <v>335</v>
      </c>
      <c r="B29" s="221">
        <v>1</v>
      </c>
      <c r="C29" s="221"/>
      <c r="D29" s="222" t="s">
        <v>634</v>
      </c>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0" t="s">
        <v>38</v>
      </c>
      <c r="B32" s="311"/>
      <c r="C32" s="312"/>
      <c r="D32" s="214">
        <f>SUM(B26:C31)</f>
        <v>10</v>
      </c>
    </row>
    <row r="33" spans="1:6" x14ac:dyDescent="0.3">
      <c r="A33" s="310" t="s">
        <v>342</v>
      </c>
      <c r="B33" s="311"/>
      <c r="C33" s="312"/>
      <c r="D33" s="65">
        <f>D32/(COUNT(B26:C31)*2)</f>
        <v>0.83333333333333337</v>
      </c>
    </row>
    <row r="34" spans="1:6" s="50" customFormat="1" x14ac:dyDescent="0.3">
      <c r="A34" s="54"/>
      <c r="B34" s="55"/>
      <c r="C34" s="55"/>
      <c r="D34" s="56"/>
    </row>
    <row r="35" spans="1:6" s="50" customFormat="1" ht="19.5" x14ac:dyDescent="0.4">
      <c r="A35" s="308" t="s">
        <v>246</v>
      </c>
      <c r="B35" s="309"/>
      <c r="C35" s="309"/>
      <c r="D35" s="309"/>
      <c r="E35" s="309"/>
      <c r="F35" s="309"/>
    </row>
    <row r="36" spans="1:6" s="50" customFormat="1" ht="18" x14ac:dyDescent="0.35">
      <c r="A36" s="76" t="s">
        <v>107</v>
      </c>
      <c r="B36" s="221" t="s">
        <v>34</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10" t="s">
        <v>38</v>
      </c>
      <c r="B41" s="311"/>
      <c r="C41" s="312"/>
      <c r="D41" s="214">
        <f>SUM(B36:C40)</f>
        <v>8</v>
      </c>
      <c r="E41" s="37"/>
      <c r="F41" s="37"/>
    </row>
    <row r="42" spans="1:6" s="50" customFormat="1" x14ac:dyDescent="0.3">
      <c r="A42" s="310" t="s">
        <v>342</v>
      </c>
      <c r="B42" s="311"/>
      <c r="C42" s="312"/>
      <c r="D42" s="65">
        <f>D41/(COUNT(B36:C40)*2)</f>
        <v>1</v>
      </c>
      <c r="E42" s="37"/>
      <c r="F42" s="37"/>
    </row>
    <row r="43" spans="1:6" s="50" customFormat="1" x14ac:dyDescent="0.3">
      <c r="A43" s="90"/>
      <c r="B43" s="91"/>
      <c r="C43" s="91"/>
      <c r="D43" s="92"/>
    </row>
    <row r="44" spans="1:6" ht="19.5" x14ac:dyDescent="0.4">
      <c r="A44" s="317" t="s">
        <v>21</v>
      </c>
      <c r="B44" s="318"/>
      <c r="C44" s="318"/>
      <c r="D44" s="318"/>
      <c r="E44" s="318"/>
      <c r="F44" s="318"/>
    </row>
    <row r="45" spans="1:6" ht="33" x14ac:dyDescent="0.3">
      <c r="A45" s="41" t="s">
        <v>317</v>
      </c>
      <c r="B45" s="221">
        <v>1</v>
      </c>
      <c r="C45" s="221"/>
      <c r="D45" s="222" t="s">
        <v>614</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613</v>
      </c>
      <c r="E49" s="221"/>
      <c r="F49" s="221"/>
    </row>
    <row r="50" spans="1:6" ht="18" x14ac:dyDescent="0.35">
      <c r="A50" s="76" t="s">
        <v>343</v>
      </c>
      <c r="B50" s="221">
        <v>2</v>
      </c>
      <c r="C50" s="248" t="str">
        <f>IF(B50=0, -5, "0")</f>
        <v>0</v>
      </c>
      <c r="D50" s="225"/>
      <c r="E50" s="221"/>
      <c r="F50" s="221"/>
    </row>
    <row r="51" spans="1:6" x14ac:dyDescent="0.3">
      <c r="A51" s="310" t="s">
        <v>38</v>
      </c>
      <c r="B51" s="311"/>
      <c r="C51" s="312"/>
      <c r="D51" s="214">
        <f>SUM(B45:C50)</f>
        <v>11</v>
      </c>
    </row>
    <row r="52" spans="1:6" x14ac:dyDescent="0.3">
      <c r="A52" s="310" t="s">
        <v>342</v>
      </c>
      <c r="B52" s="311"/>
      <c r="C52" s="312"/>
      <c r="D52" s="65">
        <f>D51/(COUNT(B45:C50)*2)</f>
        <v>0.91666666666666663</v>
      </c>
    </row>
    <row r="53" spans="1:6" s="50" customFormat="1" x14ac:dyDescent="0.3">
      <c r="A53" s="54"/>
      <c r="B53" s="55"/>
      <c r="C53" s="55"/>
      <c r="D53" s="56"/>
    </row>
    <row r="54" spans="1:6" ht="19.5" x14ac:dyDescent="0.4">
      <c r="A54" s="308" t="s">
        <v>8</v>
      </c>
      <c r="B54" s="309"/>
      <c r="C54" s="309"/>
      <c r="D54" s="309"/>
      <c r="E54" s="309"/>
      <c r="F54" s="309"/>
    </row>
    <row r="55" spans="1:6" ht="50.25" x14ac:dyDescent="0.35">
      <c r="A55" s="83" t="s">
        <v>197</v>
      </c>
      <c r="B55" s="221">
        <v>1</v>
      </c>
      <c r="C55" s="248" t="str">
        <f>IF(B55=0, -5, "0")</f>
        <v>0</v>
      </c>
      <c r="D55" s="222" t="s">
        <v>617</v>
      </c>
      <c r="E55" s="221"/>
      <c r="F55" s="221"/>
    </row>
    <row r="56" spans="1:6" x14ac:dyDescent="0.3">
      <c r="A56" s="49" t="s">
        <v>185</v>
      </c>
      <c r="B56" s="221">
        <v>2</v>
      </c>
      <c r="C56" s="221"/>
      <c r="D56" s="221"/>
      <c r="E56" s="226"/>
      <c r="F56" s="221"/>
    </row>
    <row r="57" spans="1:6" ht="33" x14ac:dyDescent="0.3">
      <c r="A57" s="51" t="s">
        <v>282</v>
      </c>
      <c r="B57" s="221">
        <v>1</v>
      </c>
      <c r="C57" s="221"/>
      <c r="D57" s="222" t="s">
        <v>647</v>
      </c>
      <c r="E57" s="222"/>
      <c r="F57" s="221"/>
    </row>
    <row r="58" spans="1:6" x14ac:dyDescent="0.3">
      <c r="A58" s="51" t="s">
        <v>101</v>
      </c>
      <c r="B58" s="221">
        <v>2</v>
      </c>
      <c r="C58" s="221"/>
      <c r="D58" s="225"/>
      <c r="E58" s="221"/>
      <c r="F58" s="221"/>
    </row>
    <row r="59" spans="1:6" ht="22.5" customHeight="1"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0" t="s">
        <v>38</v>
      </c>
      <c r="B62" s="311"/>
      <c r="C62" s="312"/>
      <c r="D62" s="214">
        <f>SUM(B55:C61)</f>
        <v>12</v>
      </c>
    </row>
    <row r="63" spans="1:6" x14ac:dyDescent="0.3">
      <c r="A63" s="310" t="s">
        <v>342</v>
      </c>
      <c r="B63" s="311"/>
      <c r="C63" s="312"/>
      <c r="D63" s="65">
        <f>D62/(COUNT(B55:C61)*2)</f>
        <v>0.8571428571428571</v>
      </c>
    </row>
    <row r="64" spans="1:6" s="50" customFormat="1" x14ac:dyDescent="0.3">
      <c r="A64" s="54"/>
      <c r="B64" s="55"/>
      <c r="C64" s="55"/>
      <c r="D64" s="56"/>
    </row>
    <row r="65" spans="1:6" ht="19.5" x14ac:dyDescent="0.4">
      <c r="A65" s="308" t="s">
        <v>143</v>
      </c>
      <c r="B65" s="309"/>
      <c r="C65" s="309"/>
      <c r="D65" s="309"/>
      <c r="E65" s="309"/>
      <c r="F65" s="309"/>
    </row>
    <row r="66" spans="1:6" ht="19.5" x14ac:dyDescent="0.4">
      <c r="A66" s="41" t="s">
        <v>318</v>
      </c>
      <c r="B66" s="227">
        <v>2</v>
      </c>
      <c r="C66" s="228"/>
      <c r="D66" s="229"/>
      <c r="E66" s="229"/>
      <c r="F66" s="221"/>
    </row>
    <row r="67" spans="1:6" ht="19.5" x14ac:dyDescent="0.4">
      <c r="A67" s="41" t="s">
        <v>319</v>
      </c>
      <c r="B67" s="227">
        <v>1</v>
      </c>
      <c r="C67" s="228"/>
      <c r="D67" s="222" t="s">
        <v>623</v>
      </c>
      <c r="E67" s="229"/>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34.5" x14ac:dyDescent="0.4">
      <c r="A72" s="41" t="s">
        <v>103</v>
      </c>
      <c r="B72" s="227">
        <v>1</v>
      </c>
      <c r="C72" s="228"/>
      <c r="D72" s="222" t="s">
        <v>619</v>
      </c>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1</v>
      </c>
      <c r="C77" s="233"/>
      <c r="D77" s="222" t="s">
        <v>620</v>
      </c>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10" t="s">
        <v>38</v>
      </c>
      <c r="B83" s="311"/>
      <c r="C83" s="312"/>
      <c r="D83" s="214">
        <f>SUM(B66:C82)</f>
        <v>21</v>
      </c>
    </row>
    <row r="84" spans="1:6" x14ac:dyDescent="0.3">
      <c r="A84" s="310" t="s">
        <v>342</v>
      </c>
      <c r="B84" s="311"/>
      <c r="C84" s="312"/>
      <c r="D84" s="65">
        <f>D83/(COUNT(B66:C82)*2)</f>
        <v>0.875</v>
      </c>
    </row>
    <row r="85" spans="1:6" s="50" customFormat="1" x14ac:dyDescent="0.3">
      <c r="A85" s="54"/>
      <c r="B85" s="55"/>
      <c r="C85" s="55"/>
      <c r="D85" s="56"/>
    </row>
    <row r="86" spans="1:6" ht="19.5" x14ac:dyDescent="0.4">
      <c r="A86" s="308" t="s">
        <v>237</v>
      </c>
      <c r="B86" s="309"/>
      <c r="C86" s="309"/>
      <c r="D86" s="309"/>
      <c r="E86" s="309"/>
      <c r="F86" s="309"/>
    </row>
    <row r="87" spans="1:6" ht="34.5" x14ac:dyDescent="0.4">
      <c r="A87" s="93" t="s">
        <v>320</v>
      </c>
      <c r="B87" s="237">
        <v>2</v>
      </c>
      <c r="C87" s="228"/>
      <c r="D87" s="222"/>
      <c r="E87" s="222"/>
      <c r="F87" s="221"/>
    </row>
    <row r="88" spans="1:6" ht="34.5" x14ac:dyDescent="0.4">
      <c r="A88" s="41" t="s">
        <v>319</v>
      </c>
      <c r="B88" s="237">
        <v>1</v>
      </c>
      <c r="C88" s="228"/>
      <c r="D88" s="222" t="s">
        <v>648</v>
      </c>
      <c r="E88" s="221"/>
      <c r="F88" s="221"/>
    </row>
    <row r="89" spans="1:6" ht="19.5" x14ac:dyDescent="0.4">
      <c r="A89" s="41" t="s">
        <v>347</v>
      </c>
      <c r="B89" s="237">
        <v>2</v>
      </c>
      <c r="C89" s="228"/>
      <c r="D89" s="234"/>
      <c r="E89" s="221"/>
      <c r="F89" s="221"/>
    </row>
    <row r="90" spans="1:6" ht="24.75" customHeight="1" x14ac:dyDescent="0.4">
      <c r="A90" s="51" t="s">
        <v>348</v>
      </c>
      <c r="B90" s="237">
        <v>2</v>
      </c>
      <c r="C90" s="228"/>
      <c r="D90" s="222"/>
      <c r="E90" s="221"/>
      <c r="F90" s="221"/>
    </row>
    <row r="91" spans="1:6" ht="34.5" x14ac:dyDescent="0.4">
      <c r="A91" s="48" t="s">
        <v>286</v>
      </c>
      <c r="B91" s="237">
        <v>1</v>
      </c>
      <c r="C91" s="228"/>
      <c r="D91" s="222" t="s">
        <v>645</v>
      </c>
      <c r="E91" s="221"/>
      <c r="F91" s="221"/>
    </row>
    <row r="92" spans="1:6" ht="36" x14ac:dyDescent="0.35">
      <c r="A92" s="89" t="s">
        <v>261</v>
      </c>
      <c r="B92" s="237">
        <v>2</v>
      </c>
      <c r="C92" s="248" t="str">
        <f>IF(B92=0, -5, "0")</f>
        <v>0</v>
      </c>
      <c r="D92" s="36"/>
      <c r="E92" s="221"/>
      <c r="F92" s="221"/>
    </row>
    <row r="93" spans="1:6" ht="33.75" x14ac:dyDescent="0.35">
      <c r="A93" s="76" t="s">
        <v>266</v>
      </c>
      <c r="B93" s="237" t="s">
        <v>34</v>
      </c>
      <c r="C93" s="251" t="str">
        <f>IF(B93=0, -5, "0")</f>
        <v>0</v>
      </c>
      <c r="D93" s="222" t="s">
        <v>645</v>
      </c>
      <c r="E93" s="221"/>
      <c r="F93" s="221"/>
    </row>
    <row r="94" spans="1:6" ht="33" x14ac:dyDescent="0.3">
      <c r="A94" s="48" t="s">
        <v>182</v>
      </c>
      <c r="B94" s="237">
        <v>1</v>
      </c>
      <c r="C94" s="221"/>
      <c r="D94" s="222" t="s">
        <v>642</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10" t="s">
        <v>38</v>
      </c>
      <c r="B101" s="311"/>
      <c r="C101" s="312"/>
      <c r="D101" s="214">
        <f>SUM(B87:C100)</f>
        <v>23</v>
      </c>
    </row>
    <row r="102" spans="1:6" x14ac:dyDescent="0.3">
      <c r="A102" s="310" t="s">
        <v>342</v>
      </c>
      <c r="B102" s="311"/>
      <c r="C102" s="312"/>
      <c r="D102" s="65">
        <f>D101/(COUNT(B87:C100)*2)</f>
        <v>0.88461538461538458</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8" t="s">
        <v>238</v>
      </c>
      <c r="B105" s="309"/>
      <c r="C105" s="309"/>
      <c r="D105" s="309"/>
      <c r="E105" s="309"/>
      <c r="F105" s="309"/>
    </row>
    <row r="106" spans="1:6" s="50" customFormat="1" ht="34.5" x14ac:dyDescent="0.4">
      <c r="A106" s="93" t="s">
        <v>321</v>
      </c>
      <c r="B106" s="237">
        <v>1</v>
      </c>
      <c r="C106" s="228"/>
      <c r="D106" s="222" t="s">
        <v>649</v>
      </c>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1</v>
      </c>
      <c r="C112" s="248"/>
      <c r="D112" s="222" t="s">
        <v>657</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10" t="s">
        <v>38</v>
      </c>
      <c r="B117" s="311"/>
      <c r="C117" s="312"/>
      <c r="D117" s="214">
        <f>SUM(B106:C116)</f>
        <v>20</v>
      </c>
      <c r="E117" s="37"/>
      <c r="F117" s="37"/>
    </row>
    <row r="118" spans="1:6" s="50" customFormat="1" x14ac:dyDescent="0.3">
      <c r="A118" s="310" t="s">
        <v>342</v>
      </c>
      <c r="B118" s="311"/>
      <c r="C118" s="312"/>
      <c r="D118" s="65">
        <f>D117/(COUNT(B106:C116)*2)</f>
        <v>0.90909090909090906</v>
      </c>
      <c r="E118" s="37"/>
      <c r="F118" s="37"/>
    </row>
    <row r="119" spans="1:6" s="50" customFormat="1" x14ac:dyDescent="0.3">
      <c r="A119" s="54"/>
      <c r="B119" s="55"/>
      <c r="C119" s="55"/>
      <c r="D119" s="56"/>
    </row>
    <row r="120" spans="1:6" ht="19.5" x14ac:dyDescent="0.4">
      <c r="A120" s="308" t="s">
        <v>208</v>
      </c>
      <c r="B120" s="309"/>
      <c r="C120" s="309"/>
      <c r="D120" s="309"/>
      <c r="E120" s="309"/>
      <c r="F120" s="309"/>
    </row>
    <row r="121" spans="1:6" x14ac:dyDescent="0.3">
      <c r="A121" s="87" t="s">
        <v>322</v>
      </c>
      <c r="B121" s="238">
        <v>2</v>
      </c>
      <c r="C121" s="221"/>
      <c r="D121" s="240"/>
      <c r="E121" s="240"/>
      <c r="F121" s="221"/>
    </row>
    <row r="122" spans="1:6" x14ac:dyDescent="0.3">
      <c r="A122" s="87" t="s">
        <v>319</v>
      </c>
      <c r="B122" s="238" t="s">
        <v>34</v>
      </c>
      <c r="C122" s="221"/>
      <c r="D122" s="222"/>
      <c r="E122" s="222"/>
      <c r="F122" s="221"/>
    </row>
    <row r="123" spans="1:6" ht="19.5" x14ac:dyDescent="0.4">
      <c r="A123" s="41" t="s">
        <v>340</v>
      </c>
      <c r="B123" s="238">
        <v>2</v>
      </c>
      <c r="C123" s="228"/>
      <c r="D123" s="222"/>
      <c r="E123" s="222"/>
      <c r="F123" s="221"/>
    </row>
    <row r="124" spans="1:6" ht="19.5" x14ac:dyDescent="0.4">
      <c r="A124" s="48" t="s">
        <v>285</v>
      </c>
      <c r="B124" s="238" t="s">
        <v>34</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630</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22" t="s">
        <v>631</v>
      </c>
      <c r="E131" s="229"/>
      <c r="F131" s="233"/>
    </row>
    <row r="132" spans="1:6" x14ac:dyDescent="0.3">
      <c r="A132" s="310" t="s">
        <v>38</v>
      </c>
      <c r="B132" s="311"/>
      <c r="C132" s="312"/>
      <c r="D132" s="214">
        <f>SUM(B121:C131)</f>
        <v>16</v>
      </c>
    </row>
    <row r="133" spans="1:6" x14ac:dyDescent="0.3">
      <c r="A133" s="310" t="s">
        <v>342</v>
      </c>
      <c r="B133" s="311"/>
      <c r="C133" s="312"/>
      <c r="D133" s="63">
        <f>D132/(COUNT(B121:C131)*2)</f>
        <v>1</v>
      </c>
    </row>
    <row r="134" spans="1:6" s="50" customFormat="1" x14ac:dyDescent="0.3">
      <c r="A134" s="54"/>
      <c r="B134" s="55"/>
      <c r="C134" s="55"/>
      <c r="D134" s="61"/>
    </row>
    <row r="135" spans="1:6" ht="19.5" x14ac:dyDescent="0.4">
      <c r="A135" s="308" t="s">
        <v>78</v>
      </c>
      <c r="B135" s="309"/>
      <c r="C135" s="309"/>
      <c r="D135" s="309"/>
      <c r="E135" s="309"/>
      <c r="F135" s="309"/>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10" t="s">
        <v>38</v>
      </c>
      <c r="B148" s="311"/>
      <c r="C148" s="312"/>
      <c r="D148" s="214">
        <f>SUM(B136:C147)</f>
        <v>0</v>
      </c>
    </row>
    <row r="149" spans="1:6" x14ac:dyDescent="0.3">
      <c r="A149" s="310" t="s">
        <v>342</v>
      </c>
      <c r="B149" s="311"/>
      <c r="C149" s="312"/>
      <c r="D149" s="65" t="e">
        <f>D148/(COUNT(B136:C147)*2)</f>
        <v>#DIV/0!</v>
      </c>
    </row>
    <row r="150" spans="1:6" s="50" customFormat="1" x14ac:dyDescent="0.3">
      <c r="A150" s="54"/>
      <c r="B150" s="55"/>
      <c r="C150" s="55"/>
      <c r="D150" s="56"/>
    </row>
    <row r="151" spans="1:6" ht="19.5" x14ac:dyDescent="0.4">
      <c r="A151" s="308" t="s">
        <v>243</v>
      </c>
      <c r="B151" s="309"/>
      <c r="C151" s="309"/>
      <c r="D151" s="309"/>
      <c r="E151" s="309"/>
      <c r="F151" s="30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7.5" customHeight="1" x14ac:dyDescent="0.35">
      <c r="A155" s="76" t="s">
        <v>354</v>
      </c>
      <c r="B155" s="221">
        <v>0</v>
      </c>
      <c r="C155" s="248">
        <f>IF(B155=0, -5, "0")</f>
        <v>-5</v>
      </c>
      <c r="D155" s="222" t="s">
        <v>650</v>
      </c>
      <c r="E155" s="222" t="s">
        <v>651</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0" t="s">
        <v>38</v>
      </c>
      <c r="B160" s="313"/>
      <c r="C160" s="314"/>
      <c r="D160" s="215">
        <f>SUM(B152:C159)</f>
        <v>9</v>
      </c>
    </row>
    <row r="161" spans="1:6" x14ac:dyDescent="0.3">
      <c r="A161" s="310" t="s">
        <v>342</v>
      </c>
      <c r="B161" s="311"/>
      <c r="C161" s="312"/>
      <c r="D161" s="65">
        <f>D160/(COUNT(B152:C159)*2)</f>
        <v>0.5</v>
      </c>
    </row>
    <row r="162" spans="1:6" s="50" customFormat="1" x14ac:dyDescent="0.3">
      <c r="A162" s="54"/>
      <c r="B162" s="55"/>
      <c r="C162" s="57"/>
      <c r="D162" s="58"/>
    </row>
    <row r="163" spans="1:6" ht="19.5" x14ac:dyDescent="0.4">
      <c r="A163" s="308" t="s">
        <v>85</v>
      </c>
      <c r="B163" s="309"/>
      <c r="C163" s="309"/>
      <c r="D163" s="309"/>
      <c r="E163" s="309"/>
      <c r="F163" s="309"/>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10" t="s">
        <v>38</v>
      </c>
      <c r="B168" s="311"/>
      <c r="C168" s="312"/>
      <c r="D168" s="214">
        <f>SUM(B164:C167)</f>
        <v>8</v>
      </c>
    </row>
    <row r="169" spans="1:6" x14ac:dyDescent="0.3">
      <c r="A169" s="310" t="s">
        <v>342</v>
      </c>
      <c r="B169" s="311"/>
      <c r="C169" s="312"/>
      <c r="D169" s="65">
        <f>D168/(COUNT(B164:C167)*2)</f>
        <v>1</v>
      </c>
    </row>
    <row r="170" spans="1:6" s="50" customFormat="1" x14ac:dyDescent="0.3">
      <c r="A170" s="54"/>
      <c r="B170" s="55"/>
      <c r="C170" s="55"/>
      <c r="D170" s="56"/>
    </row>
    <row r="171" spans="1:6" ht="19.5" x14ac:dyDescent="0.4">
      <c r="A171" s="315" t="s">
        <v>17</v>
      </c>
      <c r="B171" s="316"/>
      <c r="C171" s="316"/>
      <c r="D171" s="316"/>
      <c r="E171" s="316"/>
      <c r="F171" s="316"/>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33" x14ac:dyDescent="0.3">
      <c r="A174" s="87" t="s">
        <v>220</v>
      </c>
      <c r="B174" s="221">
        <v>1</v>
      </c>
      <c r="C174" s="221"/>
      <c r="D174" s="222" t="s">
        <v>643</v>
      </c>
      <c r="E174" s="221"/>
      <c r="F174" s="221"/>
    </row>
    <row r="175" spans="1:6" ht="49.5" x14ac:dyDescent="0.3">
      <c r="A175" s="41" t="s">
        <v>163</v>
      </c>
      <c r="B175" s="221">
        <v>1</v>
      </c>
      <c r="C175" s="221"/>
      <c r="D175" s="222" t="s">
        <v>618</v>
      </c>
      <c r="E175" s="222"/>
      <c r="F175" s="221"/>
    </row>
    <row r="176" spans="1:6" x14ac:dyDescent="0.3">
      <c r="A176" s="310" t="s">
        <v>38</v>
      </c>
      <c r="B176" s="311"/>
      <c r="C176" s="312"/>
      <c r="D176" s="214">
        <f>SUM(B172:C175)</f>
        <v>6</v>
      </c>
    </row>
    <row r="177" spans="1:6" x14ac:dyDescent="0.3">
      <c r="A177" s="310" t="s">
        <v>342</v>
      </c>
      <c r="B177" s="311"/>
      <c r="C177" s="312"/>
      <c r="D177" s="65">
        <f>D176/(COUNT(B172:C175)*2)</f>
        <v>0.75</v>
      </c>
    </row>
    <row r="178" spans="1:6" s="50" customFormat="1" x14ac:dyDescent="0.3">
      <c r="A178" s="54"/>
      <c r="B178" s="55"/>
      <c r="C178" s="55"/>
      <c r="D178" s="56"/>
    </row>
    <row r="179" spans="1:6" ht="19.5" x14ac:dyDescent="0.4">
      <c r="A179" s="308" t="s">
        <v>87</v>
      </c>
      <c r="B179" s="309"/>
      <c r="C179" s="309"/>
      <c r="D179" s="309"/>
      <c r="E179" s="309"/>
      <c r="F179" s="309"/>
    </row>
    <row r="180" spans="1:6" ht="49.5" x14ac:dyDescent="0.3">
      <c r="A180" s="87" t="s">
        <v>364</v>
      </c>
      <c r="B180" s="221">
        <v>1</v>
      </c>
      <c r="C180" s="221"/>
      <c r="D180" s="222" t="s">
        <v>653</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0" t="s">
        <v>38</v>
      </c>
      <c r="B185" s="311"/>
      <c r="C185" s="312"/>
      <c r="D185" s="214">
        <f>SUM(B180:C184)</f>
        <v>9</v>
      </c>
    </row>
    <row r="186" spans="1:6" x14ac:dyDescent="0.3">
      <c r="A186" s="310" t="s">
        <v>342</v>
      </c>
      <c r="B186" s="311"/>
      <c r="C186" s="312"/>
      <c r="D186" s="65">
        <f>D185/(COUNT(B180:C184)*2)</f>
        <v>0.9</v>
      </c>
    </row>
    <row r="187" spans="1:6" s="50" customFormat="1" x14ac:dyDescent="0.3">
      <c r="A187" s="54"/>
      <c r="B187" s="55"/>
      <c r="C187" s="55"/>
      <c r="D187" s="56"/>
    </row>
    <row r="188" spans="1:6" ht="19.5" x14ac:dyDescent="0.4">
      <c r="A188" s="308" t="s">
        <v>242</v>
      </c>
      <c r="B188" s="309"/>
      <c r="C188" s="309"/>
      <c r="D188" s="309"/>
      <c r="E188" s="309"/>
      <c r="F188" s="309"/>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10" t="s">
        <v>38</v>
      </c>
      <c r="B193" s="311"/>
      <c r="C193" s="312"/>
      <c r="D193" s="97">
        <f>SUM(B189:C192)</f>
        <v>2</v>
      </c>
    </row>
    <row r="194" spans="1:4" x14ac:dyDescent="0.3">
      <c r="A194" s="310" t="s">
        <v>342</v>
      </c>
      <c r="B194" s="311"/>
      <c r="C194" s="312"/>
      <c r="D194" s="65">
        <f>D193/(COUNT(B189:C192)*2)</f>
        <v>1</v>
      </c>
    </row>
    <row r="196" spans="1:4" ht="18" x14ac:dyDescent="0.35">
      <c r="A196" s="121" t="s">
        <v>284</v>
      </c>
      <c r="B196" s="120"/>
      <c r="C196" s="120"/>
      <c r="D196" s="220">
        <v>0.4</v>
      </c>
    </row>
    <row r="197" spans="1:4" ht="22.5" x14ac:dyDescent="0.3">
      <c r="A197" s="71" t="s">
        <v>377</v>
      </c>
      <c r="B197" s="72"/>
      <c r="C197" s="73"/>
      <c r="D197" s="74">
        <f>SUM(D193,D185,D176,D168,D160,D62,D51,D32,D22,D117,D148,D132,D101,D83,D41)</f>
        <v>162</v>
      </c>
    </row>
    <row r="198" spans="1:4" ht="22.5" x14ac:dyDescent="0.3">
      <c r="A198" s="71" t="s">
        <v>378</v>
      </c>
      <c r="B198" s="72"/>
      <c r="C198" s="73"/>
      <c r="D198" s="75">
        <f>D197/(COUNT(B189:C192,B180:C184,B172:C175,B164:C167,B152:C159,B55:C61,B45:C50,B26:C31,B17:C21,B106:C116,B136:C147,B121:C131,B87:C100,B66:C82,B36:C40)*2)</f>
        <v>0.85263157894736841</v>
      </c>
    </row>
  </sheetData>
  <sheetProtection algorithmName="SHA-512" hashValue="sSC5aGyrwLhJj1w9yg0HMsDTDHoNB8T74dTGGSmv/cikP3gWqHtvYdaonPI2JTX+OaIbTSR71gJXhLD9oaAsjQ==" saltValue="bBHyYc+o44FIQ/4b8sYxn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52:B159 B164:B167 B172:B175 B180:B184 B136:B147">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'A2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2017-05-09T10:09:39Z</cp:lastPrinted>
  <dcterms:created xsi:type="dcterms:W3CDTF">2015-10-03T07:44:26Z</dcterms:created>
  <dcterms:modified xsi:type="dcterms:W3CDTF">2017-11-17T13:51:25Z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