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CM Zarzouna\02-février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D110" i="22" s="1"/>
  <c r="D111" i="22" s="1"/>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C423" i="20"/>
  <c r="C419" i="20"/>
  <c r="D415" i="20"/>
  <c r="D416" i="20" s="1"/>
  <c r="C413" i="20"/>
  <c r="A406" i="20"/>
  <c r="C396" i="20"/>
  <c r="C395" i="20"/>
  <c r="C387" i="20"/>
  <c r="C384" i="20"/>
  <c r="C374" i="20"/>
  <c r="C369" i="20"/>
  <c r="C359" i="20"/>
  <c r="D363" i="20" s="1"/>
  <c r="D364" i="20" s="1"/>
  <c r="A353" i="20"/>
  <c r="D346" i="20"/>
  <c r="C341" i="20"/>
  <c r="C333" i="20"/>
  <c r="C331" i="20"/>
  <c r="C330" i="20"/>
  <c r="A325" i="20"/>
  <c r="C315" i="20"/>
  <c r="C311" i="20"/>
  <c r="C309" i="20"/>
  <c r="D302" i="20"/>
  <c r="D303" i="20" s="1"/>
  <c r="C300" i="20"/>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D470" i="18"/>
  <c r="D471" i="18" s="1"/>
  <c r="C467" i="18"/>
  <c r="D461" i="18"/>
  <c r="D462" i="18" s="1"/>
  <c r="D448" i="18"/>
  <c r="C439" i="18"/>
  <c r="D442" i="18" s="1"/>
  <c r="D443" i="18" s="1"/>
  <c r="A436" i="18"/>
  <c r="C426" i="18"/>
  <c r="D429" i="18" s="1"/>
  <c r="C423" i="18"/>
  <c r="C419" i="18"/>
  <c r="D415" i="18"/>
  <c r="D416" i="18" s="1"/>
  <c r="C413" i="18"/>
  <c r="A406" i="18"/>
  <c r="C396" i="18"/>
  <c r="C395" i="18"/>
  <c r="D399" i="18" s="1"/>
  <c r="C387" i="18"/>
  <c r="C384" i="18"/>
  <c r="C374" i="18"/>
  <c r="C369" i="18"/>
  <c r="D379" i="18" s="1"/>
  <c r="D380" i="18" s="1"/>
  <c r="C359" i="18"/>
  <c r="D363" i="18" s="1"/>
  <c r="D364" i="18" s="1"/>
  <c r="A353" i="18"/>
  <c r="C341" i="18"/>
  <c r="D346" i="18" s="1"/>
  <c r="D349" i="18" s="1"/>
  <c r="D350" i="18" s="1"/>
  <c r="C333" i="18"/>
  <c r="D336" i="18" s="1"/>
  <c r="D337" i="18" s="1"/>
  <c r="C331" i="18"/>
  <c r="C330" i="18"/>
  <c r="A325" i="18"/>
  <c r="C315" i="18"/>
  <c r="D318" i="18" s="1"/>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C53" i="18"/>
  <c r="C51" i="18"/>
  <c r="D54" i="18" s="1"/>
  <c r="D55" i="18" s="1"/>
  <c r="A44" i="18"/>
  <c r="C33" i="18"/>
  <c r="C28" i="18"/>
  <c r="D37" i="18" s="1"/>
  <c r="D23" i="18"/>
  <c r="D24" i="18" s="1"/>
  <c r="A17" i="18"/>
  <c r="A8" i="18"/>
  <c r="C419" i="16"/>
  <c r="C423" i="16"/>
  <c r="D186" i="18" l="1"/>
  <c r="D187" i="18" s="1"/>
  <c r="D229" i="18"/>
  <c r="D230" i="18" s="1"/>
  <c r="D81" i="20"/>
  <c r="D96" i="20" s="1"/>
  <c r="D97" i="20" s="1"/>
  <c r="D206" i="20"/>
  <c r="D207" i="20" s="1"/>
  <c r="D242" i="20"/>
  <c r="D263" i="20"/>
  <c r="D264" i="20" s="1"/>
  <c r="D388" i="20"/>
  <c r="D389" i="20" s="1"/>
  <c r="D285" i="22"/>
  <c r="D429" i="22"/>
  <c r="D186" i="24"/>
  <c r="D187" i="24" s="1"/>
  <c r="D229" i="24"/>
  <c r="D230" i="24" s="1"/>
  <c r="D242" i="24"/>
  <c r="D263" i="24"/>
  <c r="D264" i="24" s="1"/>
  <c r="D285" i="26"/>
  <c r="D318" i="26"/>
  <c r="D319" i="26" s="1"/>
  <c r="D336" i="26"/>
  <c r="D337" i="26" s="1"/>
  <c r="D429" i="26"/>
  <c r="D101" i="19"/>
  <c r="D102" i="19" s="1"/>
  <c r="D160" i="23"/>
  <c r="D161" i="23" s="1"/>
  <c r="D160" i="25"/>
  <c r="D161" i="25" s="1"/>
  <c r="D101" i="27"/>
  <c r="D102" i="27" s="1"/>
  <c r="D81" i="18"/>
  <c r="D206" i="18"/>
  <c r="D207" i="18" s="1"/>
  <c r="D263" i="18"/>
  <c r="D264" i="18" s="1"/>
  <c r="D388" i="18"/>
  <c r="D389" i="18" s="1"/>
  <c r="D285" i="20"/>
  <c r="D318" i="20"/>
  <c r="D319" i="20" s="1"/>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451" i="18"/>
  <c r="D452" i="18" s="1"/>
  <c r="D285" i="18"/>
  <c r="D286" i="18" s="1"/>
  <c r="D54" i="20"/>
  <c r="D55" i="20" s="1"/>
  <c r="D134" i="20"/>
  <c r="D135" i="20" s="1"/>
  <c r="D146" i="20"/>
  <c r="D379" i="20"/>
  <c r="D380" i="20" s="1"/>
  <c r="D399" i="20"/>
  <c r="D81" i="22"/>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4" i="23"/>
  <c r="D197" i="21"/>
  <c r="D198" i="21" s="1"/>
  <c r="B11" i="21" s="1"/>
  <c r="D194" i="21"/>
  <c r="D197" i="19"/>
  <c r="D198" i="19" s="1"/>
  <c r="B11" i="19" s="1"/>
  <c r="D194" i="19"/>
  <c r="D245" i="26"/>
  <c r="D246" i="26" s="1"/>
  <c r="D243" i="26"/>
  <c r="D286" i="26"/>
  <c r="D288" i="26"/>
  <c r="D289" i="26" s="1"/>
  <c r="D321" i="26"/>
  <c r="D322" i="26" s="1"/>
  <c r="D432" i="26"/>
  <c r="D433" i="26" s="1"/>
  <c r="D430" i="26"/>
  <c r="D501" i="26"/>
  <c r="D96" i="26"/>
  <c r="D97" i="26" s="1"/>
  <c r="D82" i="26"/>
  <c r="D149" i="26"/>
  <c r="D150" i="26" s="1"/>
  <c r="D164" i="26"/>
  <c r="D189" i="26"/>
  <c r="D190" i="26" s="1"/>
  <c r="D400" i="26"/>
  <c r="D402" i="26"/>
  <c r="D403" i="26" s="1"/>
  <c r="D38" i="26"/>
  <c r="D347" i="26"/>
  <c r="D449" i="26"/>
  <c r="D286" i="24"/>
  <c r="D288" i="24"/>
  <c r="D289"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319" i="22"/>
  <c r="D321" i="22"/>
  <c r="D322" i="22" s="1"/>
  <c r="D147" i="22"/>
  <c r="D449" i="22"/>
  <c r="D321" i="20"/>
  <c r="D322" i="20" s="1"/>
  <c r="D432" i="20"/>
  <c r="D433" i="20" s="1"/>
  <c r="D430" i="20"/>
  <c r="D149" i="20"/>
  <c r="D150" i="20" s="1"/>
  <c r="D147" i="20"/>
  <c r="D349" i="20"/>
  <c r="D350" i="20" s="1"/>
  <c r="D501" i="20"/>
  <c r="D286" i="20"/>
  <c r="D288" i="20"/>
  <c r="D289" i="20" s="1"/>
  <c r="D189" i="20"/>
  <c r="D190" i="20" s="1"/>
  <c r="D164" i="20"/>
  <c r="D400" i="20"/>
  <c r="D245" i="20"/>
  <c r="D246" i="20" s="1"/>
  <c r="D243" i="20"/>
  <c r="D451" i="20"/>
  <c r="D452" i="20" s="1"/>
  <c r="D347" i="20"/>
  <c r="D40" i="20"/>
  <c r="D41" i="20" s="1"/>
  <c r="D449" i="20"/>
  <c r="D321" i="18"/>
  <c r="D322" i="18" s="1"/>
  <c r="D319" i="18"/>
  <c r="D432" i="18"/>
  <c r="D433" i="18" s="1"/>
  <c r="D430" i="18"/>
  <c r="D501" i="18"/>
  <c r="D96" i="18"/>
  <c r="D97" i="18" s="1"/>
  <c r="D82" i="18"/>
  <c r="D243" i="18"/>
  <c r="D149" i="18"/>
  <c r="D150" i="18" s="1"/>
  <c r="D147" i="18"/>
  <c r="D164" i="18"/>
  <c r="D189" i="18"/>
  <c r="D190" i="18" s="1"/>
  <c r="D400" i="18"/>
  <c r="D402" i="18"/>
  <c r="D403" i="18" s="1"/>
  <c r="D38" i="18"/>
  <c r="D347" i="18"/>
  <c r="D449" i="18"/>
  <c r="D245" i="18" l="1"/>
  <c r="D246" i="18" s="1"/>
  <c r="D288" i="18"/>
  <c r="D289" i="18" s="1"/>
  <c r="B98" i="29" s="1"/>
  <c r="D82" i="20"/>
  <c r="D245" i="22"/>
  <c r="D246" i="22" s="1"/>
  <c r="B91" i="29" s="1"/>
  <c r="D82" i="24"/>
  <c r="D245" i="24"/>
  <c r="D246" i="24" s="1"/>
  <c r="D197" i="23"/>
  <c r="D198" i="23" s="1"/>
  <c r="B11" i="23" s="1"/>
  <c r="D402" i="20"/>
  <c r="D403" i="20" s="1"/>
  <c r="B126" i="29" s="1"/>
  <c r="D349" i="26"/>
  <c r="D350" i="26" s="1"/>
  <c r="D504" i="26"/>
  <c r="D505" i="26" s="1"/>
  <c r="B12" i="26" s="1"/>
  <c r="D504" i="24"/>
  <c r="D505" i="24" s="1"/>
  <c r="B12" i="24" s="1"/>
  <c r="D504" i="22"/>
  <c r="D505" i="22" s="1"/>
  <c r="B12" i="22" s="1"/>
  <c r="D504" i="18"/>
  <c r="D505" i="18" s="1"/>
  <c r="B12" i="18" s="1"/>
  <c r="B125" i="29"/>
  <c r="B53" i="29"/>
  <c r="B138" i="29"/>
  <c r="B93" i="29"/>
  <c r="B75" i="29"/>
  <c r="B128" i="29"/>
  <c r="B101" i="29"/>
  <c r="B181" i="29"/>
  <c r="B100" i="29"/>
  <c r="B145" i="29"/>
  <c r="B55" i="29"/>
  <c r="B99" i="29"/>
  <c r="B80" i="29"/>
  <c r="B116" i="29"/>
  <c r="B89" i="29"/>
  <c r="B107" i="29"/>
  <c r="B71"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0" i="29"/>
  <c r="B84" i="29"/>
  <c r="B83" i="29"/>
  <c r="B82" i="29"/>
  <c r="B81" i="29"/>
  <c r="B73" i="29"/>
  <c r="B72" i="29"/>
  <c r="B74" i="29"/>
  <c r="B66" i="29"/>
  <c r="B65" i="29"/>
  <c r="B64" i="29"/>
  <c r="B63" i="29"/>
  <c r="B57" i="29"/>
  <c r="B56" i="29"/>
  <c r="B54" i="29"/>
  <c r="D504" i="20" l="1"/>
  <c r="D505" i="20" s="1"/>
  <c r="B12" i="20" s="1"/>
  <c r="A7" i="25"/>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<sst xmlns="http://schemas.openxmlformats.org/spreadsheetml/2006/main" count="4568" uniqueCount="466">
  <si>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</si>
  <si>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</si>
  <si>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</si>
  <si>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</si>
  <si>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</si>
  <si>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</si>
  <si>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</si>
  <si>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</si>
  <si>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</si>
  <si>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</si>
  <si>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</si>
  <si>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</si>
  <si>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</si>
  <si>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</si>
  <si>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</si>
  <si>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</si>
  <si>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</si>
  <si>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</si>
  <si>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</si>
  <si>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</si>
  <si>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</si>
  <si>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</si>
  <si>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</si>
  <si>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</si>
  <si>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</si>
  <si>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</si>
  <si>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</si>
  <si>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</si>
  <si>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</si>
  <si>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</si>
  <si>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</si>
  <si>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</si>
  <si>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</si>
  <si>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</si>
  <si>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</si>
  <si>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</si>
  <si>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</si>
  <si>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</si>
  <si>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</si>
  <si>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</si>
  <si>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</si>
  <si>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</si>
  <si>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</si>
  <si>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</si>
  <si>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</si>
  <si>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</si>
  <si>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</si>
  <si>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</si>
  <si>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</si>
  <si>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</si>
  <si>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</si>
  <si>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</si>
  <si>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</si>
  <si>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</si>
  <si>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</si>
  <si>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</si>
  <si>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</si>
  <si>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</si>
  <si>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</si>
  <si>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</si>
  <si>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</si>
  <si>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</si>
  <si>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</si>
  <si>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</si>
  <si>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</si>
  <si>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</si>
  <si>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</si>
  <si>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</si>
  <si>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</si>
  <si>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</si>
  <si>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</si>
  <si>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</si>
  <si>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</si>
  <si>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</si>
  <si>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</si>
  <si>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</si>
  <si>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</si>
  <si>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</si>
  <si>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</si>
  <si>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</si>
  <si>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</si>
  <si>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</si>
  <si>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</si>
  <si>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</si>
  <si>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</si>
  <si>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</si>
  <si>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</si>
  <si>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</si>
  <si>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</si>
  <si>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</si>
  <si>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</si>
  <si>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</si>
  <si>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</si>
  <si>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</si>
  <si>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</si>
  <si>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</si>
  <si>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</si>
  <si>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</si>
  <si>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</si>
  <si>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</si>
  <si>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</si>
  <si>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</si>
  <si>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</si>
  <si>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</si>
  <si>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</si>
  <si>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</si>
  <si>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</si>
  <si>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</si>
  <si>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</si>
  <si>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</si>
  <si>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</si>
  <si>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</si>
  <si>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</si>
  <si>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</si>
  <si>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</si>
  <si>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</si>
  <si>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</si>
  <si>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</si>
  <si>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</si>
  <si>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</si>
  <si>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</si>
  <si>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</si>
  <si>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</si>
  <si>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</si>
  <si>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</si>
  <si>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</si>
  <si>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</si>
  <si>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</si>
  <si>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</si>
  <si>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</si>
  <si>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</si>
  <si>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</si>
  <si>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</si>
  <si>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</si>
  <si>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</si>
  <si>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</si>
  <si>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</si>
  <si>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</si>
  <si>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</si>
  <si>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</si>
  <si>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</si>
  <si>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</si>
  <si>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</si>
  <si>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</si>
  <si>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</si>
  <si>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</si>
  <si>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</si>
  <si>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</si>
  <si>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</si>
  <si>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</si>
  <si>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</si>
  <si>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</si>
  <si>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</si>
  <si>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</si>
  <si>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</si>
  <si>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</si>
  <si>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</si>
  <si>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</si>
  <si>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</si>
  <si>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</si>
  <si>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</si>
  <si>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</si>
  <si>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</si>
  <si>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</si>
  <si>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</si>
  <si>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</si>
  <si>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</si>
  <si>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</si>
  <si>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</si>
  <si>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</si>
  <si>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</si>
  <si>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</si>
  <si>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</si>
  <si>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</si>
  <si>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</si>
  <si>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</si>
  <si>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</si>
  <si>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</si>
  <si>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</si>
  <si>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</si>
  <si>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</si>
  <si>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</si>
  <si>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</si>
  <si>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</si>
  <si>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</si>
  <si>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</si>
  <si>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</si>
  <si>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</si>
  <si>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</si>
  <si>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</si>
  <si>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</si>
  <si>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</si>
  <si>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</si>
  <si>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</si>
  <si>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</si>
  <si>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</si>
  <si>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</si>
  <si>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</si>
  <si>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</si>
  <si>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</si>
  <si>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</si>
  <si>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</si>
  <si>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</si>
  <si>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</si>
  <si>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</si>
  <si>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</si>
  <si>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</si>
  <si>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</si>
  <si>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</si>
  <si>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</si>
  <si>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</si>
  <si>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</si>
  <si>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</si>
  <si>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</si>
  <si>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</si>
  <si>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</si>
  <si>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</si>
  <si>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</si>
  <si>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</si>
  <si>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</si>
  <si>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</si>
  <si>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</si>
  <si>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</si>
  <si>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</si>
  <si>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</si>
  <si>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</si>
  <si>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</si>
  <si>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</si>
  <si>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</si>
  <si>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</si>
  <si>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</si>
  <si>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</si>
  <si>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</si>
  <si>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</si>
  <si>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</si>
  <si>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</si>
  <si>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</si>
  <si>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</si>
  <si>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</si>
  <si>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</si>
  <si>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</si>
  <si>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</si>
  <si>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</si>
  <si>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</si>
  <si>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</si>
  <si>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</si>
  <si>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</si>
  <si>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</si>
  <si>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</si>
  <si>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</si>
  <si>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</si>
  <si>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</si>
  <si>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</si>
  <si>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</si>
  <si>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</si>
  <si>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</si>
  <si>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</si>
  <si>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</si>
  <si>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</si>
  <si>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</si>
  <si>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</si>
  <si>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</si>
  <si>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</si>
  <si>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</si>
  <si>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</si>
  <si>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</si>
  <si>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</si>
  <si>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</si>
  <si>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</si>
  <si>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</si>
  <si>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</si>
  <si>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</si>
  <si>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</si>
  <si>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</si>
  <si>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</si>
  <si>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</si>
  <si>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</si>
  <si>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</si>
  <si>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</si>
  <si>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</si>
  <si>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</si>
  <si>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</si>
  <si>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</si>
  <si>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</si>
  <si>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</si>
  <si>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</si>
  <si>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</si>
  <si>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</si>
  <si>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</si>
  <si>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</si>
  <si>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</si>
  <si>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</si>
  <si>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</si>
  <si>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</si>
  <si>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</si>
  <si>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</si>
  <si>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</si>
  <si>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</si>
  <si>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</si>
  <si>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</si>
  <si>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</si>
  <si>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</si>
  <si>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</si>
  <si>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</si>
  <si>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</si>
  <si>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</si>
  <si>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</si>
  <si>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</si>
  <si>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</si>
  <si>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</si>
  <si>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</si>
  <si>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</si>
  <si>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</si>
  <si>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</si>
  <si>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</si>
  <si>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</si>
  <si>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</si>
  <si>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</si>
  <si>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</si>
  <si>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</si>
  <si>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</si>
  <si>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</si>
  <si>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</si>
  <si>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</si>
  <si>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</si>
  <si>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</si>
  <si>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</si>
  <si>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</si>
  <si>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</si>
  <si>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</si>
  <si>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</si>
  <si>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</si>
  <si>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</si>
  <si>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</si>
  <si>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</si>
  <si>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</si>
  <si>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</si>
  <si>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</si>
  <si>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</si>
  <si>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</si>
  <si>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</si>
  <si>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</si>
  <si>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</si>
  <si>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</si>
  <si>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</si>
  <si>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</si>
  <si>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</si>
  <si>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</si>
  <si>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</si>
  <si>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</si>
  <si>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</si>
  <si>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</si>
  <si>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</si>
  <si>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</si>
  <si>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</si>
  <si>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</si>
  <si>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</si>
  <si>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</si>
  <si>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</si>
  <si>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</si>
  <si>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</si>
  <si>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</si>
  <si>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</si>
  <si>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</si>
  <si>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</si>
  <si>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</si>
  <si>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</si>
  <si>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</si>
  <si>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</si>
  <si>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</si>
  <si>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</si>
  <si>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</si>
  <si>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</si>
  <si>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</si>
  <si>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</si>
  <si>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</si>
  <si>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</si>
  <si>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</si>
  <si>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</si>
  <si>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</si>
  <si>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</si>
  <si>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</si>
  <si>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</si>
  <si>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</si>
  <si>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</si>
  <si>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</si>
  <si>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</si>
  <si>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</si>
  <si>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</si>
  <si>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</si>
  <si>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</si>
  <si>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</si>
  <si>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</si>
  <si>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</si>
  <si>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</si>
  <si>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</si>
  <si>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</si>
  <si>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</si>
  <si>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</si>
  <si>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</si>
  <si>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</si>
  <si>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</si>
  <si>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</si>
  <si>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</si>
  <si>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</si>
  <si>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</si>
  <si>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</si>
  <si>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</si>
  <si>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</si>
  <si>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</si>
  <si>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</si>
  <si>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 &amp; Mr. Haythem BOUGAALECH</t>
  </si>
  <si>
    <t xml:space="preserve">Il n'y avait pas de zone de casse/retour dans le local </t>
  </si>
  <si>
    <t>Prévoir et identifier une zone pour les produits casse et retour</t>
  </si>
  <si>
    <t>Absence de produits semi-finis le jour de l'audit</t>
  </si>
  <si>
    <t>terminal de cuisson</t>
  </si>
  <si>
    <t xml:space="preserve">Absence d'un thermomètre pour ce local, l'opérateur utilise celui du traiteur </t>
  </si>
  <si>
    <t xml:space="preserve">Fournir un thermomètre </t>
  </si>
  <si>
    <t>Directeur Mr. Bechir JEMAI &amp; Chef Rayons</t>
  </si>
  <si>
    <t xml:space="preserve">Le sol est ébréché, le carrelage est fissuré </t>
  </si>
  <si>
    <t xml:space="preserve">Le revêtement est écaillé </t>
  </si>
  <si>
    <t>Les deux fours n'étaient pas propres</t>
  </si>
  <si>
    <t>La jointure du four (5 étages) est usée</t>
  </si>
  <si>
    <t>T°C Labo (mesurée) +9,1°C 
T°C Labo (affichée) +10,5°C</t>
  </si>
  <si>
    <t>T°C Meuble (mesurée) +2°C 
T°C Meuble (affichée) +3,5°C</t>
  </si>
  <si>
    <t>Le sol n'était pas propre</t>
  </si>
  <si>
    <t>La séparation du matériel tranchant n'est pas assurée. Absence du code couleurs</t>
  </si>
  <si>
    <t>Le thermomètre n'est pas fonctionnel</t>
  </si>
  <si>
    <t>Les parois internes de la friteuse ne sont pas propres</t>
  </si>
  <si>
    <t xml:space="preserve">Le carrelage du sol est fissuré </t>
  </si>
  <si>
    <t>Le laboratoire n'est pas climatisé</t>
  </si>
  <si>
    <t>Installer un système de climatisation dans le laboratoire</t>
  </si>
  <si>
    <t>Absence de signatures du chef de rayon sur les documents de contrôle.</t>
  </si>
  <si>
    <t>1/ Le boyau de mozzarella entamé n'était pas identifié, la date d'entame n'était pas inscrite.
2/ Les seaux de ricotta baignaient dans l'exsudat de la ricotta</t>
  </si>
  <si>
    <t>1/ Garder l'identification du fournisseur (Date de fabrication et DLC) et inscrire la date d'ouverture des produits entamés.
2/ Fournir un égoutoir assurer une séparation entre les seaux et l'exsudat de la ricotta</t>
  </si>
  <si>
    <t>1/ Le température à cœur des produits pour le mois de janvier n'est pas enregistrée.
2/ La température du meuble de stockage tampon n'est pas suivie.</t>
  </si>
  <si>
    <t>Mois janvier et février 2017 : L'enregistrement de la vérification du thermomètre n'a pas été réalisée</t>
  </si>
  <si>
    <t>T°C Meuble (mesurée) +1,1°C 
T°C Meuble (affichée) +2,4°C</t>
  </si>
  <si>
    <t xml:space="preserve">Le sol et les zones sous palettes de la reserve manquaient de propreté 
</t>
  </si>
  <si>
    <t>Les étagères ne sont pas propres, présence de poussières et des toiles d'araignée.</t>
  </si>
  <si>
    <t>La réserve n'était pas rangée par catégories.</t>
  </si>
  <si>
    <t>Présence d'eau sur le sol provenant du meuble froid d'exposition des gâteaux</t>
  </si>
  <si>
    <t xml:space="preserve">Les sacs de sucre sont entreposés sur des palettes en bois. Cette pratique est proscrite. </t>
  </si>
  <si>
    <t>Inscrire l'identification et la date d'ouverture sur les morceaux entamés</t>
  </si>
  <si>
    <t>1/ La portière de l'appareil UV n'est pas fonctionnelle.
2/ Les portes étiquettes sont rouillés</t>
  </si>
  <si>
    <t xml:space="preserve">Les produits casse sont entreposés dans le meuble de stockage tampon à côté des produits en attente d'exposition </t>
  </si>
  <si>
    <t>Le revêtement du sol est écaillé</t>
  </si>
  <si>
    <t>Absence de distributeur de papier pour les vestiaires hommes</t>
  </si>
  <si>
    <t xml:space="preserve">Le revêtement du sol de la chambre froide est écaillé </t>
  </si>
  <si>
    <t>L'identification et le datage sur les sacs de pain au chocolat surgelés ne sont pas lisibles.</t>
  </si>
  <si>
    <t>Le produit "pain de mie" moisi est entreposé dans un bac sur le four.</t>
  </si>
  <si>
    <t>La liste des ingrédients du kaak dattes (fournisseur: Société Essaada de Pâtisserie Tunisienne) ne mentionne pas l'existence du sésame présent dans le produit. La non-conformité est d'ordre réglementaire (AM:03/09/2008). Aviser le fournisseur sur cet écart. (Remarque recurrente)</t>
  </si>
  <si>
    <t>Plusieurs boyaux entamés de charcuterie sont sans dates d'entame</t>
  </si>
  <si>
    <t xml:space="preserve">L'afficheur du meuble horizontal des légumes n'est pas fonctionnel, la température mesurée est +7,8°C </t>
  </si>
  <si>
    <t>Le revêtement du sol est écaillé, le sol de la chambre froide est brisé</t>
  </si>
  <si>
    <t>Présence de deux portes appâts vides (Réserve produits alimentaires et réserve bazar)</t>
  </si>
  <si>
    <t>Le meuble n'était pas propre</t>
  </si>
  <si>
    <t>Les portes étiquettes sont rouillés</t>
  </si>
  <si>
    <t>L'afficheur du meuble n'est pas fonctionnel
Les évaporateurs sont souillés</t>
  </si>
  <si>
    <t>Absence de distributeur de papier pour les vestiaires hommes et femmes</t>
  </si>
  <si>
    <t>Absence du local poubelle</t>
  </si>
  <si>
    <t>Jarzouna</t>
  </si>
  <si>
    <t>Le dessous des étagères du linéaire des gâteaux était moisi</t>
  </si>
  <si>
    <t>1/ La charte vestimentaire n'est pas respectée, l'opérateur portait un pantallon de ville et des baskettes. 
2/ Le chef rayon portait des bijoux et ses cheveux ne sont pas couverts de coiffe.
Selon le chef rayon, un mail a été envoyé à la direction centrale de UHD - carrefour concernant les vetêmens de travail et les coiffes</t>
  </si>
  <si>
    <t>Les produits retour sont stockés dans un chariot du client et ne sont pas isolés des produits en attente d'exposition
Eloigner les produits de retour des produits conformes et classer les dans une zone spécifique "produit de retour"</t>
  </si>
  <si>
    <t>Le quai de réception manquait d'étanchéité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</si>
</sst>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7" xfId="0" applyBorder="1" applyProtection="1">
      <protection locked="0"/>
    </xf>
    <xf numFmtId="0" fontId="12" fillId="14" borderId="1"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vertical="center" wrapText="1"/>
      <protection locked="0"/>
    </xf>
    <xf numFmtId="0" fontId="11" fillId="0" borderId="1" xfId="0" applyFont="1" applyFill="1" applyBorder="1" applyAlignment="1">
      <alignment vertical="center"/>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20108416"/>
        <c:axId val="220108976"/>
      </c:barChart>
      <c:catAx>
        <c:axId val="22010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108976"/>
        <c:crosses val="autoZero"/>
        <c:auto val="1"/>
        <c:lblAlgn val="ctr"/>
        <c:lblOffset val="100"/>
        <c:noMultiLvlLbl val="0"/>
      </c:catAx>
      <c:valAx>
        <c:axId val="22010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10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21211088"/>
        <c:axId val="221211648"/>
      </c:barChart>
      <c:catAx>
        <c:axId val="22121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211648"/>
        <c:crosses val="autoZero"/>
        <c:auto val="1"/>
        <c:lblAlgn val="ctr"/>
        <c:lblOffset val="100"/>
        <c:noMultiLvlLbl val="0"/>
      </c:catAx>
      <c:valAx>
        <c:axId val="22121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21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21214448"/>
        <c:axId val="221215008"/>
      </c:barChart>
      <c:catAx>
        <c:axId val="22121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215008"/>
        <c:crosses val="autoZero"/>
        <c:auto val="1"/>
        <c:lblAlgn val="ctr"/>
        <c:lblOffset val="100"/>
        <c:noMultiLvlLbl val="0"/>
      </c:catAx>
      <c:valAx>
        <c:axId val="22121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21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21371968"/>
        <c:axId val="221372528"/>
      </c:barChart>
      <c:catAx>
        <c:axId val="22137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72528"/>
        <c:crosses val="autoZero"/>
        <c:auto val="1"/>
        <c:lblAlgn val="ctr"/>
        <c:lblOffset val="100"/>
        <c:noMultiLvlLbl val="0"/>
      </c:catAx>
      <c:valAx>
        <c:axId val="22137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7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21375328"/>
        <c:axId val="221521472"/>
      </c:barChart>
      <c:catAx>
        <c:axId val="22137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21472"/>
        <c:crosses val="autoZero"/>
        <c:auto val="1"/>
        <c:lblAlgn val="ctr"/>
        <c:lblOffset val="100"/>
        <c:noMultiLvlLbl val="0"/>
      </c:catAx>
      <c:valAx>
        <c:axId val="22152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7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21524272"/>
        <c:axId val="221524832"/>
      </c:barChart>
      <c:catAx>
        <c:axId val="22152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24832"/>
        <c:crosses val="autoZero"/>
        <c:auto val="1"/>
        <c:lblAlgn val="ctr"/>
        <c:lblOffset val="100"/>
        <c:noMultiLvlLbl val="0"/>
      </c:catAx>
      <c:valAx>
        <c:axId val="22152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2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21527632"/>
        <c:axId val="221528192"/>
      </c:barChart>
      <c:catAx>
        <c:axId val="22152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28192"/>
        <c:crosses val="autoZero"/>
        <c:auto val="1"/>
        <c:lblAlgn val="ctr"/>
        <c:lblOffset val="100"/>
        <c:noMultiLvlLbl val="0"/>
      </c:catAx>
      <c:valAx>
        <c:axId val="22152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2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0.86111111111111116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21800032"/>
        <c:axId val="221800592"/>
      </c:barChart>
      <c:catAx>
        <c:axId val="22180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800592"/>
        <c:crosses val="autoZero"/>
        <c:auto val="1"/>
        <c:lblAlgn val="ctr"/>
        <c:lblOffset val="100"/>
        <c:noMultiLvlLbl val="0"/>
      </c:catAx>
      <c:valAx>
        <c:axId val="22180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80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0.91203703703703709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21803392"/>
        <c:axId val="221803952"/>
      </c:barChart>
      <c:catAx>
        <c:axId val="22180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803952"/>
        <c:crosses val="autoZero"/>
        <c:auto val="1"/>
        <c:lblAlgn val="ctr"/>
        <c:lblOffset val="100"/>
        <c:noMultiLvlLbl val="0"/>
      </c:catAx>
      <c:valAx>
        <c:axId val="22180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80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0.88657407407407418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22351904"/>
        <c:axId val="222352464"/>
        <c:extLst/>
      </c:barChart>
      <c:catAx>
        <c:axId val="2223519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52464"/>
        <c:crosses val="autoZero"/>
        <c:auto val="1"/>
        <c:lblAlgn val="ctr"/>
        <c:lblOffset val="100"/>
        <c:noMultiLvlLbl val="0"/>
      </c:catAx>
      <c:valAx>
        <c:axId val="2223524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35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22377392"/>
        <c:axId val="222377952"/>
        <c:extLst/>
      </c:barChart>
      <c:catAx>
        <c:axId val="222377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77952"/>
        <c:crosses val="autoZero"/>
        <c:auto val="1"/>
        <c:lblAlgn val="ctr"/>
        <c:lblOffset val="100"/>
        <c:noMultiLvlLbl val="0"/>
      </c:catAx>
      <c:valAx>
        <c:axId val="22237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377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20111776"/>
        <c:axId val="220112336"/>
      </c:barChart>
      <c:catAx>
        <c:axId val="22011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112336"/>
        <c:crosses val="autoZero"/>
        <c:auto val="1"/>
        <c:lblAlgn val="ctr"/>
        <c:lblOffset val="100"/>
        <c:noMultiLvlLbl val="0"/>
      </c:catAx>
      <c:valAx>
        <c:axId val="22011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11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20532480"/>
        <c:axId val="220533040"/>
      </c:barChart>
      <c:catAx>
        <c:axId val="22053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33040"/>
        <c:crosses val="autoZero"/>
        <c:auto val="1"/>
        <c:lblAlgn val="ctr"/>
        <c:lblOffset val="100"/>
        <c:noMultiLvlLbl val="0"/>
      </c:catAx>
      <c:valAx>
        <c:axId val="22053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3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0.84615384615384615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20535840"/>
        <c:axId val="220536400"/>
      </c:barChart>
      <c:catAx>
        <c:axId val="22053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36400"/>
        <c:crosses val="autoZero"/>
        <c:auto val="1"/>
        <c:lblAlgn val="ctr"/>
        <c:lblOffset val="100"/>
        <c:noMultiLvlLbl val="0"/>
      </c:catAx>
      <c:valAx>
        <c:axId val="22053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3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20709776"/>
        <c:axId val="220710336"/>
      </c:barChart>
      <c:catAx>
        <c:axId val="22070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10336"/>
        <c:crosses val="autoZero"/>
        <c:auto val="1"/>
        <c:lblAlgn val="ctr"/>
        <c:lblOffset val="100"/>
        <c:noMultiLvlLbl val="0"/>
      </c:catAx>
      <c:valAx>
        <c:axId val="22071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0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20713136"/>
        <c:axId val="220713696"/>
      </c:barChart>
      <c:catAx>
        <c:axId val="22071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13696"/>
        <c:crosses val="autoZero"/>
        <c:auto val="1"/>
        <c:lblAlgn val="ctr"/>
        <c:lblOffset val="100"/>
        <c:noMultiLvlLbl val="0"/>
      </c:catAx>
      <c:valAx>
        <c:axId val="22071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1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20716496"/>
        <c:axId val="220717056"/>
      </c:barChart>
      <c:catAx>
        <c:axId val="22071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17056"/>
        <c:crosses val="autoZero"/>
        <c:auto val="1"/>
        <c:lblAlgn val="ctr"/>
        <c:lblOffset val="100"/>
        <c:noMultiLvlLbl val="0"/>
      </c:catAx>
      <c:valAx>
        <c:axId val="22071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1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20890512"/>
        <c:axId val="220891072"/>
      </c:barChart>
      <c:catAx>
        <c:axId val="22089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1072"/>
        <c:crosses val="autoZero"/>
        <c:auto val="1"/>
        <c:lblAlgn val="ctr"/>
        <c:lblOffset val="100"/>
        <c:noMultiLvlLbl val="0"/>
      </c:catAx>
      <c:valAx>
        <c:axId val="22089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20893872"/>
        <c:axId val="220894432"/>
      </c:barChart>
      <c:catAx>
        <c:axId val="22089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4432"/>
        <c:crosses val="autoZero"/>
        <c:auto val="1"/>
        <c:lblAlgn val="ctr"/>
        <c:lblOffset val="100"/>
        <c:noMultiLvlLbl val="0"/>
      </c:catAx>
      <c:valAx>
        <c:axId val="22089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 zoomScale="60" zoomScaleNormal="100" workbookViewId="0">
      <selection activeCell="K16" sqref="K16"/>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4" t="s">
        <v>379</v>
      </c>
      <c r="B18" s="264"/>
      <c r="C18" s="264"/>
      <c r="D18" s="265" t="s">
        <v>461</v>
      </c>
      <c r="E18" s="265"/>
      <c r="F18" s="265"/>
      <c r="G18" s="265"/>
      <c r="H18" s="265"/>
      <c r="I18" s="265"/>
      <c r="J18" s="265"/>
      <c r="K18" s="265"/>
    </row>
    <row r="20" spans="1:11" ht="16.5" x14ac:dyDescent="0.3">
      <c r="A20" s="204"/>
      <c r="B20" s="199"/>
      <c r="C20" s="199"/>
      <c r="D20" s="199"/>
      <c r="E20" s="199"/>
      <c r="F20" s="199"/>
      <c r="G20" s="199"/>
      <c r="H20" s="199"/>
      <c r="I20" s="199"/>
    </row>
    <row r="21" spans="1:11" x14ac:dyDescent="0.25">
      <c r="A21" s="266" t="s">
        <v>380</v>
      </c>
      <c r="B21" s="266"/>
      <c r="C21" s="266"/>
      <c r="D21" s="266"/>
      <c r="E21" s="266"/>
      <c r="F21" s="266"/>
      <c r="G21" s="266"/>
      <c r="H21" s="266"/>
      <c r="I21" s="266"/>
      <c r="J21" s="266"/>
      <c r="K21" s="266"/>
    </row>
    <row r="22" spans="1:11" x14ac:dyDescent="0.25">
      <c r="A22" s="205"/>
      <c r="B22" s="200"/>
      <c r="C22" s="200"/>
      <c r="D22" s="199"/>
      <c r="E22" s="199"/>
      <c r="F22" s="199"/>
      <c r="G22" s="199"/>
      <c r="H22" s="199"/>
      <c r="I22" s="199"/>
    </row>
    <row r="23" spans="1:11" ht="42" customHeight="1" x14ac:dyDescent="0.25">
      <c r="A23" s="206" t="s">
        <v>381</v>
      </c>
      <c r="B23" s="260" t="s">
        <v>382</v>
      </c>
      <c r="C23" s="260"/>
      <c r="D23" s="199"/>
      <c r="E23" s="199"/>
      <c r="F23" s="199"/>
      <c r="G23" s="199"/>
      <c r="H23" s="199"/>
      <c r="I23" s="199"/>
      <c r="J23" s="198" t="str">
        <f>D18</f>
        <v>Jarzouna</v>
      </c>
    </row>
    <row r="24" spans="1:11" ht="33" customHeight="1" x14ac:dyDescent="0.25">
      <c r="A24" s="207" t="s">
        <v>383</v>
      </c>
      <c r="B24" s="259">
        <f>AVERAGE('A1 Exploitation'!D505,'A1 Technique'!D198)</f>
        <v>0.88657407407407418</v>
      </c>
      <c r="C24" s="259"/>
      <c r="D24" s="199"/>
      <c r="E24" s="199"/>
      <c r="F24" s="199"/>
      <c r="G24" s="199"/>
      <c r="H24" s="199"/>
      <c r="I24" s="199"/>
    </row>
    <row r="25" spans="1:11" ht="33" customHeight="1" x14ac:dyDescent="0.25">
      <c r="A25" s="206" t="s">
        <v>384</v>
      </c>
      <c r="B25" s="259">
        <f>AVERAGE('A2 Exploitation'!D506,'A2 Technique'!D198)</f>
        <v>0</v>
      </c>
      <c r="C25" s="259"/>
      <c r="D25" s="199"/>
      <c r="E25" s="199"/>
      <c r="F25" s="199"/>
      <c r="G25" s="199"/>
      <c r="H25" s="199"/>
      <c r="I25" s="199"/>
    </row>
    <row r="26" spans="1:11" ht="33" customHeight="1" x14ac:dyDescent="0.25">
      <c r="A26" s="207" t="s">
        <v>385</v>
      </c>
      <c r="B26" s="259">
        <f>AVERAGE('A3 Exploitation'!D506,'A3 Technique'!D198)</f>
        <v>0</v>
      </c>
      <c r="C26" s="259"/>
      <c r="D26" s="199"/>
      <c r="E26" s="199"/>
      <c r="F26" s="199"/>
      <c r="G26" s="199"/>
      <c r="H26" s="199"/>
      <c r="I26" s="199"/>
    </row>
    <row r="27" spans="1:11" ht="33" customHeight="1" x14ac:dyDescent="0.25">
      <c r="A27" s="207" t="s">
        <v>386</v>
      </c>
      <c r="B27" s="259">
        <f>AVERAGE('A4 Exploitation'!D506,'A4 Technique'!D198)</f>
        <v>0</v>
      </c>
      <c r="C27" s="259"/>
      <c r="D27" s="199"/>
      <c r="E27" s="199"/>
      <c r="F27" s="199"/>
      <c r="G27" s="199"/>
      <c r="H27" s="199"/>
      <c r="I27" s="199"/>
    </row>
    <row r="28" spans="1:11" ht="33" customHeight="1" x14ac:dyDescent="0.25">
      <c r="A28" s="206" t="s">
        <v>387</v>
      </c>
      <c r="B28" s="259">
        <f>AVERAGE('A5 Exploitation'!D506,'A5 Technique'!D198)</f>
        <v>0</v>
      </c>
      <c r="C28" s="259"/>
      <c r="D28" s="199"/>
      <c r="E28" s="199"/>
      <c r="F28" s="199"/>
      <c r="G28" s="199"/>
      <c r="H28" s="199"/>
      <c r="I28" s="199"/>
    </row>
    <row r="29" spans="1:11" ht="33" customHeight="1" x14ac:dyDescent="0.25">
      <c r="A29" s="206" t="s">
        <v>388</v>
      </c>
      <c r="B29" s="259">
        <f>AVERAGE('A6 Exploitation'!D506,'A6 Technique'!D198)</f>
        <v>0</v>
      </c>
      <c r="C29" s="25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0" t="s">
        <v>389</v>
      </c>
      <c r="C33" s="260"/>
      <c r="D33" s="199"/>
      <c r="E33" s="199"/>
      <c r="F33" s="199"/>
      <c r="G33" s="199"/>
      <c r="H33" s="199"/>
      <c r="I33" s="199"/>
      <c r="J33" s="198" t="str">
        <f>D18</f>
        <v>Jarzouna</v>
      </c>
    </row>
    <row r="34" spans="1:10" ht="33" customHeight="1" x14ac:dyDescent="0.25">
      <c r="A34" s="207" t="s">
        <v>383</v>
      </c>
      <c r="B34" s="259">
        <f>'A1 Exploitation'!D505</f>
        <v>0.91203703703703709</v>
      </c>
      <c r="C34" s="259"/>
      <c r="D34" s="199"/>
      <c r="E34" s="199"/>
      <c r="F34" s="199"/>
      <c r="G34" s="199"/>
      <c r="H34" s="199"/>
      <c r="I34" s="199"/>
    </row>
    <row r="35" spans="1:10" ht="33" customHeight="1" x14ac:dyDescent="0.25">
      <c r="A35" s="206" t="s">
        <v>384</v>
      </c>
      <c r="B35" s="259">
        <f>'A2 Exploitation'!D506</f>
        <v>0</v>
      </c>
      <c r="C35" s="259"/>
      <c r="D35" s="199"/>
      <c r="E35" s="199"/>
      <c r="F35" s="199"/>
      <c r="G35" s="199"/>
      <c r="H35" s="199"/>
      <c r="I35" s="199"/>
    </row>
    <row r="36" spans="1:10" ht="33" customHeight="1" x14ac:dyDescent="0.25">
      <c r="A36" s="207" t="s">
        <v>385</v>
      </c>
      <c r="B36" s="259">
        <f>'A3 Exploitation'!D506</f>
        <v>0</v>
      </c>
      <c r="C36" s="259"/>
      <c r="D36" s="199"/>
      <c r="E36" s="199"/>
      <c r="F36" s="199"/>
      <c r="G36" s="199"/>
      <c r="H36" s="199"/>
      <c r="I36" s="199"/>
    </row>
    <row r="37" spans="1:10" ht="33" customHeight="1" x14ac:dyDescent="0.25">
      <c r="A37" s="207" t="s">
        <v>386</v>
      </c>
      <c r="B37" s="259">
        <f>'A4 Exploitation'!D506</f>
        <v>0</v>
      </c>
      <c r="C37" s="259"/>
      <c r="D37" s="199"/>
      <c r="E37" s="199"/>
      <c r="F37" s="199"/>
      <c r="G37" s="199"/>
      <c r="H37" s="199"/>
      <c r="I37" s="199"/>
    </row>
    <row r="38" spans="1:10" ht="33" customHeight="1" x14ac:dyDescent="0.25">
      <c r="A38" s="206" t="s">
        <v>387</v>
      </c>
      <c r="B38" s="259">
        <f>'A5 Exploitation'!D506</f>
        <v>0</v>
      </c>
      <c r="C38" s="259"/>
      <c r="D38" s="199"/>
      <c r="E38" s="199"/>
      <c r="F38" s="199"/>
      <c r="G38" s="199"/>
      <c r="H38" s="199"/>
      <c r="I38" s="199"/>
    </row>
    <row r="39" spans="1:10" ht="33" customHeight="1" x14ac:dyDescent="0.25">
      <c r="A39" s="206" t="s">
        <v>388</v>
      </c>
      <c r="B39" s="259">
        <f>'A6 Exploitation'!D506</f>
        <v>0</v>
      </c>
      <c r="C39" s="25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3" t="s">
        <v>390</v>
      </c>
      <c r="C42" s="263"/>
      <c r="D42" s="199"/>
      <c r="E42" s="199"/>
      <c r="F42" s="199"/>
      <c r="G42" s="199"/>
      <c r="H42" s="199"/>
      <c r="I42" s="199"/>
      <c r="J42" s="198" t="str">
        <f>D18</f>
        <v>Jarzouna</v>
      </c>
    </row>
    <row r="43" spans="1:10" ht="33" customHeight="1" x14ac:dyDescent="0.25">
      <c r="A43" s="207" t="s">
        <v>383</v>
      </c>
      <c r="B43" s="259">
        <f>AVERAGE('A1 Exploitation'!D503, 'A1 Technique'!D196)</f>
        <v>0</v>
      </c>
      <c r="C43" s="259"/>
      <c r="D43" s="199"/>
      <c r="E43" s="199"/>
      <c r="F43" s="199"/>
      <c r="G43" s="199"/>
      <c r="H43" s="199"/>
      <c r="I43" s="199"/>
    </row>
    <row r="44" spans="1:10" ht="33" customHeight="1" x14ac:dyDescent="0.25">
      <c r="A44" s="206" t="s">
        <v>384</v>
      </c>
      <c r="B44" s="259">
        <f>AVERAGE('A2 Exploitation'!D504, 'A2 Technique'!D196)</f>
        <v>0</v>
      </c>
      <c r="C44" s="259"/>
      <c r="D44" s="199"/>
      <c r="E44" s="199"/>
      <c r="F44" s="199"/>
      <c r="G44" s="199"/>
      <c r="H44" s="199"/>
      <c r="I44" s="199"/>
    </row>
    <row r="45" spans="1:10" ht="33" customHeight="1" x14ac:dyDescent="0.25">
      <c r="A45" s="207" t="s">
        <v>385</v>
      </c>
      <c r="B45" s="259">
        <f>AVERAGE('A3 Exploitation'!D504, 'A3 Technique'!D196)</f>
        <v>0</v>
      </c>
      <c r="C45" s="259"/>
      <c r="D45" s="199"/>
      <c r="E45" s="199"/>
      <c r="F45" s="199"/>
      <c r="G45" s="199"/>
      <c r="H45" s="199"/>
      <c r="I45" s="199"/>
    </row>
    <row r="46" spans="1:10" ht="33" customHeight="1" x14ac:dyDescent="0.25">
      <c r="A46" s="207" t="s">
        <v>386</v>
      </c>
      <c r="B46" s="259">
        <f>AVERAGE('A4 Exploitation'!D504, 'A4 Technique'!D196)</f>
        <v>0</v>
      </c>
      <c r="C46" s="259"/>
      <c r="D46" s="199"/>
      <c r="E46" s="199"/>
      <c r="F46" s="199"/>
      <c r="G46" s="199"/>
      <c r="H46" s="199"/>
      <c r="I46" s="199"/>
    </row>
    <row r="47" spans="1:10" ht="33" customHeight="1" x14ac:dyDescent="0.25">
      <c r="A47" s="206" t="s">
        <v>387</v>
      </c>
      <c r="B47" s="259">
        <f>AVERAGE('A5 Exploitation'!D504, 'A5 Technique'!D196)</f>
        <v>0</v>
      </c>
      <c r="C47" s="259"/>
      <c r="D47" s="199"/>
      <c r="E47" s="199"/>
      <c r="F47" s="199"/>
      <c r="G47" s="199"/>
      <c r="H47" s="199"/>
      <c r="I47" s="199"/>
    </row>
    <row r="48" spans="1:10" ht="33" customHeight="1" x14ac:dyDescent="0.25">
      <c r="A48" s="206" t="s">
        <v>388</v>
      </c>
      <c r="B48" s="259">
        <f>AVERAGE('A6 Exploitation'!D504, 'A6 Technique'!D196)</f>
        <v>0</v>
      </c>
      <c r="C48" s="25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0" t="s">
        <v>391</v>
      </c>
      <c r="C51" s="260"/>
      <c r="D51" s="199"/>
      <c r="E51" s="199"/>
      <c r="F51" s="199"/>
      <c r="G51" s="199"/>
      <c r="H51" s="199"/>
      <c r="I51" s="199"/>
      <c r="J51" s="198" t="str">
        <f>D18</f>
        <v>Jarzouna</v>
      </c>
    </row>
    <row r="52" spans="1:10" ht="33" customHeight="1" x14ac:dyDescent="0.25">
      <c r="A52" s="207" t="s">
        <v>383</v>
      </c>
      <c r="B52" s="262">
        <f>'A1 Exploitation'!D41</f>
        <v>1</v>
      </c>
      <c r="C52" s="262"/>
      <c r="D52" s="199"/>
      <c r="E52" s="199"/>
      <c r="F52" s="199"/>
      <c r="G52" s="199"/>
      <c r="H52" s="199"/>
      <c r="I52" s="199"/>
    </row>
    <row r="53" spans="1:10" ht="33" customHeight="1" x14ac:dyDescent="0.25">
      <c r="A53" s="206" t="s">
        <v>384</v>
      </c>
      <c r="B53" s="262">
        <f>'A2 Exploitation'!D41</f>
        <v>0</v>
      </c>
      <c r="C53" s="262"/>
      <c r="D53" s="199"/>
      <c r="E53" s="199"/>
      <c r="F53" s="199"/>
      <c r="G53" s="199"/>
      <c r="H53" s="199"/>
      <c r="I53" s="199"/>
    </row>
    <row r="54" spans="1:10" ht="33" customHeight="1" x14ac:dyDescent="0.25">
      <c r="A54" s="207" t="s">
        <v>385</v>
      </c>
      <c r="B54" s="262">
        <f>'A3 Exploitation'!D41</f>
        <v>0</v>
      </c>
      <c r="C54" s="262"/>
      <c r="D54" s="199"/>
      <c r="E54" s="199"/>
      <c r="F54" s="199"/>
      <c r="G54" s="199"/>
      <c r="H54" s="199"/>
      <c r="I54" s="199"/>
    </row>
    <row r="55" spans="1:10" ht="33" customHeight="1" x14ac:dyDescent="0.25">
      <c r="A55" s="207" t="s">
        <v>386</v>
      </c>
      <c r="B55" s="262">
        <f>'A4 Exploitation'!D41</f>
        <v>0</v>
      </c>
      <c r="C55" s="262"/>
      <c r="D55" s="199"/>
      <c r="E55" s="199"/>
      <c r="F55" s="199"/>
      <c r="G55" s="199"/>
      <c r="H55" s="199"/>
      <c r="I55" s="199"/>
    </row>
    <row r="56" spans="1:10" ht="33" customHeight="1" x14ac:dyDescent="0.25">
      <c r="A56" s="206" t="s">
        <v>387</v>
      </c>
      <c r="B56" s="262">
        <f>'A5 Exploitation'!D41</f>
        <v>0</v>
      </c>
      <c r="C56" s="262"/>
      <c r="D56" s="199"/>
      <c r="E56" s="199"/>
      <c r="F56" s="199"/>
      <c r="G56" s="199"/>
      <c r="H56" s="199"/>
      <c r="I56" s="199"/>
    </row>
    <row r="57" spans="1:10" ht="33" customHeight="1" x14ac:dyDescent="0.25">
      <c r="A57" s="206" t="s">
        <v>388</v>
      </c>
      <c r="B57" s="262">
        <f>'A6 Exploitation'!D41</f>
        <v>0</v>
      </c>
      <c r="C57" s="26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0" t="s">
        <v>392</v>
      </c>
      <c r="C60" s="260"/>
      <c r="D60" s="199"/>
      <c r="E60" s="199"/>
      <c r="F60" s="199"/>
      <c r="G60" s="199"/>
      <c r="H60" s="199"/>
      <c r="I60" s="199"/>
      <c r="J60" s="198" t="str">
        <f>D18</f>
        <v>Jarzouna</v>
      </c>
    </row>
    <row r="61" spans="1:10" ht="33" customHeight="1" x14ac:dyDescent="0.25">
      <c r="A61" s="207" t="s">
        <v>383</v>
      </c>
      <c r="B61" s="259">
        <f>'A1 Exploitation'!D97</f>
        <v>0.875</v>
      </c>
      <c r="C61" s="259"/>
      <c r="D61" s="199"/>
      <c r="E61" s="199"/>
      <c r="F61" s="199"/>
      <c r="G61" s="199"/>
      <c r="H61" s="199"/>
      <c r="I61" s="199"/>
    </row>
    <row r="62" spans="1:10" ht="33" customHeight="1" x14ac:dyDescent="0.25">
      <c r="A62" s="206" t="s">
        <v>384</v>
      </c>
      <c r="B62" s="259">
        <f>'A2 Exploitation'!D97</f>
        <v>0</v>
      </c>
      <c r="C62" s="259"/>
      <c r="D62" s="199"/>
      <c r="E62" s="199"/>
      <c r="F62" s="199"/>
      <c r="G62" s="199"/>
      <c r="H62" s="199"/>
      <c r="I62" s="199"/>
    </row>
    <row r="63" spans="1:10" ht="33" customHeight="1" x14ac:dyDescent="0.25">
      <c r="A63" s="207" t="s">
        <v>385</v>
      </c>
      <c r="B63" s="259">
        <f>'A3 Exploitation'!D97</f>
        <v>0</v>
      </c>
      <c r="C63" s="259"/>
      <c r="D63" s="199"/>
      <c r="E63" s="199"/>
      <c r="F63" s="199"/>
      <c r="G63" s="199"/>
      <c r="H63" s="199"/>
      <c r="I63" s="199"/>
    </row>
    <row r="64" spans="1:10" ht="33" customHeight="1" x14ac:dyDescent="0.25">
      <c r="A64" s="207" t="s">
        <v>386</v>
      </c>
      <c r="B64" s="259">
        <f>'A4 Exploitation'!D97</f>
        <v>0</v>
      </c>
      <c r="C64" s="259"/>
      <c r="D64" s="199"/>
      <c r="E64" s="199"/>
      <c r="F64" s="199"/>
      <c r="G64" s="199"/>
      <c r="H64" s="199"/>
      <c r="I64" s="199"/>
    </row>
    <row r="65" spans="1:10" ht="33" customHeight="1" x14ac:dyDescent="0.25">
      <c r="A65" s="206" t="s">
        <v>387</v>
      </c>
      <c r="B65" s="259">
        <f>'A5 Exploitation'!D97</f>
        <v>0</v>
      </c>
      <c r="C65" s="259"/>
      <c r="D65" s="199"/>
      <c r="E65" s="199"/>
      <c r="F65" s="199"/>
      <c r="G65" s="199"/>
      <c r="H65" s="199"/>
      <c r="I65" s="199"/>
    </row>
    <row r="66" spans="1:10" ht="33" customHeight="1" x14ac:dyDescent="0.25">
      <c r="A66" s="206" t="s">
        <v>388</v>
      </c>
      <c r="B66" s="259">
        <f>'A6 Exploitation'!D97</f>
        <v>0</v>
      </c>
      <c r="C66" s="25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0" t="s">
        <v>393</v>
      </c>
      <c r="C69" s="260"/>
      <c r="D69" s="199"/>
      <c r="E69" s="199"/>
      <c r="F69" s="199"/>
      <c r="G69" s="199"/>
      <c r="H69" s="199"/>
      <c r="I69" s="199"/>
      <c r="J69" s="198" t="str">
        <f>D18</f>
        <v>Jarzouna</v>
      </c>
    </row>
    <row r="70" spans="1:10" ht="33" customHeight="1" x14ac:dyDescent="0.25">
      <c r="A70" s="207" t="s">
        <v>383</v>
      </c>
      <c r="B70" s="259">
        <f>'A1 Exploitation'!D150</f>
        <v>0.9</v>
      </c>
      <c r="C70" s="259"/>
      <c r="D70" s="199"/>
      <c r="E70" s="199"/>
      <c r="F70" s="199"/>
      <c r="G70" s="199"/>
      <c r="H70" s="199"/>
      <c r="I70" s="199"/>
    </row>
    <row r="71" spans="1:10" ht="33" customHeight="1" x14ac:dyDescent="0.25">
      <c r="A71" s="206" t="s">
        <v>384</v>
      </c>
      <c r="B71" s="259">
        <f>'A2 Exploitation'!D150</f>
        <v>0</v>
      </c>
      <c r="C71" s="259"/>
      <c r="D71" s="199"/>
      <c r="E71" s="199"/>
      <c r="F71" s="199"/>
      <c r="G71" s="199"/>
      <c r="H71" s="199"/>
      <c r="I71" s="199"/>
    </row>
    <row r="72" spans="1:10" ht="33" customHeight="1" x14ac:dyDescent="0.25">
      <c r="A72" s="207" t="s">
        <v>385</v>
      </c>
      <c r="B72" s="259">
        <f>'A3 Exploitation'!D150</f>
        <v>0</v>
      </c>
      <c r="C72" s="259"/>
      <c r="D72" s="199"/>
      <c r="E72" s="199"/>
      <c r="F72" s="199"/>
      <c r="G72" s="199"/>
      <c r="H72" s="199"/>
      <c r="I72" s="199"/>
    </row>
    <row r="73" spans="1:10" ht="33" customHeight="1" x14ac:dyDescent="0.25">
      <c r="A73" s="207" t="s">
        <v>386</v>
      </c>
      <c r="B73" s="259">
        <f>'A4 Exploitation'!D150</f>
        <v>0</v>
      </c>
      <c r="C73" s="259"/>
      <c r="D73" s="199"/>
      <c r="E73" s="199"/>
      <c r="F73" s="199"/>
      <c r="G73" s="199"/>
      <c r="H73" s="199"/>
      <c r="I73" s="199"/>
    </row>
    <row r="74" spans="1:10" ht="33" customHeight="1" x14ac:dyDescent="0.25">
      <c r="A74" s="206" t="s">
        <v>387</v>
      </c>
      <c r="B74" s="259">
        <f>'A5 Exploitation'!D150</f>
        <v>0</v>
      </c>
      <c r="C74" s="259"/>
      <c r="D74" s="199"/>
      <c r="E74" s="199"/>
      <c r="F74" s="199"/>
      <c r="G74" s="199"/>
      <c r="H74" s="199"/>
      <c r="I74" s="199"/>
    </row>
    <row r="75" spans="1:10" ht="33" customHeight="1" x14ac:dyDescent="0.25">
      <c r="A75" s="206" t="s">
        <v>388</v>
      </c>
      <c r="B75" s="259">
        <f>'A6 Exploitation'!D150</f>
        <v>0</v>
      </c>
      <c r="C75" s="25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0" t="s">
        <v>394</v>
      </c>
      <c r="C78" s="260"/>
      <c r="D78" s="199"/>
      <c r="E78" s="199"/>
      <c r="F78" s="199"/>
      <c r="G78" s="199"/>
      <c r="H78" s="199"/>
      <c r="I78" s="199"/>
      <c r="J78" s="198" t="str">
        <f>D18</f>
        <v>Jarzouna</v>
      </c>
    </row>
    <row r="79" spans="1:10" ht="33" customHeight="1" x14ac:dyDescent="0.25">
      <c r="A79" s="207" t="s">
        <v>383</v>
      </c>
      <c r="B79" s="259">
        <f>'A1 Exploitation'!D190</f>
        <v>0.84615384615384615</v>
      </c>
      <c r="C79" s="259"/>
      <c r="D79" s="199"/>
      <c r="E79" s="199"/>
      <c r="F79" s="199"/>
      <c r="G79" s="199"/>
      <c r="H79" s="199"/>
      <c r="I79" s="199"/>
    </row>
    <row r="80" spans="1:10" ht="33" customHeight="1" x14ac:dyDescent="0.25">
      <c r="A80" s="206" t="s">
        <v>384</v>
      </c>
      <c r="B80" s="259">
        <f>'A2 Exploitation'!D190</f>
        <v>0</v>
      </c>
      <c r="C80" s="259"/>
      <c r="D80" s="199"/>
      <c r="E80" s="199"/>
      <c r="F80" s="199"/>
      <c r="G80" s="199"/>
      <c r="H80" s="199"/>
      <c r="I80" s="199"/>
    </row>
    <row r="81" spans="1:10" ht="33" customHeight="1" x14ac:dyDescent="0.25">
      <c r="A81" s="207" t="s">
        <v>385</v>
      </c>
      <c r="B81" s="259">
        <f>'A3 Exploitation'!D190</f>
        <v>0</v>
      </c>
      <c r="C81" s="259"/>
      <c r="D81" s="199"/>
      <c r="E81" s="199"/>
      <c r="F81" s="199"/>
      <c r="G81" s="199"/>
      <c r="H81" s="199"/>
      <c r="I81" s="199"/>
    </row>
    <row r="82" spans="1:10" ht="33" customHeight="1" x14ac:dyDescent="0.25">
      <c r="A82" s="207" t="s">
        <v>386</v>
      </c>
      <c r="B82" s="259">
        <f>'A4 Exploitation'!D190</f>
        <v>0</v>
      </c>
      <c r="C82" s="259"/>
      <c r="D82" s="199"/>
      <c r="E82" s="199"/>
      <c r="F82" s="199"/>
      <c r="G82" s="199"/>
      <c r="H82" s="199"/>
      <c r="I82" s="199"/>
    </row>
    <row r="83" spans="1:10" ht="33" customHeight="1" x14ac:dyDescent="0.25">
      <c r="A83" s="206" t="s">
        <v>387</v>
      </c>
      <c r="B83" s="259">
        <f>'A5 Exploitation'!D190</f>
        <v>0</v>
      </c>
      <c r="C83" s="259"/>
      <c r="D83" s="199"/>
      <c r="E83" s="199"/>
      <c r="F83" s="199"/>
      <c r="G83" s="199"/>
      <c r="H83" s="199"/>
      <c r="I83" s="199"/>
    </row>
    <row r="84" spans="1:10" ht="33" customHeight="1" x14ac:dyDescent="0.25">
      <c r="A84" s="206" t="s">
        <v>388</v>
      </c>
      <c r="B84" s="259">
        <f>'A6 Exploitation'!D190</f>
        <v>0</v>
      </c>
      <c r="C84" s="25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0" t="s">
        <v>395</v>
      </c>
      <c r="C87" s="260"/>
      <c r="D87" s="199"/>
      <c r="E87" s="199"/>
      <c r="F87" s="199"/>
      <c r="G87" s="199"/>
      <c r="H87" s="199"/>
      <c r="I87" s="199"/>
      <c r="J87" s="198" t="str">
        <f>D18</f>
        <v>Jarzouna</v>
      </c>
    </row>
    <row r="88" spans="1:10" ht="33" customHeight="1" x14ac:dyDescent="0.25">
      <c r="A88" s="207" t="s">
        <v>383</v>
      </c>
      <c r="B88" s="259" t="e">
        <f>'A1 Exploitation'!D246</f>
        <v>#DIV/0!</v>
      </c>
      <c r="C88" s="259"/>
      <c r="D88" s="199"/>
      <c r="E88" s="199"/>
      <c r="F88" s="199"/>
      <c r="G88" s="199"/>
      <c r="H88" s="199"/>
      <c r="I88" s="199"/>
    </row>
    <row r="89" spans="1:10" ht="33" customHeight="1" x14ac:dyDescent="0.25">
      <c r="A89" s="206" t="s">
        <v>384</v>
      </c>
      <c r="B89" s="259">
        <f>'A2 Exploitation'!D246</f>
        <v>0</v>
      </c>
      <c r="C89" s="259"/>
      <c r="D89" s="199"/>
      <c r="E89" s="199"/>
      <c r="F89" s="199"/>
      <c r="G89" s="199"/>
      <c r="H89" s="199"/>
      <c r="I89" s="199"/>
    </row>
    <row r="90" spans="1:10" ht="33" customHeight="1" x14ac:dyDescent="0.25">
      <c r="A90" s="207" t="s">
        <v>385</v>
      </c>
      <c r="B90" s="259">
        <f>'A3 Exploitation'!D246</f>
        <v>0</v>
      </c>
      <c r="C90" s="259"/>
      <c r="D90" s="199"/>
      <c r="E90" s="199"/>
      <c r="F90" s="199"/>
      <c r="G90" s="199"/>
      <c r="H90" s="199"/>
      <c r="I90" s="199"/>
    </row>
    <row r="91" spans="1:10" ht="33" customHeight="1" x14ac:dyDescent="0.25">
      <c r="A91" s="207" t="s">
        <v>386</v>
      </c>
      <c r="B91" s="259">
        <f>'A4 Exploitation'!D246</f>
        <v>0</v>
      </c>
      <c r="C91" s="259"/>
      <c r="D91" s="199"/>
      <c r="E91" s="199"/>
      <c r="F91" s="199"/>
      <c r="G91" s="199"/>
      <c r="H91" s="199"/>
      <c r="I91" s="199"/>
    </row>
    <row r="92" spans="1:10" ht="33" customHeight="1" x14ac:dyDescent="0.25">
      <c r="A92" s="206" t="s">
        <v>387</v>
      </c>
      <c r="B92" s="259">
        <f>'A5 Exploitation'!D246</f>
        <v>0</v>
      </c>
      <c r="C92" s="259"/>
      <c r="D92" s="199"/>
      <c r="E92" s="199"/>
      <c r="F92" s="199"/>
      <c r="G92" s="199"/>
      <c r="H92" s="199"/>
      <c r="I92" s="199"/>
    </row>
    <row r="93" spans="1:10" ht="33" customHeight="1" x14ac:dyDescent="0.25">
      <c r="A93" s="206" t="s">
        <v>388</v>
      </c>
      <c r="B93" s="259">
        <f>'A6 Exploitation'!D246</f>
        <v>0</v>
      </c>
      <c r="C93" s="25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0" t="s">
        <v>396</v>
      </c>
      <c r="C96" s="260"/>
      <c r="D96" s="199"/>
      <c r="E96" s="199"/>
      <c r="F96" s="199"/>
      <c r="G96" s="199"/>
      <c r="H96" s="199"/>
      <c r="I96" s="199"/>
      <c r="J96" s="198" t="str">
        <f>D18</f>
        <v>Jarzouna</v>
      </c>
    </row>
    <row r="97" spans="1:10" ht="33" customHeight="1" x14ac:dyDescent="0.25">
      <c r="A97" s="207" t="s">
        <v>383</v>
      </c>
      <c r="B97" s="259" t="e">
        <f>'A1 Exploitation'!D289</f>
        <v>#DIV/0!</v>
      </c>
      <c r="C97" s="259"/>
      <c r="D97" s="199"/>
      <c r="E97" s="199"/>
      <c r="F97" s="199"/>
      <c r="G97" s="199"/>
      <c r="H97" s="199"/>
      <c r="I97" s="199"/>
    </row>
    <row r="98" spans="1:10" ht="33" customHeight="1" x14ac:dyDescent="0.25">
      <c r="A98" s="206" t="s">
        <v>384</v>
      </c>
      <c r="B98" s="259">
        <f>'A2 Exploitation'!D289</f>
        <v>0</v>
      </c>
      <c r="C98" s="259"/>
      <c r="D98" s="199"/>
      <c r="E98" s="199"/>
      <c r="F98" s="199"/>
      <c r="G98" s="199"/>
      <c r="H98" s="199"/>
      <c r="I98" s="199"/>
    </row>
    <row r="99" spans="1:10" ht="33" customHeight="1" x14ac:dyDescent="0.25">
      <c r="A99" s="207" t="s">
        <v>385</v>
      </c>
      <c r="B99" s="259">
        <f>'A3 Exploitation'!D289</f>
        <v>0</v>
      </c>
      <c r="C99" s="259"/>
      <c r="D99" s="199"/>
      <c r="E99" s="199"/>
      <c r="F99" s="199"/>
      <c r="G99" s="199"/>
      <c r="H99" s="199"/>
      <c r="I99" s="199"/>
    </row>
    <row r="100" spans="1:10" ht="33" customHeight="1" x14ac:dyDescent="0.25">
      <c r="A100" s="207" t="s">
        <v>386</v>
      </c>
      <c r="B100" s="259">
        <f>'A4 Exploitation'!D289</f>
        <v>0</v>
      </c>
      <c r="C100" s="259"/>
      <c r="D100" s="199"/>
      <c r="E100" s="199"/>
      <c r="F100" s="199"/>
      <c r="G100" s="199"/>
      <c r="H100" s="199"/>
      <c r="I100" s="199"/>
    </row>
    <row r="101" spans="1:10" ht="33" customHeight="1" x14ac:dyDescent="0.25">
      <c r="A101" s="206" t="s">
        <v>387</v>
      </c>
      <c r="B101" s="259">
        <f>'A5 Exploitation'!D289</f>
        <v>0</v>
      </c>
      <c r="C101" s="259"/>
      <c r="D101" s="199"/>
      <c r="E101" s="199"/>
      <c r="F101" s="199"/>
      <c r="G101" s="199"/>
      <c r="H101" s="199"/>
      <c r="I101" s="199"/>
    </row>
    <row r="102" spans="1:10" ht="33" customHeight="1" x14ac:dyDescent="0.25">
      <c r="A102" s="206" t="s">
        <v>388</v>
      </c>
      <c r="B102" s="259">
        <f>'A6 Exploitation'!D289</f>
        <v>0</v>
      </c>
      <c r="C102" s="25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0" t="s">
        <v>397</v>
      </c>
      <c r="C105" s="260"/>
      <c r="D105" s="199"/>
      <c r="E105" s="199"/>
      <c r="F105" s="199"/>
      <c r="G105" s="199"/>
      <c r="H105" s="199"/>
      <c r="I105" s="199"/>
      <c r="J105" s="198" t="str">
        <f>D18</f>
        <v>Jarzouna</v>
      </c>
    </row>
    <row r="106" spans="1:10" ht="33" customHeight="1" x14ac:dyDescent="0.25">
      <c r="A106" s="207" t="s">
        <v>383</v>
      </c>
      <c r="B106" s="259">
        <f>'A1 Exploitation'!D322</f>
        <v>0.94736842105263153</v>
      </c>
      <c r="C106" s="259"/>
      <c r="D106" s="199"/>
      <c r="E106" s="199"/>
      <c r="F106" s="199"/>
      <c r="G106" s="199"/>
      <c r="H106" s="199"/>
      <c r="I106" s="199"/>
    </row>
    <row r="107" spans="1:10" ht="33" customHeight="1" x14ac:dyDescent="0.25">
      <c r="A107" s="206" t="s">
        <v>384</v>
      </c>
      <c r="B107" s="259">
        <f>'A2 Exploitation'!D322</f>
        <v>0</v>
      </c>
      <c r="C107" s="259"/>
      <c r="D107" s="199"/>
      <c r="E107" s="199"/>
      <c r="F107" s="199"/>
      <c r="G107" s="199"/>
      <c r="H107" s="199"/>
      <c r="I107" s="199"/>
    </row>
    <row r="108" spans="1:10" ht="33" customHeight="1" x14ac:dyDescent="0.25">
      <c r="A108" s="207" t="s">
        <v>385</v>
      </c>
      <c r="B108" s="259">
        <f>'A3 Exploitation'!D322</f>
        <v>0</v>
      </c>
      <c r="C108" s="259"/>
      <c r="D108" s="199"/>
      <c r="E108" s="199"/>
      <c r="F108" s="199"/>
      <c r="G108" s="199"/>
      <c r="H108" s="199"/>
      <c r="I108" s="199"/>
    </row>
    <row r="109" spans="1:10" ht="33" customHeight="1" x14ac:dyDescent="0.25">
      <c r="A109" s="207" t="s">
        <v>386</v>
      </c>
      <c r="B109" s="259">
        <f>'A4 Exploitation'!D322</f>
        <v>0</v>
      </c>
      <c r="C109" s="259"/>
      <c r="D109" s="199"/>
      <c r="E109" s="199"/>
      <c r="F109" s="199"/>
      <c r="G109" s="199"/>
      <c r="H109" s="199"/>
      <c r="I109" s="199"/>
    </row>
    <row r="110" spans="1:10" ht="33" customHeight="1" x14ac:dyDescent="0.25">
      <c r="A110" s="206" t="s">
        <v>387</v>
      </c>
      <c r="B110" s="259">
        <f>'A5 Exploitation'!D322</f>
        <v>0</v>
      </c>
      <c r="C110" s="259"/>
      <c r="D110" s="199"/>
      <c r="E110" s="199"/>
      <c r="F110" s="199"/>
      <c r="G110" s="199"/>
      <c r="H110" s="199"/>
      <c r="I110" s="199"/>
    </row>
    <row r="111" spans="1:10" ht="33" customHeight="1" x14ac:dyDescent="0.25">
      <c r="A111" s="206" t="s">
        <v>388</v>
      </c>
      <c r="B111" s="259">
        <f>'A6 Exploitation'!D322</f>
        <v>0</v>
      </c>
      <c r="C111" s="25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0" t="s">
        <v>398</v>
      </c>
      <c r="C114" s="260"/>
      <c r="D114" s="199"/>
      <c r="E114" s="199"/>
      <c r="F114" s="199"/>
      <c r="G114" s="199"/>
      <c r="H114" s="199"/>
      <c r="I114" s="199"/>
      <c r="J114" s="198" t="str">
        <f>D18</f>
        <v>Jarzouna</v>
      </c>
    </row>
    <row r="115" spans="1:10" ht="33" customHeight="1" x14ac:dyDescent="0.25">
      <c r="A115" s="207" t="s">
        <v>383</v>
      </c>
      <c r="B115" s="259">
        <f>'A1 Exploitation'!D350</f>
        <v>0.8214285714285714</v>
      </c>
      <c r="C115" s="259"/>
      <c r="D115" s="199"/>
      <c r="E115" s="199"/>
      <c r="F115" s="199"/>
      <c r="G115" s="199"/>
      <c r="H115" s="199"/>
      <c r="I115" s="199"/>
    </row>
    <row r="116" spans="1:10" ht="33" customHeight="1" x14ac:dyDescent="0.25">
      <c r="A116" s="206" t="s">
        <v>384</v>
      </c>
      <c r="B116" s="259">
        <f>'A2 Exploitation'!D350</f>
        <v>0</v>
      </c>
      <c r="C116" s="259"/>
      <c r="D116" s="199"/>
      <c r="E116" s="199"/>
      <c r="F116" s="199"/>
      <c r="G116" s="199"/>
      <c r="H116" s="199"/>
      <c r="I116" s="199"/>
    </row>
    <row r="117" spans="1:10" ht="33" customHeight="1" x14ac:dyDescent="0.25">
      <c r="A117" s="207" t="s">
        <v>385</v>
      </c>
      <c r="B117" s="259">
        <f>'A3 Exploitation'!D350</f>
        <v>0</v>
      </c>
      <c r="C117" s="259"/>
      <c r="D117" s="199"/>
      <c r="E117" s="199"/>
      <c r="F117" s="199"/>
      <c r="G117" s="199"/>
      <c r="H117" s="199"/>
      <c r="I117" s="199"/>
    </row>
    <row r="118" spans="1:10" ht="33" customHeight="1" x14ac:dyDescent="0.25">
      <c r="A118" s="207" t="s">
        <v>386</v>
      </c>
      <c r="B118" s="259">
        <f>'A4 Exploitation'!D350</f>
        <v>0</v>
      </c>
      <c r="C118" s="259"/>
      <c r="D118" s="199"/>
      <c r="E118" s="199"/>
      <c r="F118" s="199"/>
      <c r="G118" s="199"/>
      <c r="H118" s="199"/>
      <c r="I118" s="199"/>
    </row>
    <row r="119" spans="1:10" ht="33" customHeight="1" x14ac:dyDescent="0.25">
      <c r="A119" s="206" t="s">
        <v>387</v>
      </c>
      <c r="B119" s="259">
        <f>'A5 Exploitation'!D350</f>
        <v>0</v>
      </c>
      <c r="C119" s="259"/>
      <c r="D119" s="199"/>
      <c r="E119" s="199"/>
      <c r="F119" s="199"/>
      <c r="G119" s="199"/>
      <c r="H119" s="199"/>
      <c r="I119" s="199"/>
    </row>
    <row r="120" spans="1:10" ht="33" customHeight="1" x14ac:dyDescent="0.25">
      <c r="A120" s="206" t="s">
        <v>388</v>
      </c>
      <c r="B120" s="259">
        <f>'A6 Exploitation'!D350</f>
        <v>0</v>
      </c>
      <c r="C120" s="25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0" t="s">
        <v>399</v>
      </c>
      <c r="C123" s="260"/>
      <c r="D123" s="199"/>
      <c r="E123" s="199"/>
      <c r="F123" s="199"/>
      <c r="G123" s="199"/>
      <c r="H123" s="199"/>
      <c r="I123" s="199"/>
      <c r="J123" s="198" t="str">
        <f>D18</f>
        <v>Jarzouna</v>
      </c>
    </row>
    <row r="124" spans="1:10" ht="33" customHeight="1" x14ac:dyDescent="0.25">
      <c r="A124" s="207" t="s">
        <v>383</v>
      </c>
      <c r="B124" s="259">
        <f>'A1 Exploitation'!D403</f>
        <v>1</v>
      </c>
      <c r="C124" s="259"/>
      <c r="D124" s="199"/>
      <c r="E124" s="199"/>
      <c r="F124" s="199"/>
      <c r="G124" s="199"/>
      <c r="H124" s="199"/>
      <c r="I124" s="199"/>
    </row>
    <row r="125" spans="1:10" ht="33" customHeight="1" x14ac:dyDescent="0.25">
      <c r="A125" s="206" t="s">
        <v>384</v>
      </c>
      <c r="B125" s="259">
        <f>'A2 Exploitation'!D403</f>
        <v>0</v>
      </c>
      <c r="C125" s="259"/>
      <c r="D125" s="199"/>
      <c r="E125" s="199"/>
      <c r="F125" s="199"/>
      <c r="G125" s="199"/>
      <c r="H125" s="199"/>
      <c r="I125" s="199"/>
    </row>
    <row r="126" spans="1:10" ht="33" customHeight="1" x14ac:dyDescent="0.25">
      <c r="A126" s="207" t="s">
        <v>385</v>
      </c>
      <c r="B126" s="259">
        <f>'A3 Exploitation'!D403</f>
        <v>0</v>
      </c>
      <c r="C126" s="259"/>
      <c r="D126" s="199"/>
      <c r="E126" s="199"/>
      <c r="F126" s="199"/>
      <c r="G126" s="199"/>
      <c r="H126" s="199"/>
      <c r="I126" s="199"/>
    </row>
    <row r="127" spans="1:10" ht="33" customHeight="1" x14ac:dyDescent="0.25">
      <c r="A127" s="207" t="s">
        <v>386</v>
      </c>
      <c r="B127" s="259">
        <f>'A4 Exploitation'!D403</f>
        <v>0</v>
      </c>
      <c r="C127" s="259"/>
      <c r="D127" s="199"/>
      <c r="E127" s="199"/>
      <c r="F127" s="199"/>
      <c r="G127" s="199"/>
      <c r="H127" s="199"/>
      <c r="I127" s="199"/>
    </row>
    <row r="128" spans="1:10" ht="33" customHeight="1" x14ac:dyDescent="0.25">
      <c r="A128" s="206" t="s">
        <v>387</v>
      </c>
      <c r="B128" s="259">
        <f>'A5 Exploitation'!D403</f>
        <v>0</v>
      </c>
      <c r="C128" s="259"/>
      <c r="D128" s="199"/>
      <c r="E128" s="199"/>
      <c r="F128" s="199"/>
      <c r="G128" s="199"/>
      <c r="H128" s="199"/>
      <c r="I128" s="199"/>
    </row>
    <row r="129" spans="1:10" ht="33" customHeight="1" x14ac:dyDescent="0.25">
      <c r="A129" s="206" t="s">
        <v>388</v>
      </c>
      <c r="B129" s="259">
        <f>'A6 Exploitation'!D403</f>
        <v>0</v>
      </c>
      <c r="C129" s="25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0" t="s">
        <v>400</v>
      </c>
      <c r="C132" s="260"/>
      <c r="D132" s="199"/>
      <c r="E132" s="199"/>
      <c r="F132" s="199"/>
      <c r="G132" s="199"/>
      <c r="H132" s="199"/>
      <c r="I132" s="199"/>
      <c r="J132" s="198" t="str">
        <f>D18</f>
        <v>Jarzouna</v>
      </c>
    </row>
    <row r="133" spans="1:10" ht="33" customHeight="1" x14ac:dyDescent="0.25">
      <c r="A133" s="207" t="s">
        <v>383</v>
      </c>
      <c r="B133" s="259">
        <f>'A1 Exploitation'!D433</f>
        <v>0.96875</v>
      </c>
      <c r="C133" s="259"/>
      <c r="D133" s="199"/>
      <c r="E133" s="199"/>
      <c r="F133" s="199"/>
      <c r="G133" s="199"/>
      <c r="H133" s="199"/>
      <c r="I133" s="199"/>
    </row>
    <row r="134" spans="1:10" ht="33" customHeight="1" x14ac:dyDescent="0.25">
      <c r="A134" s="206" t="s">
        <v>384</v>
      </c>
      <c r="B134" s="259">
        <f>'A2 Exploitation'!D434</f>
        <v>0</v>
      </c>
      <c r="C134" s="259"/>
      <c r="D134" s="199"/>
      <c r="E134" s="199"/>
      <c r="F134" s="199"/>
      <c r="G134" s="199"/>
      <c r="H134" s="199"/>
      <c r="I134" s="199"/>
    </row>
    <row r="135" spans="1:10" ht="33" customHeight="1" x14ac:dyDescent="0.25">
      <c r="A135" s="207" t="s">
        <v>385</v>
      </c>
      <c r="B135" s="259">
        <f>'A3 Exploitation'!D434</f>
        <v>0</v>
      </c>
      <c r="C135" s="259"/>
      <c r="D135" s="199"/>
      <c r="E135" s="199"/>
      <c r="F135" s="199"/>
      <c r="G135" s="199"/>
      <c r="H135" s="199"/>
      <c r="I135" s="199"/>
    </row>
    <row r="136" spans="1:10" ht="33" customHeight="1" x14ac:dyDescent="0.25">
      <c r="A136" s="207" t="s">
        <v>386</v>
      </c>
      <c r="B136" s="259">
        <f>'A4 Exploitation'!D434</f>
        <v>0</v>
      </c>
      <c r="C136" s="259"/>
      <c r="D136" s="199"/>
      <c r="E136" s="199"/>
      <c r="F136" s="199"/>
      <c r="G136" s="199"/>
      <c r="H136" s="199"/>
      <c r="I136" s="199"/>
    </row>
    <row r="137" spans="1:10" ht="33" customHeight="1" x14ac:dyDescent="0.25">
      <c r="A137" s="206" t="s">
        <v>387</v>
      </c>
      <c r="B137" s="259">
        <f>'A5 Exploitation'!D434</f>
        <v>0</v>
      </c>
      <c r="C137" s="259"/>
      <c r="D137" s="199"/>
      <c r="E137" s="199"/>
      <c r="F137" s="199"/>
      <c r="G137" s="199"/>
      <c r="H137" s="199"/>
      <c r="I137" s="199"/>
    </row>
    <row r="138" spans="1:10" ht="33" customHeight="1" x14ac:dyDescent="0.25">
      <c r="A138" s="206" t="s">
        <v>388</v>
      </c>
      <c r="B138" s="259">
        <f>'A6 Exploitation'!D434</f>
        <v>0</v>
      </c>
      <c r="C138" s="25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0" t="s">
        <v>401</v>
      </c>
      <c r="C141" s="260"/>
      <c r="D141" s="199"/>
      <c r="E141" s="199"/>
      <c r="F141" s="199"/>
      <c r="G141" s="199"/>
      <c r="H141" s="199"/>
      <c r="I141" s="199"/>
      <c r="J141" s="198" t="str">
        <f>D18</f>
        <v>Jarzouna</v>
      </c>
    </row>
    <row r="142" spans="1:10" ht="33" customHeight="1" x14ac:dyDescent="0.25">
      <c r="A142" s="207" t="s">
        <v>383</v>
      </c>
      <c r="B142" s="259">
        <f>'A1 Exploitation'!D452</f>
        <v>1</v>
      </c>
      <c r="C142" s="259"/>
      <c r="D142" s="199"/>
      <c r="E142" s="199"/>
      <c r="F142" s="199"/>
      <c r="G142" s="199"/>
      <c r="H142" s="199"/>
      <c r="I142" s="199"/>
    </row>
    <row r="143" spans="1:10" ht="33" customHeight="1" x14ac:dyDescent="0.25">
      <c r="A143" s="206" t="s">
        <v>384</v>
      </c>
      <c r="B143" s="259">
        <f>'A2 Exploitation'!D453</f>
        <v>0</v>
      </c>
      <c r="C143" s="259"/>
      <c r="D143" s="199"/>
      <c r="E143" s="199"/>
      <c r="F143" s="199"/>
      <c r="G143" s="199"/>
      <c r="H143" s="199"/>
      <c r="I143" s="199"/>
    </row>
    <row r="144" spans="1:10" ht="33" customHeight="1" x14ac:dyDescent="0.25">
      <c r="A144" s="207" t="s">
        <v>385</v>
      </c>
      <c r="B144" s="259">
        <f>'A3 Exploitation'!D453</f>
        <v>0</v>
      </c>
      <c r="C144" s="259"/>
      <c r="D144" s="199"/>
      <c r="E144" s="199"/>
      <c r="F144" s="199"/>
      <c r="G144" s="199"/>
      <c r="H144" s="199"/>
      <c r="I144" s="199"/>
    </row>
    <row r="145" spans="1:10" ht="33" customHeight="1" x14ac:dyDescent="0.25">
      <c r="A145" s="207" t="s">
        <v>386</v>
      </c>
      <c r="B145" s="259">
        <f>'A4 Exploitation'!D453</f>
        <v>0</v>
      </c>
      <c r="C145" s="259"/>
      <c r="D145" s="199"/>
      <c r="E145" s="199"/>
      <c r="F145" s="199"/>
      <c r="G145" s="199"/>
      <c r="H145" s="199"/>
      <c r="I145" s="199"/>
    </row>
    <row r="146" spans="1:10" ht="33" customHeight="1" x14ac:dyDescent="0.25">
      <c r="A146" s="206" t="s">
        <v>387</v>
      </c>
      <c r="B146" s="259">
        <f>'A5 Exploitation'!D453</f>
        <v>0</v>
      </c>
      <c r="C146" s="259"/>
      <c r="D146" s="199"/>
      <c r="E146" s="199"/>
      <c r="F146" s="199"/>
      <c r="G146" s="199"/>
      <c r="H146" s="199"/>
      <c r="I146" s="199"/>
    </row>
    <row r="147" spans="1:10" ht="33" customHeight="1" x14ac:dyDescent="0.25">
      <c r="A147" s="206" t="s">
        <v>388</v>
      </c>
      <c r="B147" s="259">
        <f>'A6 Exploitation'!D453</f>
        <v>0</v>
      </c>
      <c r="C147" s="25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0" t="s">
        <v>402</v>
      </c>
      <c r="C150" s="260"/>
      <c r="D150" s="199"/>
      <c r="E150" s="199"/>
      <c r="F150" s="199"/>
      <c r="G150" s="199"/>
      <c r="H150" s="199"/>
      <c r="I150" s="199"/>
      <c r="J150" s="198" t="str">
        <f>D18</f>
        <v>Jarzouna</v>
      </c>
    </row>
    <row r="151" spans="1:10" ht="33" customHeight="1" x14ac:dyDescent="0.25">
      <c r="A151" s="207" t="s">
        <v>383</v>
      </c>
      <c r="B151" s="259">
        <f>'A1 Exploitation'!D462</f>
        <v>1</v>
      </c>
      <c r="C151" s="259"/>
      <c r="D151" s="199"/>
      <c r="E151" s="199"/>
      <c r="F151" s="199"/>
      <c r="G151" s="199"/>
      <c r="H151" s="199"/>
      <c r="I151" s="199"/>
    </row>
    <row r="152" spans="1:10" ht="33" customHeight="1" x14ac:dyDescent="0.25">
      <c r="A152" s="206" t="s">
        <v>384</v>
      </c>
      <c r="B152" s="259">
        <f>'A2 Exploitation'!D463</f>
        <v>0</v>
      </c>
      <c r="C152" s="259"/>
      <c r="D152" s="199"/>
      <c r="E152" s="199"/>
      <c r="F152" s="199"/>
      <c r="G152" s="199"/>
      <c r="H152" s="199"/>
      <c r="I152" s="199"/>
    </row>
    <row r="153" spans="1:10" ht="33" customHeight="1" x14ac:dyDescent="0.25">
      <c r="A153" s="207" t="s">
        <v>385</v>
      </c>
      <c r="B153" s="259">
        <f>'A3 Exploitation'!D463</f>
        <v>0</v>
      </c>
      <c r="C153" s="259"/>
      <c r="D153" s="199"/>
      <c r="E153" s="199"/>
      <c r="F153" s="199"/>
      <c r="G153" s="199"/>
      <c r="H153" s="199"/>
      <c r="I153" s="199"/>
    </row>
    <row r="154" spans="1:10" ht="33" customHeight="1" x14ac:dyDescent="0.25">
      <c r="A154" s="207" t="s">
        <v>386</v>
      </c>
      <c r="B154" s="259">
        <f>'A4 Exploitation'!D463</f>
        <v>0</v>
      </c>
      <c r="C154" s="259"/>
      <c r="D154" s="199"/>
      <c r="E154" s="199"/>
      <c r="F154" s="199"/>
      <c r="G154" s="199"/>
      <c r="H154" s="199"/>
      <c r="I154" s="199"/>
    </row>
    <row r="155" spans="1:10" ht="33" customHeight="1" x14ac:dyDescent="0.25">
      <c r="A155" s="206" t="s">
        <v>387</v>
      </c>
      <c r="B155" s="259">
        <f>'A5 Exploitation'!D463</f>
        <v>0</v>
      </c>
      <c r="C155" s="259"/>
      <c r="D155" s="199"/>
      <c r="E155" s="199"/>
      <c r="F155" s="199"/>
      <c r="G155" s="199"/>
      <c r="H155" s="199"/>
      <c r="I155" s="199"/>
    </row>
    <row r="156" spans="1:10" ht="33" customHeight="1" x14ac:dyDescent="0.25">
      <c r="A156" s="206" t="s">
        <v>388</v>
      </c>
      <c r="B156" s="259">
        <f>'A6 Exploitation'!D463</f>
        <v>0</v>
      </c>
      <c r="C156" s="25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0" t="s">
        <v>403</v>
      </c>
      <c r="C159" s="260"/>
      <c r="D159" s="199"/>
      <c r="E159" s="199"/>
      <c r="F159" s="199"/>
      <c r="G159" s="199"/>
      <c r="H159" s="199"/>
      <c r="I159" s="199"/>
      <c r="J159" s="198" t="str">
        <f>D18</f>
        <v>Jarzouna</v>
      </c>
    </row>
    <row r="160" spans="1:10" ht="33" customHeight="1" x14ac:dyDescent="0.25">
      <c r="A160" s="207" t="s">
        <v>383</v>
      </c>
      <c r="B160" s="259">
        <f>'A1 Exploitation'!D471</f>
        <v>-0.125</v>
      </c>
      <c r="C160" s="259"/>
      <c r="D160" s="199"/>
      <c r="E160" s="199"/>
      <c r="F160" s="199"/>
      <c r="G160" s="199"/>
      <c r="H160" s="199"/>
      <c r="I160" s="199"/>
    </row>
    <row r="161" spans="1:10" ht="33" customHeight="1" x14ac:dyDescent="0.25">
      <c r="A161" s="206" t="s">
        <v>384</v>
      </c>
      <c r="B161" s="259">
        <f>'A2 Exploitation'!D472</f>
        <v>0</v>
      </c>
      <c r="C161" s="259"/>
      <c r="D161" s="199"/>
      <c r="E161" s="199"/>
      <c r="F161" s="199"/>
      <c r="G161" s="199"/>
      <c r="H161" s="199"/>
      <c r="I161" s="199"/>
    </row>
    <row r="162" spans="1:10" ht="33" customHeight="1" x14ac:dyDescent="0.25">
      <c r="A162" s="207" t="s">
        <v>385</v>
      </c>
      <c r="B162" s="259">
        <f>'A3 Exploitation'!D472</f>
        <v>0</v>
      </c>
      <c r="C162" s="259"/>
      <c r="D162" s="199"/>
      <c r="E162" s="199"/>
      <c r="F162" s="199"/>
      <c r="G162" s="199"/>
      <c r="H162" s="199"/>
      <c r="I162" s="199"/>
    </row>
    <row r="163" spans="1:10" ht="33" customHeight="1" x14ac:dyDescent="0.25">
      <c r="A163" s="207" t="s">
        <v>386</v>
      </c>
      <c r="B163" s="259">
        <f>'A4 Exploitation'!D472</f>
        <v>0</v>
      </c>
      <c r="C163" s="259"/>
      <c r="D163" s="199"/>
      <c r="E163" s="199"/>
      <c r="F163" s="199"/>
      <c r="G163" s="199"/>
      <c r="H163" s="199"/>
      <c r="I163" s="199"/>
    </row>
    <row r="164" spans="1:10" ht="33" customHeight="1" x14ac:dyDescent="0.25">
      <c r="A164" s="206" t="s">
        <v>387</v>
      </c>
      <c r="B164" s="259">
        <f>'A5 Exploitation'!D472</f>
        <v>0</v>
      </c>
      <c r="C164" s="259"/>
      <c r="D164" s="199"/>
      <c r="E164" s="199"/>
      <c r="F164" s="199"/>
      <c r="G164" s="199"/>
      <c r="H164" s="199"/>
      <c r="I164" s="199"/>
    </row>
    <row r="165" spans="1:10" ht="33" customHeight="1" x14ac:dyDescent="0.25">
      <c r="A165" s="206" t="s">
        <v>388</v>
      </c>
      <c r="B165" s="259">
        <f>'A6 Exploitation'!D472</f>
        <v>0</v>
      </c>
      <c r="C165" s="259"/>
      <c r="D165" s="199"/>
      <c r="E165" s="199"/>
      <c r="F165" s="199"/>
      <c r="G165" s="199"/>
      <c r="H165" s="199"/>
      <c r="I165" s="199"/>
    </row>
    <row r="166" spans="1:10" ht="18" x14ac:dyDescent="0.25">
      <c r="A166" s="209"/>
      <c r="B166" s="261"/>
      <c r="C166" s="261"/>
      <c r="D166" s="199"/>
      <c r="E166" s="199"/>
      <c r="F166" s="199"/>
      <c r="G166" s="199"/>
      <c r="H166" s="199"/>
      <c r="I166" s="199"/>
    </row>
    <row r="167" spans="1:10" ht="18" x14ac:dyDescent="0.25">
      <c r="A167" s="209"/>
      <c r="B167" s="261"/>
      <c r="C167" s="261"/>
      <c r="D167" s="199"/>
      <c r="E167" s="199"/>
      <c r="F167" s="199"/>
      <c r="G167" s="199"/>
      <c r="H167" s="199"/>
      <c r="I167" s="199"/>
    </row>
    <row r="168" spans="1:10" ht="33" customHeight="1" x14ac:dyDescent="0.25">
      <c r="A168" s="206" t="s">
        <v>381</v>
      </c>
      <c r="B168" s="260" t="s">
        <v>404</v>
      </c>
      <c r="C168" s="260"/>
      <c r="D168" s="199"/>
      <c r="E168" s="199"/>
      <c r="F168" s="199"/>
      <c r="G168" s="199"/>
      <c r="H168" s="199"/>
      <c r="I168" s="199"/>
      <c r="J168" s="198" t="str">
        <f>D18</f>
        <v>Jarzouna</v>
      </c>
    </row>
    <row r="169" spans="1:10" ht="33" customHeight="1" x14ac:dyDescent="0.25">
      <c r="A169" s="207" t="s">
        <v>383</v>
      </c>
      <c r="B169" s="259">
        <f>'A1 Exploitation'!D492</f>
        <v>1</v>
      </c>
      <c r="C169" s="259"/>
      <c r="D169" s="199"/>
      <c r="E169" s="199"/>
      <c r="F169" s="199"/>
      <c r="G169" s="199"/>
      <c r="H169" s="199"/>
      <c r="I169" s="199"/>
    </row>
    <row r="170" spans="1:10" ht="33" customHeight="1" x14ac:dyDescent="0.25">
      <c r="A170" s="206" t="s">
        <v>384</v>
      </c>
      <c r="B170" s="259">
        <f>'A2 Exploitation'!D493</f>
        <v>0</v>
      </c>
      <c r="C170" s="259"/>
      <c r="D170" s="199"/>
      <c r="E170" s="199"/>
      <c r="F170" s="199"/>
      <c r="G170" s="199"/>
      <c r="H170" s="199"/>
      <c r="I170" s="199"/>
    </row>
    <row r="171" spans="1:10" ht="33" customHeight="1" x14ac:dyDescent="0.25">
      <c r="A171" s="207" t="s">
        <v>385</v>
      </c>
      <c r="B171" s="259">
        <f>'A3 Exploitation'!D493</f>
        <v>0</v>
      </c>
      <c r="C171" s="259"/>
      <c r="D171" s="199"/>
      <c r="E171" s="199"/>
      <c r="F171" s="199"/>
      <c r="G171" s="199"/>
      <c r="H171" s="199"/>
      <c r="I171" s="199"/>
    </row>
    <row r="172" spans="1:10" ht="33" customHeight="1" x14ac:dyDescent="0.25">
      <c r="A172" s="207" t="s">
        <v>386</v>
      </c>
      <c r="B172" s="259">
        <f>'A4 Exploitation'!D493</f>
        <v>0</v>
      </c>
      <c r="C172" s="259"/>
    </row>
    <row r="173" spans="1:10" ht="33" customHeight="1" x14ac:dyDescent="0.25">
      <c r="A173" s="206" t="s">
        <v>387</v>
      </c>
      <c r="B173" s="259">
        <f>'A5 Exploitation'!D493</f>
        <v>0</v>
      </c>
      <c r="C173" s="259"/>
    </row>
    <row r="174" spans="1:10" ht="33" customHeight="1" x14ac:dyDescent="0.25">
      <c r="A174" s="206" t="s">
        <v>388</v>
      </c>
      <c r="B174" s="259">
        <f>'A6 Exploitation'!D493</f>
        <v>0</v>
      </c>
      <c r="C174" s="259"/>
    </row>
    <row r="175" spans="1:10" ht="18.75" x14ac:dyDescent="0.25">
      <c r="A175" s="210"/>
      <c r="B175" s="203"/>
      <c r="C175" s="203"/>
    </row>
    <row r="176" spans="1:10" ht="18.75" x14ac:dyDescent="0.25">
      <c r="A176" s="210"/>
      <c r="B176" s="203"/>
      <c r="C176" s="203"/>
    </row>
    <row r="177" spans="1:10" ht="33" customHeight="1" x14ac:dyDescent="0.25">
      <c r="A177" s="206" t="s">
        <v>381</v>
      </c>
      <c r="B177" s="260" t="s">
        <v>405</v>
      </c>
      <c r="C177" s="260"/>
      <c r="J177" s="198" t="str">
        <f>D18</f>
        <v>Jarzouna</v>
      </c>
    </row>
    <row r="178" spans="1:10" ht="33" customHeight="1" x14ac:dyDescent="0.25">
      <c r="A178" s="207" t="s">
        <v>383</v>
      </c>
      <c r="B178" s="259">
        <f>'A1 Exploitation'!D501</f>
        <v>1</v>
      </c>
      <c r="C178" s="259"/>
    </row>
    <row r="179" spans="1:10" ht="33" customHeight="1" x14ac:dyDescent="0.25">
      <c r="A179" s="206" t="s">
        <v>384</v>
      </c>
      <c r="B179" s="259">
        <f>'A2 Exploitation'!D502</f>
        <v>0</v>
      </c>
      <c r="C179" s="259"/>
    </row>
    <row r="180" spans="1:10" ht="33" customHeight="1" x14ac:dyDescent="0.25">
      <c r="A180" s="207" t="s">
        <v>385</v>
      </c>
      <c r="B180" s="259">
        <f>'A3 Exploitation'!D502</f>
        <v>0</v>
      </c>
      <c r="C180" s="259"/>
    </row>
    <row r="181" spans="1:10" ht="33" customHeight="1" x14ac:dyDescent="0.25">
      <c r="A181" s="207" t="s">
        <v>386</v>
      </c>
      <c r="B181" s="259">
        <f>'A4 Exploitation'!D502</f>
        <v>0</v>
      </c>
      <c r="C181" s="259"/>
    </row>
    <row r="182" spans="1:10" ht="33" customHeight="1" x14ac:dyDescent="0.25">
      <c r="A182" s="206" t="s">
        <v>387</v>
      </c>
      <c r="B182" s="259">
        <f>'A5 Exploitation'!D502</f>
        <v>0</v>
      </c>
      <c r="C182" s="259"/>
    </row>
    <row r="183" spans="1:10" ht="33" customHeight="1" x14ac:dyDescent="0.25">
      <c r="A183" s="206" t="s">
        <v>388</v>
      </c>
      <c r="B183" s="259">
        <f>'A6 Exploitation'!D502</f>
        <v>0</v>
      </c>
      <c r="C183" s="259"/>
    </row>
    <row r="184" spans="1:10" ht="18.75" x14ac:dyDescent="0.25">
      <c r="A184" s="210"/>
      <c r="B184" s="203"/>
      <c r="C184" s="203"/>
    </row>
    <row r="185" spans="1:10" ht="18.75" x14ac:dyDescent="0.25">
      <c r="A185" s="210"/>
      <c r="B185" s="203"/>
      <c r="C185" s="203"/>
    </row>
    <row r="186" spans="1:10" ht="33" customHeight="1" x14ac:dyDescent="0.25">
      <c r="A186" s="206" t="s">
        <v>381</v>
      </c>
      <c r="B186" s="260" t="s">
        <v>406</v>
      </c>
      <c r="C186" s="260"/>
      <c r="J186" s="198" t="str">
        <f>D18</f>
        <v>Jarzouna</v>
      </c>
    </row>
    <row r="187" spans="1:10" ht="33" customHeight="1" x14ac:dyDescent="0.25">
      <c r="A187" s="207" t="s">
        <v>383</v>
      </c>
      <c r="B187" s="259">
        <f>'A1 Technique'!D198</f>
        <v>0.86111111111111116</v>
      </c>
      <c r="C187" s="259"/>
    </row>
    <row r="188" spans="1:10" ht="33" customHeight="1" x14ac:dyDescent="0.25">
      <c r="A188" s="206" t="s">
        <v>384</v>
      </c>
      <c r="B188" s="259">
        <f>'A2 Technique'!D198</f>
        <v>0</v>
      </c>
      <c r="C188" s="259"/>
    </row>
    <row r="189" spans="1:10" ht="33" customHeight="1" x14ac:dyDescent="0.25">
      <c r="A189" s="207" t="s">
        <v>385</v>
      </c>
      <c r="B189" s="259">
        <f>'A3 Technique'!D198</f>
        <v>0</v>
      </c>
      <c r="C189" s="259"/>
    </row>
    <row r="190" spans="1:10" ht="33" customHeight="1" x14ac:dyDescent="0.25">
      <c r="A190" s="207" t="s">
        <v>386</v>
      </c>
      <c r="B190" s="259">
        <f>'A4 Technique'!D198</f>
        <v>0</v>
      </c>
      <c r="C190" s="259"/>
    </row>
    <row r="191" spans="1:10" ht="33" customHeight="1" x14ac:dyDescent="0.25">
      <c r="A191" s="206" t="s">
        <v>387</v>
      </c>
      <c r="B191" s="259">
        <f>'A5 Technique'!D198</f>
        <v>0</v>
      </c>
      <c r="C191" s="259"/>
    </row>
    <row r="192" spans="1:10" ht="33" customHeight="1" x14ac:dyDescent="0.25">
      <c r="A192" s="206" t="s">
        <v>388</v>
      </c>
      <c r="B192" s="259">
        <f>'A6 Technique'!D198</f>
        <v>0</v>
      </c>
      <c r="C192" s="259"/>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Jarzouna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72">
        <f>D505</f>
        <v>0</v>
      </c>
      <c r="C12" s="272"/>
      <c r="D12" s="272"/>
      <c r="E12" s="272"/>
      <c r="F12" s="272"/>
      <c r="G12" s="216"/>
      <c r="H12" s="216"/>
      <c r="I12" s="213"/>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77" t="s">
        <v>1</v>
      </c>
      <c r="B18" s="278"/>
      <c r="C18" s="278"/>
      <c r="D18" s="278"/>
      <c r="E18" s="278"/>
      <c r="F18" s="27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Jarzouna</v>
      </c>
      <c r="B7" s="282"/>
      <c r="C7" s="282"/>
      <c r="D7" s="282"/>
      <c r="E7" s="282"/>
      <c r="F7" s="282"/>
      <c r="G7" s="216"/>
      <c r="H7" s="216"/>
      <c r="I7" s="216"/>
    </row>
    <row r="8" spans="1:9" s="36" customFormat="1" ht="24.75" x14ac:dyDescent="0.5">
      <c r="A8" s="38" t="s">
        <v>44</v>
      </c>
      <c r="B8" s="298">
        <f>'A5 Exploitation'!B9:F9</f>
        <v>0</v>
      </c>
      <c r="C8" s="298"/>
      <c r="D8" s="298"/>
      <c r="E8" s="298"/>
      <c r="F8" s="298"/>
      <c r="G8" s="216"/>
      <c r="H8" s="216"/>
      <c r="I8" s="216"/>
    </row>
    <row r="9" spans="1:9" s="36" customFormat="1" ht="24.75" x14ac:dyDescent="0.5">
      <c r="A9" s="39" t="s">
        <v>46</v>
      </c>
      <c r="B9" s="299">
        <f>'A5 Exploitation'!B10:F10</f>
        <v>0</v>
      </c>
      <c r="C9" s="299"/>
      <c r="D9" s="299"/>
      <c r="E9" s="299"/>
      <c r="F9" s="299"/>
      <c r="G9" s="216"/>
      <c r="H9" s="216"/>
      <c r="I9" s="216"/>
    </row>
    <row r="10" spans="1:9" s="36" customFormat="1" ht="24.75" x14ac:dyDescent="0.5">
      <c r="A10" s="38" t="s">
        <v>45</v>
      </c>
      <c r="B10" s="296">
        <f>'A5 Exploitation'!B11:F11</f>
        <v>0</v>
      </c>
      <c r="C10" s="296"/>
      <c r="D10" s="296"/>
      <c r="E10" s="296"/>
      <c r="F10" s="296"/>
      <c r="G10" s="216"/>
      <c r="H10" s="216"/>
      <c r="I10" s="216"/>
    </row>
    <row r="11" spans="1:9" s="36" customFormat="1" ht="24.75" x14ac:dyDescent="0.5">
      <c r="A11" s="38" t="s">
        <v>341</v>
      </c>
      <c r="B11" s="300">
        <f>D198</f>
        <v>0</v>
      </c>
      <c r="C11" s="300"/>
      <c r="D11" s="300"/>
      <c r="E11" s="300"/>
      <c r="F11" s="300"/>
      <c r="G11" s="216"/>
      <c r="H11" s="216"/>
      <c r="I11" s="21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Jarzouna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72">
        <f>D505</f>
        <v>0</v>
      </c>
      <c r="C12" s="272"/>
      <c r="D12" s="272"/>
      <c r="E12" s="272"/>
      <c r="F12" s="272"/>
      <c r="G12" s="216"/>
      <c r="H12" s="216"/>
      <c r="I12" s="213"/>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77" t="s">
        <v>1</v>
      </c>
      <c r="B18" s="278"/>
      <c r="C18" s="278"/>
      <c r="D18" s="278"/>
      <c r="E18" s="278"/>
      <c r="F18" s="27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A17" sqref="A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Jarzouna</v>
      </c>
      <c r="B7" s="282"/>
      <c r="C7" s="282"/>
      <c r="D7" s="282"/>
      <c r="E7" s="282"/>
      <c r="F7" s="282"/>
      <c r="G7" s="216"/>
      <c r="H7" s="216"/>
      <c r="I7" s="216"/>
    </row>
    <row r="8" spans="1:9" s="36" customFormat="1" ht="24.75" x14ac:dyDescent="0.5">
      <c r="A8" s="38" t="s">
        <v>44</v>
      </c>
      <c r="B8" s="298">
        <f>'A6 Exploitation'!B9:F9</f>
        <v>0</v>
      </c>
      <c r="C8" s="298"/>
      <c r="D8" s="298"/>
      <c r="E8" s="298"/>
      <c r="F8" s="298"/>
      <c r="G8" s="216"/>
      <c r="H8" s="216"/>
      <c r="I8" s="216"/>
    </row>
    <row r="9" spans="1:9" s="36" customFormat="1" ht="24.75" x14ac:dyDescent="0.5">
      <c r="A9" s="39" t="s">
        <v>46</v>
      </c>
      <c r="B9" s="299">
        <f>'A6 Exploitation'!B10:F10</f>
        <v>0</v>
      </c>
      <c r="C9" s="299"/>
      <c r="D9" s="299"/>
      <c r="E9" s="299"/>
      <c r="F9" s="299"/>
      <c r="G9" s="216"/>
      <c r="H9" s="216"/>
      <c r="I9" s="216"/>
    </row>
    <row r="10" spans="1:9" s="36" customFormat="1" ht="24.75" x14ac:dyDescent="0.5">
      <c r="A10" s="38" t="s">
        <v>45</v>
      </c>
      <c r="B10" s="296">
        <f>'A6 Exploitation'!B11:F11</f>
        <v>0</v>
      </c>
      <c r="C10" s="296"/>
      <c r="D10" s="296"/>
      <c r="E10" s="296"/>
      <c r="F10" s="296"/>
      <c r="G10" s="216"/>
      <c r="H10" s="216"/>
      <c r="I10" s="216"/>
    </row>
    <row r="11" spans="1:9" s="36" customFormat="1" ht="24.75" x14ac:dyDescent="0.5">
      <c r="A11" s="38" t="s">
        <v>341</v>
      </c>
      <c r="B11" s="300">
        <f>D198</f>
        <v>0</v>
      </c>
      <c r="C11" s="300"/>
      <c r="D11" s="300"/>
      <c r="E11" s="300"/>
      <c r="F11" s="300"/>
      <c r="G11" s="216"/>
      <c r="H11" s="216"/>
      <c r="I11" s="21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E4" sqref="E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0"/>
      <c r="E1" s="280"/>
      <c r="F1" s="280"/>
      <c r="G1" s="280"/>
      <c r="H1" s="280"/>
      <c r="I1" s="28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1" t="s">
        <v>201</v>
      </c>
      <c r="B7" s="281"/>
      <c r="C7" s="281"/>
      <c r="D7" s="281"/>
      <c r="E7" s="281"/>
      <c r="F7" s="281"/>
      <c r="G7" s="124"/>
      <c r="H7" s="124"/>
      <c r="I7" s="124"/>
    </row>
    <row r="8" spans="1:9" ht="29.25" x14ac:dyDescent="0.45">
      <c r="A8" s="282" t="str">
        <f>'Page de garde'!D18</f>
        <v>Jarzouna</v>
      </c>
      <c r="B8" s="282"/>
      <c r="C8" s="282"/>
      <c r="D8" s="282"/>
      <c r="E8" s="282"/>
      <c r="F8" s="282"/>
      <c r="G8" s="126"/>
      <c r="H8" s="126"/>
      <c r="I8" s="124"/>
    </row>
    <row r="9" spans="1:9" ht="24" x14ac:dyDescent="0.45">
      <c r="A9" s="38" t="s">
        <v>44</v>
      </c>
      <c r="B9" s="283" t="s">
        <v>411</v>
      </c>
      <c r="C9" s="283"/>
      <c r="D9" s="283"/>
      <c r="E9" s="283"/>
      <c r="F9" s="283"/>
      <c r="G9" s="126"/>
      <c r="H9" s="126"/>
      <c r="I9" s="124"/>
    </row>
    <row r="10" spans="1:9" ht="24.75" x14ac:dyDescent="0.5">
      <c r="A10" s="39" t="s">
        <v>46</v>
      </c>
      <c r="B10" s="284" t="s">
        <v>418</v>
      </c>
      <c r="C10" s="284"/>
      <c r="D10" s="284"/>
      <c r="E10" s="284"/>
      <c r="F10" s="284"/>
      <c r="G10" s="126"/>
      <c r="H10" s="126"/>
      <c r="I10" s="124"/>
    </row>
    <row r="11" spans="1:9" ht="24" x14ac:dyDescent="0.45">
      <c r="A11" s="38" t="s">
        <v>45</v>
      </c>
      <c r="B11" s="279">
        <v>42795</v>
      </c>
      <c r="C11" s="279"/>
      <c r="D11" s="279"/>
      <c r="E11" s="279"/>
      <c r="F11" s="279"/>
      <c r="G11" s="126"/>
      <c r="H11" s="126"/>
      <c r="I11" s="124"/>
    </row>
    <row r="12" spans="1:9" ht="24" x14ac:dyDescent="0.45">
      <c r="A12" s="38" t="s">
        <v>276</v>
      </c>
      <c r="B12" s="272">
        <f>D505</f>
        <v>0.91203703703703709</v>
      </c>
      <c r="C12" s="272"/>
      <c r="D12" s="272"/>
      <c r="E12" s="272"/>
      <c r="F12" s="272"/>
      <c r="G12" s="126"/>
      <c r="H12" s="126"/>
      <c r="I12" s="124"/>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42795</v>
      </c>
      <c r="B17" s="36"/>
      <c r="C17" s="36"/>
      <c r="D17" s="36"/>
      <c r="E17" s="36"/>
      <c r="F17" s="36"/>
      <c r="G17" s="36"/>
      <c r="H17" s="36"/>
    </row>
    <row r="18" spans="1:8" ht="18" x14ac:dyDescent="0.25">
      <c r="A18" s="277" t="s">
        <v>1</v>
      </c>
      <c r="B18" s="278"/>
      <c r="C18" s="278"/>
      <c r="D18" s="278"/>
      <c r="E18" s="278"/>
      <c r="F18" s="278"/>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t="s">
        <v>34</v>
      </c>
      <c r="C36" s="131"/>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67" t="s">
        <v>137</v>
      </c>
      <c r="B43" s="267"/>
      <c r="C43" s="267"/>
      <c r="D43" s="267"/>
      <c r="E43" s="267"/>
      <c r="F43" s="267"/>
    </row>
    <row r="44" spans="1:7" x14ac:dyDescent="0.25">
      <c r="A44" s="183">
        <f>B11</f>
        <v>42795</v>
      </c>
      <c r="B44" s="6"/>
      <c r="C44" s="7"/>
      <c r="D44" s="6"/>
    </row>
    <row r="45" spans="1:7" ht="16.5" x14ac:dyDescent="0.25">
      <c r="A45" s="270" t="s">
        <v>63</v>
      </c>
      <c r="B45" s="271"/>
      <c r="C45" s="271"/>
      <c r="D45" s="271"/>
      <c r="E45" s="271"/>
      <c r="F45" s="271"/>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45" x14ac:dyDescent="0.25">
      <c r="A49" s="33" t="s">
        <v>28</v>
      </c>
      <c r="B49" s="170">
        <v>0</v>
      </c>
      <c r="C49" s="137"/>
      <c r="D49" s="139" t="s">
        <v>450</v>
      </c>
      <c r="E49" s="168" t="s">
        <v>413</v>
      </c>
      <c r="F49" s="66"/>
    </row>
    <row r="50" spans="1:6" ht="30" x14ac:dyDescent="0.25">
      <c r="A50" s="43" t="s">
        <v>141</v>
      </c>
      <c r="B50" s="170">
        <v>1</v>
      </c>
      <c r="C50" s="137"/>
      <c r="D50" s="139" t="s">
        <v>449</v>
      </c>
      <c r="E50" s="168"/>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0" t="s">
        <v>432</v>
      </c>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268" t="s">
        <v>65</v>
      </c>
      <c r="B57" s="269"/>
      <c r="C57" s="269"/>
      <c r="D57" s="269"/>
      <c r="E57" s="269"/>
      <c r="F57" s="269"/>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421</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414</v>
      </c>
      <c r="E66" s="148"/>
      <c r="F66" s="66"/>
    </row>
    <row r="67" spans="1:7" x14ac:dyDescent="0.25">
      <c r="A67" s="17" t="s">
        <v>187</v>
      </c>
      <c r="B67" s="170" t="s">
        <v>34</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ht="30" x14ac:dyDescent="0.25">
      <c r="A74" s="17" t="s">
        <v>188</v>
      </c>
      <c r="B74" s="170">
        <v>0</v>
      </c>
      <c r="C74" s="145"/>
      <c r="D74" s="152" t="s">
        <v>416</v>
      </c>
      <c r="E74" s="256" t="s">
        <v>417</v>
      </c>
      <c r="F74" s="67"/>
      <c r="G74" s="172"/>
    </row>
    <row r="75" spans="1:7" s="31" customFormat="1" ht="22.5" customHeight="1" x14ac:dyDescent="0.35">
      <c r="A75" s="255"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68" t="s">
        <v>25</v>
      </c>
      <c r="B84" s="269"/>
      <c r="C84" s="269"/>
      <c r="D84" s="269"/>
      <c r="E84" s="269"/>
      <c r="F84" s="269"/>
    </row>
    <row r="85" spans="1:6" x14ac:dyDescent="0.25">
      <c r="A85" s="17" t="s">
        <v>314</v>
      </c>
      <c r="B85" s="153">
        <v>2</v>
      </c>
      <c r="C85" s="153"/>
      <c r="D85" s="157"/>
      <c r="E85" s="66"/>
      <c r="F85" s="66"/>
    </row>
    <row r="86" spans="1:6" ht="30" x14ac:dyDescent="0.25">
      <c r="A86" s="18" t="s">
        <v>105</v>
      </c>
      <c r="B86" s="170">
        <v>1</v>
      </c>
      <c r="C86" s="153"/>
      <c r="D86" s="155" t="s">
        <v>462</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451</v>
      </c>
      <c r="E90" s="148"/>
      <c r="F90" s="66"/>
    </row>
    <row r="91" spans="1:6" ht="30" x14ac:dyDescent="0.25">
      <c r="A91" s="18" t="s">
        <v>260</v>
      </c>
      <c r="B91" s="170">
        <v>2</v>
      </c>
      <c r="C91" s="153"/>
      <c r="D91" s="157"/>
      <c r="E91" s="66"/>
      <c r="F91" s="66"/>
    </row>
    <row r="92" spans="1:6" ht="45" x14ac:dyDescent="0.25">
      <c r="A92" s="109" t="s">
        <v>287</v>
      </c>
      <c r="B92" s="170" t="s">
        <v>34</v>
      </c>
      <c r="C92" s="154"/>
      <c r="D92" s="157"/>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0.875</v>
      </c>
    </row>
    <row r="98" spans="1:6" x14ac:dyDescent="0.25">
      <c r="A98" s="5"/>
      <c r="B98" s="6"/>
      <c r="C98" s="7"/>
      <c r="D98" s="6"/>
    </row>
    <row r="99" spans="1:6" ht="18" x14ac:dyDescent="0.35">
      <c r="A99" s="267" t="s">
        <v>129</v>
      </c>
      <c r="B99" s="267"/>
      <c r="C99" s="267"/>
      <c r="D99" s="267"/>
      <c r="E99" s="267"/>
      <c r="F99" s="267"/>
    </row>
    <row r="100" spans="1:6" x14ac:dyDescent="0.25">
      <c r="A100" s="183">
        <f>B11</f>
        <v>42795</v>
      </c>
      <c r="B100" s="6"/>
      <c r="C100" s="7"/>
      <c r="D100" s="6"/>
    </row>
    <row r="101" spans="1:6" ht="16.5" x14ac:dyDescent="0.25">
      <c r="A101" s="270" t="s">
        <v>63</v>
      </c>
      <c r="B101" s="271"/>
      <c r="C101" s="271"/>
      <c r="D101" s="271"/>
      <c r="E101" s="271"/>
      <c r="F101" s="271"/>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0</v>
      </c>
      <c r="C105" s="153"/>
      <c r="D105" s="156" t="s">
        <v>412</v>
      </c>
      <c r="E105" s="168" t="s">
        <v>413</v>
      </c>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t="s">
        <v>432</v>
      </c>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68" t="s">
        <v>133</v>
      </c>
      <c r="B113" s="269"/>
      <c r="C113" s="269"/>
      <c r="D113" s="269"/>
      <c r="E113" s="269"/>
      <c r="F113" s="269"/>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1</v>
      </c>
      <c r="C116" s="153"/>
      <c r="D116" s="143" t="s">
        <v>425</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426</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0</v>
      </c>
      <c r="C122" s="153"/>
      <c r="D122" s="142" t="s">
        <v>427</v>
      </c>
      <c r="E122" s="173" t="s">
        <v>417</v>
      </c>
      <c r="F122" s="147"/>
    </row>
    <row r="123" spans="1:6" ht="16.5" x14ac:dyDescent="0.3">
      <c r="A123" s="48" t="s">
        <v>189</v>
      </c>
      <c r="B123" s="177">
        <v>2</v>
      </c>
      <c r="C123" s="177"/>
      <c r="D123" s="184"/>
      <c r="E123" s="142"/>
      <c r="F123" s="147"/>
    </row>
    <row r="124" spans="1:6" x14ac:dyDescent="0.25">
      <c r="A124" s="17" t="s">
        <v>278</v>
      </c>
      <c r="B124" s="170">
        <v>1</v>
      </c>
      <c r="C124" s="153"/>
      <c r="D124" s="156" t="s">
        <v>428</v>
      </c>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68" t="s">
        <v>73</v>
      </c>
      <c r="B137" s="269"/>
      <c r="C137" s="269"/>
      <c r="D137" s="269"/>
      <c r="E137" s="269"/>
      <c r="F137" s="269"/>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t="s">
        <v>34</v>
      </c>
      <c r="C145" s="154"/>
      <c r="D145" s="142"/>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67" t="s">
        <v>130</v>
      </c>
      <c r="B152" s="267"/>
      <c r="C152" s="267"/>
      <c r="D152" s="267"/>
      <c r="E152" s="267"/>
      <c r="F152" s="267"/>
    </row>
    <row r="153" spans="1:6" x14ac:dyDescent="0.25">
      <c r="A153" s="183">
        <f>B11</f>
        <v>42795</v>
      </c>
      <c r="B153" s="6"/>
      <c r="C153" s="7"/>
      <c r="D153" s="59"/>
    </row>
    <row r="154" spans="1:6" ht="16.5" x14ac:dyDescent="0.25">
      <c r="A154" s="270" t="s">
        <v>63</v>
      </c>
      <c r="B154" s="271"/>
      <c r="C154" s="271"/>
      <c r="D154" s="271"/>
      <c r="E154" s="271"/>
      <c r="F154" s="27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45" x14ac:dyDescent="0.25">
      <c r="A158" s="33" t="s">
        <v>136</v>
      </c>
      <c r="B158" s="170">
        <v>1</v>
      </c>
      <c r="C158" s="153"/>
      <c r="D158" s="156" t="s">
        <v>445</v>
      </c>
      <c r="E158" s="66"/>
      <c r="F158" s="66"/>
    </row>
    <row r="159" spans="1:6" ht="135" x14ac:dyDescent="0.25">
      <c r="A159" s="23" t="s">
        <v>190</v>
      </c>
      <c r="B159" s="170">
        <v>0</v>
      </c>
      <c r="C159" s="153"/>
      <c r="D159" s="129" t="s">
        <v>433</v>
      </c>
      <c r="E159" s="168" t="s">
        <v>434</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435</v>
      </c>
      <c r="E162" s="66"/>
      <c r="F162" s="66"/>
    </row>
    <row r="163" spans="1:6" x14ac:dyDescent="0.25">
      <c r="A163" s="19" t="s">
        <v>38</v>
      </c>
      <c r="B163" s="19"/>
      <c r="C163" s="19"/>
      <c r="D163" s="19">
        <f>SUM(B155:C162)</f>
        <v>12</v>
      </c>
    </row>
    <row r="164" spans="1:6" x14ac:dyDescent="0.25">
      <c r="A164" s="19" t="s">
        <v>37</v>
      </c>
      <c r="B164" s="20"/>
      <c r="C164" s="21"/>
      <c r="D164" s="63">
        <f>D163/(COUNT(B155:C162)*2)</f>
        <v>0.75</v>
      </c>
    </row>
    <row r="165" spans="1:6" x14ac:dyDescent="0.25">
      <c r="A165" s="9"/>
      <c r="B165" s="6"/>
      <c r="C165" s="7"/>
      <c r="D165" s="6"/>
    </row>
    <row r="166" spans="1:6" ht="18" x14ac:dyDescent="0.25">
      <c r="A166" s="268" t="s">
        <v>134</v>
      </c>
      <c r="B166" s="269"/>
      <c r="C166" s="269"/>
      <c r="D166" s="269"/>
      <c r="E166" s="269"/>
      <c r="F166" s="269"/>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45" x14ac:dyDescent="0.25">
      <c r="A175" s="17" t="s">
        <v>313</v>
      </c>
      <c r="B175" s="170">
        <v>0</v>
      </c>
      <c r="C175" s="153"/>
      <c r="D175" s="129" t="s">
        <v>452</v>
      </c>
      <c r="E175" s="168" t="s">
        <v>443</v>
      </c>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1</v>
      </c>
      <c r="C178" s="153"/>
      <c r="D178" s="129" t="s">
        <v>436</v>
      </c>
      <c r="E178" s="142"/>
      <c r="F178" s="66"/>
    </row>
    <row r="179" spans="1:7" ht="18" x14ac:dyDescent="0.35">
      <c r="A179" s="160" t="s">
        <v>289</v>
      </c>
      <c r="B179" s="170">
        <v>2</v>
      </c>
      <c r="C179" s="153"/>
      <c r="D179" s="142"/>
      <c r="E179" s="160"/>
      <c r="F179" s="66"/>
    </row>
    <row r="180" spans="1:7" ht="120" x14ac:dyDescent="0.25">
      <c r="A180" s="107" t="s">
        <v>168</v>
      </c>
      <c r="B180" s="170">
        <v>1</v>
      </c>
      <c r="C180" s="218" t="str">
        <f>IF(B180=0, -5, "0")</f>
        <v>0</v>
      </c>
      <c r="D180" s="146" t="s">
        <v>463</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t="s">
        <v>34</v>
      </c>
      <c r="C185" s="154"/>
      <c r="D185" s="142"/>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0.84615384615384615</v>
      </c>
    </row>
    <row r="191" spans="1:7" x14ac:dyDescent="0.25">
      <c r="A191" s="9"/>
      <c r="B191" s="6"/>
      <c r="C191" s="7"/>
      <c r="D191" s="6"/>
    </row>
    <row r="192" spans="1:7" ht="18" x14ac:dyDescent="0.35">
      <c r="A192" s="267" t="s">
        <v>167</v>
      </c>
      <c r="B192" s="267"/>
      <c r="C192" s="267"/>
      <c r="D192" s="267"/>
      <c r="E192" s="267"/>
      <c r="F192" s="267"/>
    </row>
    <row r="193" spans="1:7" x14ac:dyDescent="0.25">
      <c r="A193" s="189">
        <f>B11</f>
        <v>42795</v>
      </c>
      <c r="B193" s="6"/>
      <c r="C193" s="7"/>
      <c r="D193" s="6"/>
    </row>
    <row r="194" spans="1:7" ht="18" x14ac:dyDescent="0.25">
      <c r="A194" s="268" t="s">
        <v>158</v>
      </c>
      <c r="B194" s="269"/>
      <c r="C194" s="269"/>
      <c r="D194" s="269"/>
      <c r="E194" s="269"/>
      <c r="F194" s="269"/>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68" t="s">
        <v>76</v>
      </c>
      <c r="B209" s="269"/>
      <c r="C209" s="269"/>
      <c r="D209" s="269"/>
      <c r="E209" s="269"/>
      <c r="F209" s="269"/>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68" t="s">
        <v>191</v>
      </c>
      <c r="B232" s="269"/>
      <c r="C232" s="269"/>
      <c r="D232" s="269"/>
      <c r="E232" s="269"/>
      <c r="F232" s="269"/>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1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42795</v>
      </c>
      <c r="B249" s="6"/>
      <c r="C249" s="7"/>
      <c r="D249" s="6"/>
    </row>
    <row r="250" spans="1:6" s="3" customFormat="1" ht="18" x14ac:dyDescent="0.25">
      <c r="A250" s="268" t="s">
        <v>79</v>
      </c>
      <c r="B250" s="269"/>
      <c r="C250" s="269"/>
      <c r="D250" s="269"/>
      <c r="E250" s="269"/>
      <c r="F250" s="269"/>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42795</v>
      </c>
      <c r="B292" s="6"/>
      <c r="C292" s="7"/>
      <c r="D292" s="59"/>
    </row>
    <row r="293" spans="1:7" ht="18" x14ac:dyDescent="0.25">
      <c r="A293" s="268" t="s">
        <v>19</v>
      </c>
      <c r="B293" s="269"/>
      <c r="C293" s="269"/>
      <c r="D293" s="269"/>
      <c r="E293" s="269"/>
      <c r="F293" s="269"/>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ht="45" x14ac:dyDescent="0.25">
      <c r="A297" s="32" t="s">
        <v>20</v>
      </c>
      <c r="B297" s="170">
        <v>0</v>
      </c>
      <c r="C297" s="153"/>
      <c r="D297" s="156" t="s">
        <v>412</v>
      </c>
      <c r="E297" s="168" t="s">
        <v>413</v>
      </c>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68" t="s">
        <v>122</v>
      </c>
      <c r="B305" s="269"/>
      <c r="C305" s="269"/>
      <c r="D305" s="269"/>
      <c r="E305" s="269"/>
      <c r="F305" s="269"/>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t="s">
        <v>34</v>
      </c>
      <c r="C317" s="154"/>
      <c r="D317" s="142"/>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67" t="s">
        <v>21</v>
      </c>
      <c r="B324" s="267"/>
      <c r="C324" s="267"/>
      <c r="D324" s="267"/>
      <c r="E324" s="267"/>
      <c r="F324" s="267"/>
    </row>
    <row r="325" spans="1:9" x14ac:dyDescent="0.25">
      <c r="A325" s="193">
        <f>B11</f>
        <v>42795</v>
      </c>
      <c r="B325" s="6"/>
      <c r="C325" s="7"/>
      <c r="D325" s="6"/>
    </row>
    <row r="326" spans="1:9" ht="18" x14ac:dyDescent="0.25">
      <c r="A326" s="268" t="s">
        <v>12</v>
      </c>
      <c r="B326" s="269"/>
      <c r="C326" s="269"/>
      <c r="D326" s="269"/>
      <c r="E326" s="269"/>
      <c r="F326" s="269"/>
    </row>
    <row r="327" spans="1:9" ht="45" x14ac:dyDescent="0.25">
      <c r="A327" s="17" t="s">
        <v>109</v>
      </c>
      <c r="B327" s="153">
        <v>1</v>
      </c>
      <c r="C327" s="153"/>
      <c r="D327" s="168" t="s">
        <v>438</v>
      </c>
      <c r="E327" s="147"/>
      <c r="F327" s="66"/>
    </row>
    <row r="328" spans="1:9" x14ac:dyDescent="0.25">
      <c r="A328" s="17" t="s">
        <v>51</v>
      </c>
      <c r="B328" s="170">
        <v>1</v>
      </c>
      <c r="C328" s="153"/>
      <c r="D328" s="254" t="s">
        <v>440</v>
      </c>
      <c r="E328" s="147"/>
      <c r="F328" s="66"/>
    </row>
    <row r="329" spans="1:9" ht="30" x14ac:dyDescent="0.25">
      <c r="A329" s="17" t="s">
        <v>100</v>
      </c>
      <c r="B329" s="170">
        <v>1</v>
      </c>
      <c r="C329" s="153"/>
      <c r="D329" s="6" t="s">
        <v>439</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90" x14ac:dyDescent="0.35">
      <c r="A333" s="83" t="s">
        <v>23</v>
      </c>
      <c r="B333" s="170">
        <v>1</v>
      </c>
      <c r="C333" s="217" t="str">
        <f>IF(B333=0, -5, "0")</f>
        <v>0</v>
      </c>
      <c r="D333" s="129" t="s">
        <v>464</v>
      </c>
      <c r="E333" s="168"/>
      <c r="F333" s="66"/>
    </row>
    <row r="334" spans="1:9" ht="30" x14ac:dyDescent="0.25">
      <c r="A334" s="17" t="s">
        <v>304</v>
      </c>
      <c r="B334" s="170">
        <v>1</v>
      </c>
      <c r="C334" s="145"/>
      <c r="D334" s="257" t="s">
        <v>442</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68" t="s">
        <v>25</v>
      </c>
      <c r="B339" s="269"/>
      <c r="C339" s="269"/>
      <c r="D339" s="269"/>
      <c r="E339" s="269"/>
      <c r="F339" s="269"/>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t="s">
        <v>34</v>
      </c>
      <c r="C345" s="154"/>
      <c r="D345" s="143"/>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67" t="s">
        <v>8</v>
      </c>
      <c r="B352" s="267"/>
      <c r="C352" s="267"/>
      <c r="D352" s="267"/>
      <c r="E352" s="267"/>
      <c r="F352" s="267"/>
    </row>
    <row r="353" spans="1:6" x14ac:dyDescent="0.25">
      <c r="A353" s="183">
        <f>B11</f>
        <v>42795</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8" t="s">
        <v>25</v>
      </c>
      <c r="B366" s="269"/>
      <c r="C366" s="269"/>
      <c r="D366" s="269"/>
      <c r="E366" s="269"/>
      <c r="F366" s="269"/>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8" t="s">
        <v>124</v>
      </c>
      <c r="B382" s="269"/>
      <c r="C382" s="269"/>
      <c r="D382" s="269"/>
      <c r="E382" s="269"/>
      <c r="F382" s="269"/>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42795</v>
      </c>
      <c r="B406" s="6"/>
      <c r="C406" s="7"/>
      <c r="D406" s="6"/>
    </row>
    <row r="407" spans="1:6" ht="16.5" x14ac:dyDescent="0.25">
      <c r="A407" s="270" t="s">
        <v>19</v>
      </c>
      <c r="B407" s="271"/>
      <c r="C407" s="271"/>
      <c r="D407" s="271"/>
      <c r="E407" s="271"/>
      <c r="F407" s="271"/>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168"/>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v>1</v>
      </c>
      <c r="C419" s="217" t="str">
        <f>IF(B419=0, -5, "0")</f>
        <v>0</v>
      </c>
      <c r="D419" s="4" t="s">
        <v>456</v>
      </c>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t="s">
        <v>34</v>
      </c>
      <c r="C428" s="29"/>
      <c r="D428" s="4">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67" t="s">
        <v>374</v>
      </c>
      <c r="B435" s="267"/>
      <c r="C435" s="267"/>
      <c r="D435" s="267"/>
      <c r="E435" s="267"/>
      <c r="F435" s="267"/>
    </row>
    <row r="436" spans="1:7" s="167" customFormat="1" x14ac:dyDescent="0.25">
      <c r="A436" s="195">
        <f>+B11</f>
        <v>42795</v>
      </c>
      <c r="B436" s="6"/>
      <c r="C436" s="7"/>
      <c r="D436" s="6"/>
    </row>
    <row r="437" spans="1:7" ht="18" x14ac:dyDescent="0.25">
      <c r="A437" s="268" t="s">
        <v>375</v>
      </c>
      <c r="B437" s="269"/>
      <c r="C437" s="269"/>
      <c r="D437" s="269"/>
      <c r="E437" s="269"/>
      <c r="F437" s="269"/>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30" x14ac:dyDescent="0.25">
      <c r="A441" s="258" t="s">
        <v>195</v>
      </c>
      <c r="B441" s="170">
        <v>2</v>
      </c>
      <c r="C441" s="145"/>
      <c r="D441" s="146" t="s">
        <v>459</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8" t="s">
        <v>31</v>
      </c>
      <c r="B444" s="269"/>
      <c r="C444" s="269"/>
      <c r="D444" s="269"/>
      <c r="E444" s="269"/>
      <c r="F444" s="269"/>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t="s">
        <v>34</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0</v>
      </c>
      <c r="C467" s="218">
        <f>IF(B467=0, -5, "0")</f>
        <v>-5</v>
      </c>
      <c r="D467" s="146" t="s">
        <v>460</v>
      </c>
      <c r="E467" s="31"/>
      <c r="F467" s="66"/>
      <c r="G467" s="172"/>
    </row>
    <row r="468" spans="1:7" ht="30" x14ac:dyDescent="0.25">
      <c r="A468" s="32" t="s">
        <v>196</v>
      </c>
      <c r="B468" s="171">
        <v>2</v>
      </c>
      <c r="C468" s="145"/>
      <c r="D468" s="162"/>
      <c r="E468" s="148"/>
      <c r="F468" s="66"/>
    </row>
    <row r="469" spans="1:7" ht="45" x14ac:dyDescent="0.25">
      <c r="A469" s="32" t="s">
        <v>287</v>
      </c>
      <c r="B469" s="171" t="s">
        <v>34</v>
      </c>
      <c r="C469" s="154"/>
      <c r="D469" s="143"/>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30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7" t="s">
        <v>152</v>
      </c>
      <c r="B494" s="267"/>
      <c r="C494" s="267"/>
      <c r="D494" s="267"/>
      <c r="E494" s="267"/>
      <c r="F494" s="26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v>
      </c>
    </row>
    <row r="504" spans="1:6" ht="27.75" customHeight="1" x14ac:dyDescent="0.3">
      <c r="A504" s="71" t="s">
        <v>47</v>
      </c>
      <c r="B504" s="72"/>
      <c r="C504" s="73"/>
      <c r="D504" s="74">
        <f>SUM(D500,D491,D461,D451,D402,D349,D321,D40,D470,D288,D245,D149,D432,D189,D96)</f>
        <v>394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0.91203703703703709</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E4" sqref="E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1" t="s">
        <v>52</v>
      </c>
      <c r="B6" s="281"/>
      <c r="C6" s="281"/>
      <c r="D6" s="281"/>
      <c r="E6" s="281"/>
      <c r="F6" s="281"/>
      <c r="G6" s="126"/>
      <c r="H6" s="126"/>
      <c r="I6" s="126"/>
    </row>
    <row r="7" spans="1:9" s="36" customFormat="1" ht="21.75" customHeight="1" x14ac:dyDescent="0.5">
      <c r="A7" s="282" t="str">
        <f>'A1 Exploitation'!A8:F8</f>
        <v>Jarzouna</v>
      </c>
      <c r="B7" s="282"/>
      <c r="C7" s="282"/>
      <c r="D7" s="282"/>
      <c r="E7" s="282"/>
      <c r="F7" s="282"/>
      <c r="G7" s="126"/>
      <c r="H7" s="126"/>
      <c r="I7" s="126"/>
    </row>
    <row r="8" spans="1:9" s="36" customFormat="1" ht="24.75" x14ac:dyDescent="0.5">
      <c r="A8" s="38" t="s">
        <v>44</v>
      </c>
      <c r="B8" s="298" t="str">
        <f>'A1 Exploitation'!B9:F9</f>
        <v>Mme Samah SLAIMI &amp; Mr. Haythem BOUGAALECH</v>
      </c>
      <c r="C8" s="298"/>
      <c r="D8" s="298"/>
      <c r="E8" s="298"/>
      <c r="F8" s="298"/>
      <c r="G8" s="126"/>
      <c r="H8" s="126"/>
      <c r="I8" s="126"/>
    </row>
    <row r="9" spans="1:9" s="36" customFormat="1" ht="24.75" x14ac:dyDescent="0.5">
      <c r="A9" s="39" t="s">
        <v>46</v>
      </c>
      <c r="B9" s="299" t="str">
        <f>'A1 Exploitation'!B10:F10</f>
        <v>Directeur Mr. Bechir JEMAI &amp; Chef Rayons</v>
      </c>
      <c r="C9" s="299"/>
      <c r="D9" s="299"/>
      <c r="E9" s="299"/>
      <c r="F9" s="299"/>
      <c r="G9" s="126"/>
      <c r="H9" s="126"/>
      <c r="I9" s="126"/>
    </row>
    <row r="10" spans="1:9" s="36" customFormat="1" ht="24.75" x14ac:dyDescent="0.5">
      <c r="A10" s="38" t="s">
        <v>45</v>
      </c>
      <c r="B10" s="296">
        <f>'A1 Exploitation'!B11:F11</f>
        <v>42795</v>
      </c>
      <c r="C10" s="296"/>
      <c r="D10" s="296"/>
      <c r="E10" s="296"/>
      <c r="F10" s="296"/>
      <c r="G10" s="126"/>
      <c r="H10" s="126"/>
      <c r="I10" s="126"/>
    </row>
    <row r="11" spans="1:9" s="36" customFormat="1" ht="24.75" x14ac:dyDescent="0.5">
      <c r="A11" s="38" t="s">
        <v>341</v>
      </c>
      <c r="B11" s="300">
        <f>D198</f>
        <v>0.86111111111111116</v>
      </c>
      <c r="C11" s="300"/>
      <c r="D11" s="300"/>
      <c r="E11" s="300"/>
      <c r="F11" s="300"/>
      <c r="G11" s="126"/>
      <c r="H11" s="126"/>
      <c r="I11" s="12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ht="33" x14ac:dyDescent="0.3">
      <c r="A17" s="41" t="s">
        <v>316</v>
      </c>
      <c r="B17" s="221">
        <v>1</v>
      </c>
      <c r="C17" s="221"/>
      <c r="D17" s="222" t="s">
        <v>465</v>
      </c>
      <c r="E17" s="221"/>
      <c r="F17" s="221"/>
    </row>
    <row r="18" spans="1:6" x14ac:dyDescent="0.3">
      <c r="A18" s="48" t="s">
        <v>89</v>
      </c>
      <c r="B18" s="221">
        <v>2</v>
      </c>
      <c r="C18" s="221"/>
      <c r="D18" s="222"/>
      <c r="E18" s="221"/>
      <c r="F18" s="221"/>
    </row>
    <row r="19" spans="1:6" ht="33" x14ac:dyDescent="0.3">
      <c r="A19" s="41" t="s">
        <v>90</v>
      </c>
      <c r="B19" s="221">
        <v>1</v>
      </c>
      <c r="C19" s="221"/>
      <c r="D19" s="222" t="s">
        <v>419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3" t="s">
        <v>38</v>
      </c>
      <c r="B22" s="290"/>
      <c r="C22" s="291"/>
      <c r="D22" s="127">
        <f>SUM(B17:C21)</f>
        <v>8</v>
      </c>
    </row>
    <row r="23" spans="1:6" x14ac:dyDescent="0.3">
      <c r="A23" s="287" t="s">
        <v>342</v>
      </c>
      <c r="B23" s="288"/>
      <c r="C23" s="289"/>
      <c r="D23" s="65">
        <f>D22/(COUNT(B17:C21)*2)</f>
        <v>0.8</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1</v>
      </c>
      <c r="C28" s="221"/>
      <c r="D28" s="222" t="s">
        <v>453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7" t="s">
        <v>38</v>
      </c>
      <c r="B32" s="288"/>
      <c r="C32" s="289"/>
      <c r="D32" s="125">
        <f>SUM(B26:C31)</f>
        <v>11</v>
      </c>
    </row>
    <row r="33" spans="1:6" x14ac:dyDescent="0.3">
      <c r="A33" s="287" t="s">
        <v>342</v>
      </c>
      <c r="B33" s="288"/>
      <c r="C33" s="289"/>
      <c r="D33" s="65">
        <f>D32/(COUNT(B26:C31)*2)</f>
        <v>0.91666666666666663</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1</v>
      </c>
      <c r="C38" s="221"/>
      <c r="D38" s="222" t="s">
        <v>457</v>
      </c>
      <c r="E38" s="221"/>
      <c r="F38" s="221"/>
    </row>
    <row r="39" spans="1:6" s="50" customFormat="1" ht="49.5" x14ac:dyDescent="0.3">
      <c r="A39" s="41" t="s">
        <v>91</v>
      </c>
      <c r="B39" s="221">
        <v>1</v>
      </c>
      <c r="C39" s="221"/>
      <c r="D39" s="222" t="s">
        <v>458</v>
      </c>
      <c r="E39" s="221"/>
      <c r="F39" s="221"/>
    </row>
    <row r="40" spans="1:6" s="50" customFormat="1" x14ac:dyDescent="0.3">
      <c r="A40" s="41" t="s">
        <v>340</v>
      </c>
      <c r="B40" s="221">
        <v>2</v>
      </c>
      <c r="C40" s="221"/>
      <c r="D40" s="225"/>
      <c r="E40" s="221"/>
      <c r="F40" s="221"/>
    </row>
    <row r="41" spans="1:6" s="50" customFormat="1" x14ac:dyDescent="0.3">
      <c r="A41" s="287" t="s">
        <v>38</v>
      </c>
      <c r="B41" s="288"/>
      <c r="C41" s="289"/>
      <c r="D41" s="125">
        <f>SUM(B36:C40)</f>
        <v>8</v>
      </c>
      <c r="E41" s="37"/>
      <c r="F41" s="37"/>
    </row>
    <row r="42" spans="1:6" s="50" customFormat="1" x14ac:dyDescent="0.3">
      <c r="A42" s="287" t="s">
        <v>342</v>
      </c>
      <c r="B42" s="288"/>
      <c r="C42" s="289"/>
      <c r="D42" s="65">
        <f>D41/(COUNT(B36:C40)*2)</f>
        <v>0.8</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87" t="s">
        <v>38</v>
      </c>
      <c r="B51" s="288"/>
      <c r="C51" s="289"/>
      <c r="D51" s="125">
        <f>SUM(B45:C50)</f>
        <v>12</v>
      </c>
    </row>
    <row r="52" spans="1:6" x14ac:dyDescent="0.3">
      <c r="A52" s="287" t="s">
        <v>342</v>
      </c>
      <c r="B52" s="288"/>
      <c r="C52" s="289"/>
      <c r="D52" s="65">
        <f>D51/(COUNT(B45:C50)*2)</f>
        <v>1</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v>1</v>
      </c>
      <c r="C55" s="248" t="str">
        <f>IF(B55=0, -5, "0")</f>
        <v>0</v>
      </c>
      <c r="D55" s="222" t="s">
        <v>454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7" t="s">
        <v>38</v>
      </c>
      <c r="B62" s="288"/>
      <c r="C62" s="289"/>
      <c r="D62" s="125">
        <f>SUM(B55:C61)</f>
        <v>13</v>
      </c>
    </row>
    <row r="63" spans="1:6" x14ac:dyDescent="0.3">
      <c r="A63" s="287" t="s">
        <v>342</v>
      </c>
      <c r="B63" s="288"/>
      <c r="C63" s="289"/>
      <c r="D63" s="65">
        <f>D62/(COUNT(B55:C61)*2)</f>
        <v>0.9285714285714286</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t="s">
        <v>34</v>
      </c>
      <c r="C66" s="228"/>
      <c r="D66" s="36"/>
      <c r="E66" s="229"/>
      <c r="F66" s="221"/>
    </row>
    <row r="67" spans="1:6" ht="19.5" x14ac:dyDescent="0.4">
      <c r="A67" s="41" t="s">
        <v>319</v>
      </c>
      <c r="B67" s="227">
        <v>1</v>
      </c>
      <c r="C67" s="228"/>
      <c r="D67" s="222" t="s">
        <v>420</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33.75" x14ac:dyDescent="0.35">
      <c r="A75" s="89" t="s">
        <v>265</v>
      </c>
      <c r="B75" s="227">
        <v>2</v>
      </c>
      <c r="C75" s="248" t="str">
        <f>IF(B75=0, -5, "0")</f>
        <v>0</v>
      </c>
      <c r="D75" s="222" t="s">
        <v>423</v>
      </c>
      <c r="E75" s="232"/>
      <c r="F75" s="221"/>
    </row>
    <row r="76" spans="1:6" ht="33.75" x14ac:dyDescent="0.35">
      <c r="A76" s="89" t="s">
        <v>332</v>
      </c>
      <c r="B76" s="227">
        <v>1</v>
      </c>
      <c r="C76" s="248" t="str">
        <f>IF(B76=0, -5, "0")</f>
        <v>0</v>
      </c>
      <c r="D76" s="222" t="s">
        <v>448</v>
      </c>
      <c r="E76" s="232"/>
      <c r="F76" s="221"/>
    </row>
    <row r="77" spans="1:6" s="50" customFormat="1" x14ac:dyDescent="0.3">
      <c r="A77" s="49" t="s">
        <v>263</v>
      </c>
      <c r="B77" s="227">
        <v>1</v>
      </c>
      <c r="C77" s="233"/>
      <c r="D77" s="222" t="s">
        <v>422</v>
      </c>
      <c r="E77" s="234"/>
      <c r="F77" s="233"/>
    </row>
    <row r="78" spans="1:6" ht="33" x14ac:dyDescent="0.3">
      <c r="A78" s="41" t="s">
        <v>198</v>
      </c>
      <c r="B78" s="227">
        <v>1</v>
      </c>
      <c r="C78" s="221"/>
      <c r="D78" s="222" t="s">
        <v>441</v>
      </c>
      <c r="E78" s="232"/>
      <c r="F78" s="221"/>
    </row>
    <row r="79" spans="1:6" ht="36" x14ac:dyDescent="0.35">
      <c r="A79" s="83" t="s">
        <v>184</v>
      </c>
      <c r="B79" s="227">
        <v>2</v>
      </c>
      <c r="C79" s="248" t="str">
        <f>IF(B79=0, -5, "0")</f>
        <v>0</v>
      </c>
      <c r="D79" s="222"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7" t="s">
        <v>38</v>
      </c>
      <c r="B83" s="288"/>
      <c r="C83" s="289"/>
      <c r="D83" s="125">
        <f>SUM(B66:C82)</f>
        <v>22</v>
      </c>
    </row>
    <row r="84" spans="1:6" x14ac:dyDescent="0.3">
      <c r="A84" s="287" t="s">
        <v>342</v>
      </c>
      <c r="B84" s="288"/>
      <c r="C84" s="289"/>
      <c r="D84" s="65">
        <f>D83/(COUNT(B66:C82)*2)</f>
        <v>0.84615384615384615</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1</v>
      </c>
      <c r="C87" s="228"/>
      <c r="D87" s="222" t="s">
        <v>420</v>
      </c>
      <c r="E87" s="222"/>
      <c r="F87" s="221"/>
    </row>
    <row r="88" spans="1:6" ht="19.5" x14ac:dyDescent="0.4">
      <c r="A88" s="41" t="s">
        <v>319</v>
      </c>
      <c r="B88" s="237">
        <v>1</v>
      </c>
      <c r="C88" s="228"/>
      <c r="D88" s="222" t="s">
        <v>429</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21"/>
      <c r="E91" s="221"/>
      <c r="F91" s="221"/>
    </row>
    <row r="92" spans="1:6" ht="36" x14ac:dyDescent="0.35">
      <c r="A92" s="89" t="s">
        <v>261</v>
      </c>
      <c r="B92" s="237">
        <v>2</v>
      </c>
      <c r="C92" s="248" t="str">
        <f>IF(B92=0, -5, "0")</f>
        <v>0</v>
      </c>
      <c r="D92" s="36"/>
      <c r="E92" s="221"/>
      <c r="F92" s="221"/>
    </row>
    <row r="93" spans="1:6" ht="50.25" x14ac:dyDescent="0.35">
      <c r="A93" s="76" t="s">
        <v>266</v>
      </c>
      <c r="B93" s="237">
        <v>0</v>
      </c>
      <c r="C93" s="238">
        <f>IF(B93=0, -5, "0")</f>
        <v>-5</v>
      </c>
      <c r="D93" s="222" t="s">
        <v>430</v>
      </c>
      <c r="E93" s="222" t="s">
        <v>431</v>
      </c>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287" t="s">
        <v>38</v>
      </c>
      <c r="B101" s="288"/>
      <c r="C101" s="289"/>
      <c r="D101" s="125">
        <f>SUM(B87:C100)</f>
        <v>17</v>
      </c>
    </row>
    <row r="102" spans="1:6" x14ac:dyDescent="0.3">
      <c r="A102" s="287" t="s">
        <v>342</v>
      </c>
      <c r="B102" s="288"/>
      <c r="C102" s="289"/>
      <c r="D102" s="65">
        <f>D101/(COUNT(B87:C100)*2)</f>
        <v>0.6071428571428571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1</v>
      </c>
      <c r="C106" s="228"/>
      <c r="D106" s="237" t="s">
        <v>446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437</v>
      </c>
      <c r="E114" s="221"/>
      <c r="F114" s="221"/>
    </row>
    <row r="115" spans="1:6" s="50" customFormat="1" ht="18" x14ac:dyDescent="0.35">
      <c r="A115" s="89" t="s">
        <v>366</v>
      </c>
      <c r="B115" s="237">
        <v>2</v>
      </c>
      <c r="C115" s="248" t="str">
        <f>IF(B115=0, -5, "0")</f>
        <v>0</v>
      </c>
      <c r="D115" s="222"/>
      <c r="E115" s="221"/>
      <c r="F115" s="233"/>
    </row>
    <row r="116" spans="1:6" s="50" customFormat="1" ht="49.5" x14ac:dyDescent="0.3">
      <c r="A116" s="94" t="s">
        <v>263</v>
      </c>
      <c r="B116" s="237">
        <v>1</v>
      </c>
      <c r="C116" s="221"/>
      <c r="D116" s="222" t="s">
        <v>444</v>
      </c>
      <c r="E116" s="221"/>
      <c r="F116" s="221"/>
    </row>
    <row r="117" spans="1:6" s="50" customFormat="1" x14ac:dyDescent="0.3">
      <c r="A117" s="287" t="s">
        <v>38</v>
      </c>
      <c r="B117" s="288"/>
      <c r="C117" s="289"/>
      <c r="D117" s="125">
        <f>SUM(B106:C116)</f>
        <v>18</v>
      </c>
      <c r="E117" s="37"/>
      <c r="F117" s="37"/>
    </row>
    <row r="118" spans="1:6" s="50" customFormat="1" x14ac:dyDescent="0.3">
      <c r="A118" s="287" t="s">
        <v>342</v>
      </c>
      <c r="B118" s="288"/>
      <c r="C118" s="289"/>
      <c r="D118" s="65">
        <f>D117/(COUNT(B106:C116)*2)</f>
        <v>0.9</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125">
        <f>SUM(B121:C131)</f>
        <v>0</v>
      </c>
    </row>
    <row r="133" spans="1:6" x14ac:dyDescent="0.3">
      <c r="A133" s="287" t="s">
        <v>342</v>
      </c>
      <c r="B133" s="288"/>
      <c r="C133" s="289"/>
      <c r="D133" s="63" t="e">
        <f>D132/(COUNT(B121:C131)*2)</f>
        <v>#DIV/0!</v>
      </c>
    </row>
    <row r="134" spans="1:6" s="50" customFormat="1" x14ac:dyDescent="0.3">
      <c r="A134" s="54"/>
      <c r="B134" s="55"/>
      <c r="C134" s="55"/>
      <c r="D134" s="61"/>
    </row>
    <row r="135" spans="1:6" ht="24.75" customHeight="1" x14ac:dyDescent="0.4">
      <c r="A135" s="285" t="s">
        <v>78</v>
      </c>
      <c r="B135" s="286"/>
      <c r="C135" s="286"/>
      <c r="D135" s="286"/>
      <c r="E135" s="286"/>
      <c r="F135" s="286"/>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287" t="s">
        <v>38</v>
      </c>
      <c r="B148" s="288"/>
      <c r="C148" s="289"/>
      <c r="D148" s="125">
        <f>SUM(B136:C147)</f>
        <v>0</v>
      </c>
    </row>
    <row r="149" spans="1:6" x14ac:dyDescent="0.3">
      <c r="A149" s="287" t="s">
        <v>342</v>
      </c>
      <c r="B149" s="288"/>
      <c r="C149" s="289"/>
      <c r="D149" s="65" t="e">
        <f>D148/(COUNT(B136:C147)*2)</f>
        <v>#DIV/0!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146" t="s">
        <v>447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7" t="s">
        <v>38</v>
      </c>
      <c r="B160" s="290"/>
      <c r="C160" s="291"/>
      <c r="D160" s="188">
        <f>SUM(B152:C159)</f>
        <v>15</v>
      </c>
    </row>
    <row r="161" spans="1:6" x14ac:dyDescent="0.3">
      <c r="A161" s="287" t="s">
        <v>342</v>
      </c>
      <c r="B161" s="288"/>
      <c r="C161" s="289"/>
      <c r="D161" s="65">
        <f>D160/(COUNT(B152:C159)*2)</f>
        <v>0.9375</v>
      </c>
    </row>
    <row r="162" spans="1:6" s="50" customFormat="1" ht="28.15" customHeigh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7" t="s">
        <v>38</v>
      </c>
      <c r="B168" s="288"/>
      <c r="C168" s="289"/>
      <c r="D168" s="125">
        <f>SUM(B164:C167)</f>
        <v>8</v>
      </c>
    </row>
    <row r="169" spans="1:6" x14ac:dyDescent="0.3">
      <c r="A169" s="287" t="s">
        <v>342</v>
      </c>
      <c r="B169" s="288"/>
      <c r="C169" s="289"/>
      <c r="D169" s="65">
        <f>D168/(COUNT(B164:C167)*2)</f>
        <v>1</v>
      </c>
    </row>
    <row r="170" spans="1:6" s="50" customFormat="1" x14ac:dyDescent="0.3">
      <c r="A170" s="54"/>
      <c r="B170" s="55"/>
      <c r="C170" s="55"/>
      <c r="D170" s="56"/>
    </row>
    <row r="171" spans="1:6" ht="19.5" x14ac:dyDescent="0.4">
      <c r="A171" s="292" t="s">
        <v>17</v>
      </c>
      <c r="B171" s="293"/>
      <c r="C171" s="293"/>
      <c r="D171" s="293"/>
      <c r="E171" s="293"/>
      <c r="F171" s="293"/>
    </row>
    <row r="172" spans="1:6" ht="49.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87" t="s">
        <v>38</v>
      </c>
      <c r="B176" s="288"/>
      <c r="C176" s="289"/>
      <c r="D176" s="125">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7" t="s">
        <v>38</v>
      </c>
      <c r="B185" s="288"/>
      <c r="C185" s="289"/>
      <c r="D185" s="125">
        <f>SUM(B180:C184)</f>
        <v>10</v>
      </c>
    </row>
    <row r="186" spans="1:6" x14ac:dyDescent="0.3">
      <c r="A186" s="287" t="s">
        <v>342</v>
      </c>
      <c r="B186" s="288"/>
      <c r="C186" s="289"/>
      <c r="D186" s="65">
        <f>D185/(COUNT(B180:C184)*2)</f>
        <v>1</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7" t="s">
        <v>38</v>
      </c>
      <c r="B193" s="288"/>
      <c r="C193" s="289"/>
      <c r="D193" s="97">
        <f>SUM(B189:C192)</f>
        <v>6</v>
      </c>
    </row>
    <row r="194" spans="1:4" x14ac:dyDescent="0.3">
      <c r="A194" s="287" t="s">
        <v>342</v>
      </c>
      <c r="B194" s="288"/>
      <c r="C194" s="289"/>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155</v>
      </c>
    </row>
    <row r="198" spans="1:4" ht="22.5" x14ac:dyDescent="0.3">
      <c r="A198" s="71" t="s">
        <v>378</v>
      </c>
      <c r="B198" s="72"/>
      <c r="C198" s="73"/>
      <c r="D198" s="75">
        <f>D197/(COUNT(B189:C192,B180:C184,B172:C175,B164:C167,B152:C159,B55:C61,B45:C50,B26:C31,B17:C21,B106:C116,B136:C147,B121:C131,B87:C100,B66:C82,B36:C40)*2)</f>
        <v>0.86111111111111116</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Jarzouna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72">
        <f>D505</f>
        <v>0</v>
      </c>
      <c r="C12" s="272"/>
      <c r="D12" s="272"/>
      <c r="E12" s="272"/>
      <c r="F12" s="272"/>
      <c r="G12" s="216"/>
      <c r="H12" s="216"/>
      <c r="I12" s="213"/>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77" t="s">
        <v>1</v>
      </c>
      <c r="B18" s="278"/>
      <c r="C18" s="278"/>
      <c r="D18" s="278"/>
      <c r="E18" s="278"/>
      <c r="F18" s="27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A8" sqref="A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Jarzouna</v>
      </c>
      <c r="B7" s="282"/>
      <c r="C7" s="282"/>
      <c r="D7" s="282"/>
      <c r="E7" s="282"/>
      <c r="F7" s="282"/>
      <c r="G7" s="216"/>
      <c r="H7" s="216"/>
      <c r="I7" s="216"/>
    </row>
    <row r="8" spans="1:9" s="36" customFormat="1" ht="24.75" x14ac:dyDescent="0.5">
      <c r="A8" s="38" t="s">
        <v>44</v>
      </c>
      <c r="B8" s="298">
        <f>'A2 Exploitation'!B9:F9</f>
        <v>0</v>
      </c>
      <c r="C8" s="298"/>
      <c r="D8" s="298"/>
      <c r="E8" s="298"/>
      <c r="F8" s="298"/>
      <c r="G8" s="216"/>
      <c r="H8" s="216"/>
      <c r="I8" s="216"/>
    </row>
    <row r="9" spans="1:9" s="36" customFormat="1" ht="24.75" x14ac:dyDescent="0.5">
      <c r="A9" s="39" t="s">
        <v>46</v>
      </c>
      <c r="B9" s="299">
        <f>'A2 Exploitation'!B10:F10</f>
        <v>0</v>
      </c>
      <c r="C9" s="299"/>
      <c r="D9" s="299"/>
      <c r="E9" s="299"/>
      <c r="F9" s="299"/>
      <c r="G9" s="216"/>
      <c r="H9" s="216"/>
      <c r="I9" s="216"/>
    </row>
    <row r="10" spans="1:9" s="36" customFormat="1" ht="24.75" x14ac:dyDescent="0.5">
      <c r="A10" s="38" t="s">
        <v>45</v>
      </c>
      <c r="B10" s="296">
        <f>'A2 Exploitation'!B11:F11</f>
        <v>0</v>
      </c>
      <c r="C10" s="296"/>
      <c r="D10" s="296"/>
      <c r="E10" s="296"/>
      <c r="F10" s="296"/>
      <c r="G10" s="216"/>
      <c r="H10" s="216"/>
      <c r="I10" s="216"/>
    </row>
    <row r="11" spans="1:9" s="36" customFormat="1" ht="24.75" x14ac:dyDescent="0.5">
      <c r="A11" s="38" t="s">
        <v>341</v>
      </c>
      <c r="B11" s="300">
        <f>D198</f>
        <v>0</v>
      </c>
      <c r="C11" s="300"/>
      <c r="D11" s="300"/>
      <c r="E11" s="300"/>
      <c r="F11" s="300"/>
      <c r="G11" s="216"/>
      <c r="H11" s="216"/>
      <c r="I11" s="21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Jarzouna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72">
        <f>D505</f>
        <v>0</v>
      </c>
      <c r="C12" s="272"/>
      <c r="D12" s="272"/>
      <c r="E12" s="272"/>
      <c r="F12" s="272"/>
      <c r="G12" s="216"/>
      <c r="H12" s="216"/>
      <c r="I12" s="213"/>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77" t="s">
        <v>1</v>
      </c>
      <c r="B18" s="278"/>
      <c r="C18" s="278"/>
      <c r="D18" s="278"/>
      <c r="E18" s="278"/>
      <c r="F18" s="27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Jarzouna</v>
      </c>
      <c r="B7" s="282"/>
      <c r="C7" s="282"/>
      <c r="D7" s="282"/>
      <c r="E7" s="282"/>
      <c r="F7" s="282"/>
      <c r="G7" s="216"/>
      <c r="H7" s="216"/>
      <c r="I7" s="216"/>
    </row>
    <row r="8" spans="1:9" s="36" customFormat="1" ht="24.75" x14ac:dyDescent="0.5">
      <c r="A8" s="38" t="s">
        <v>44</v>
      </c>
      <c r="B8" s="298">
        <f>'A3 Exploitation'!B9:F9</f>
        <v>0</v>
      </c>
      <c r="C8" s="298"/>
      <c r="D8" s="298"/>
      <c r="E8" s="298"/>
      <c r="F8" s="298"/>
      <c r="G8" s="216"/>
      <c r="H8" s="216"/>
      <c r="I8" s="216"/>
    </row>
    <row r="9" spans="1:9" s="36" customFormat="1" ht="24.75" x14ac:dyDescent="0.5">
      <c r="A9" s="39" t="s">
        <v>46</v>
      </c>
      <c r="B9" s="299">
        <f>'A3 Exploitation'!B10:F10</f>
        <v>0</v>
      </c>
      <c r="C9" s="299"/>
      <c r="D9" s="299"/>
      <c r="E9" s="299"/>
      <c r="F9" s="299"/>
      <c r="G9" s="216"/>
      <c r="H9" s="216"/>
      <c r="I9" s="216"/>
    </row>
    <row r="10" spans="1:9" s="36" customFormat="1" ht="24.75" x14ac:dyDescent="0.5">
      <c r="A10" s="38" t="s">
        <v>45</v>
      </c>
      <c r="B10" s="296">
        <f>'A3 Exploitation'!B11:F11</f>
        <v>0</v>
      </c>
      <c r="C10" s="296"/>
      <c r="D10" s="296"/>
      <c r="E10" s="296"/>
      <c r="F10" s="296"/>
      <c r="G10" s="216"/>
      <c r="H10" s="216"/>
      <c r="I10" s="216"/>
    </row>
    <row r="11" spans="1:9" s="36" customFormat="1" ht="24.75" x14ac:dyDescent="0.5">
      <c r="A11" s="38" t="s">
        <v>341</v>
      </c>
      <c r="B11" s="300">
        <f>D198</f>
        <v>0</v>
      </c>
      <c r="C11" s="300"/>
      <c r="D11" s="300"/>
      <c r="E11" s="300"/>
      <c r="F11" s="300"/>
      <c r="G11" s="216"/>
      <c r="H11" s="216"/>
      <c r="I11" s="21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7" x14ac:dyDescent="0.3">
      <c r="A33" s="287" t="s">
        <v>342</v>
      </c>
      <c r="B33" s="288"/>
      <c r="C33" s="289"/>
      <c r="D33" s="65">
        <f>D32/(COUNT(B26:C31)*2)</f>
        <v>0</v>
      </c>
    </row>
    <row r="34" spans="1:7" s="50" customFormat="1" x14ac:dyDescent="0.3">
      <c r="A34" s="54"/>
      <c r="B34" s="55"/>
      <c r="C34" s="55"/>
      <c r="D34" s="56"/>
    </row>
    <row r="35" spans="1:7" s="50" customFormat="1" ht="19.5" x14ac:dyDescent="0.4">
      <c r="A35" s="285" t="s">
        <v>246</v>
      </c>
      <c r="B35" s="286"/>
      <c r="C35" s="286"/>
      <c r="D35" s="286"/>
      <c r="E35" s="286"/>
      <c r="F35" s="28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7" t="s">
        <v>38</v>
      </c>
      <c r="B41" s="288"/>
      <c r="C41" s="289"/>
      <c r="D41" s="214">
        <f>SUM(B36:C40)</f>
        <v>0</v>
      </c>
      <c r="E41" s="37"/>
      <c r="F41" s="37"/>
    </row>
    <row r="42" spans="1:7" s="50" customFormat="1" x14ac:dyDescent="0.3">
      <c r="A42" s="287" t="s">
        <v>342</v>
      </c>
      <c r="B42" s="288"/>
      <c r="C42" s="289"/>
      <c r="D42" s="65">
        <f>D41/(COUNT(B36:C40)*2)</f>
        <v>0</v>
      </c>
      <c r="E42" s="37"/>
      <c r="F42" s="37"/>
    </row>
    <row r="43" spans="1:7" s="50" customFormat="1" x14ac:dyDescent="0.3">
      <c r="A43" s="90"/>
      <c r="B43" s="91"/>
      <c r="C43" s="91"/>
      <c r="D43" s="92"/>
    </row>
    <row r="44" spans="1:7" ht="19.5" x14ac:dyDescent="0.4">
      <c r="A44" s="294" t="s">
        <v>21</v>
      </c>
      <c r="B44" s="295"/>
      <c r="C44" s="295"/>
      <c r="D44" s="295"/>
      <c r="E44" s="295"/>
      <c r="F44" s="295"/>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Jarzouna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72">
        <f>D505</f>
        <v>0</v>
      </c>
      <c r="C12" s="272"/>
      <c r="D12" s="272"/>
      <c r="E12" s="272"/>
      <c r="F12" s="272"/>
      <c r="G12" s="216"/>
      <c r="H12" s="216"/>
      <c r="I12" s="213"/>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77" t="s">
        <v>1</v>
      </c>
      <c r="B18" s="278"/>
      <c r="C18" s="278"/>
      <c r="D18" s="278"/>
      <c r="E18" s="278"/>
      <c r="F18" s="27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Jarzouna</v>
      </c>
      <c r="B7" s="282"/>
      <c r="C7" s="282"/>
      <c r="D7" s="282"/>
      <c r="E7" s="282"/>
      <c r="F7" s="282"/>
      <c r="G7" s="216"/>
      <c r="H7" s="216"/>
      <c r="I7" s="216"/>
    </row>
    <row r="8" spans="1:9" s="36" customFormat="1" ht="24.75" x14ac:dyDescent="0.5">
      <c r="A8" s="38" t="s">
        <v>44</v>
      </c>
      <c r="B8" s="298">
        <f>'A4 Exploitation'!B9:F9</f>
        <v>0</v>
      </c>
      <c r="C8" s="298"/>
      <c r="D8" s="298"/>
      <c r="E8" s="298"/>
      <c r="F8" s="298"/>
      <c r="G8" s="216"/>
      <c r="H8" s="216"/>
      <c r="I8" s="216"/>
    </row>
    <row r="9" spans="1:9" s="36" customFormat="1" ht="24.75" x14ac:dyDescent="0.5">
      <c r="A9" s="39" t="s">
        <v>46</v>
      </c>
      <c r="B9" s="299">
        <f>'A4 Exploitation'!B10:F10</f>
        <v>0</v>
      </c>
      <c r="C9" s="299"/>
      <c r="D9" s="299"/>
      <c r="E9" s="299"/>
      <c r="F9" s="299"/>
      <c r="G9" s="216"/>
      <c r="H9" s="216"/>
      <c r="I9" s="216"/>
    </row>
    <row r="10" spans="1:9" s="36" customFormat="1" ht="24.75" x14ac:dyDescent="0.5">
      <c r="A10" s="38" t="s">
        <v>45</v>
      </c>
      <c r="B10" s="296">
        <f>'A4 Exploitation'!B11:F11</f>
        <v>0</v>
      </c>
      <c r="C10" s="296"/>
      <c r="D10" s="296"/>
      <c r="E10" s="296"/>
      <c r="F10" s="296"/>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2017-03-09T08:01:25Z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