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16" activeTab="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1" l="1"/>
  <c r="B532" i="31"/>
  <c r="B512" i="31"/>
  <c r="B498" i="31"/>
  <c r="B476" i="31"/>
  <c r="B353" i="31"/>
  <c r="B313" i="31"/>
  <c r="B261" i="31"/>
  <c r="B200" i="31"/>
  <c r="B153" i="31"/>
  <c r="B99" i="31"/>
  <c r="B41" i="31"/>
  <c r="D444" i="33"/>
  <c r="B41" i="33"/>
  <c r="B498" i="33"/>
  <c r="B512" i="33"/>
  <c r="B532" i="33"/>
  <c r="B543" i="33"/>
  <c r="B439" i="31"/>
  <c r="B386" i="31"/>
  <c r="D197" i="32" l="1"/>
  <c r="D197" i="35"/>
  <c r="D444" i="43"/>
  <c r="D444" i="38"/>
  <c r="F543" i="31"/>
  <c r="F543" i="38"/>
  <c r="D476" i="38"/>
  <c r="D476" i="31"/>
  <c r="D476" i="43"/>
  <c r="F532" i="4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43"/>
  <c r="D477" i="43" s="1"/>
  <c r="D476" i="40"/>
  <c r="B476" i="40" s="1"/>
  <c r="D222" i="40"/>
  <c r="D223" i="40" s="1"/>
  <c r="D99" i="40"/>
  <c r="B99" i="40" s="1"/>
  <c r="D100" i="40" s="1"/>
  <c r="D101" i="40" s="1"/>
  <c r="D25" i="40"/>
  <c r="D26" i="40" s="1"/>
  <c r="B476" i="38"/>
  <c r="D477" i="38" s="1"/>
  <c r="D285" i="38"/>
  <c r="D286" i="38" s="1"/>
  <c r="D153" i="38"/>
  <c r="B153" i="38" s="1"/>
  <c r="D154"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D498" i="40" s="1"/>
  <c r="B498" i="40" s="1"/>
  <c r="D499" i="40" s="1"/>
  <c r="F476" i="40"/>
  <c r="E476" i="40"/>
  <c r="F439" i="40"/>
  <c r="E439" i="40"/>
  <c r="D439" i="40" s="1"/>
  <c r="B439" i="40" s="1"/>
  <c r="F386" i="40"/>
  <c r="E386" i="40"/>
  <c r="D386" i="40" s="1"/>
  <c r="B386" i="40" s="1"/>
  <c r="D387" i="40" s="1"/>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B543" i="38" s="1"/>
  <c r="D544" i="38" s="1"/>
  <c r="F532" i="38"/>
  <c r="E532" i="38"/>
  <c r="D532" i="38" s="1"/>
  <c r="B532" i="38" s="1"/>
  <c r="D533" i="38" s="1"/>
  <c r="D534" i="38" s="1"/>
  <c r="F512" i="38"/>
  <c r="E512" i="38"/>
  <c r="D512" i="38" s="1"/>
  <c r="F498" i="38"/>
  <c r="E498" i="38"/>
  <c r="D498" i="38" s="1"/>
  <c r="B498" i="38" s="1"/>
  <c r="D499" i="38" s="1"/>
  <c r="F476" i="38"/>
  <c r="E476" i="38"/>
  <c r="F439" i="38"/>
  <c r="E439" i="38"/>
  <c r="D439" i="38" s="1"/>
  <c r="F386" i="38"/>
  <c r="E386" i="38"/>
  <c r="D386" i="38" s="1"/>
  <c r="B386" i="38" s="1"/>
  <c r="D387" i="38" s="1"/>
  <c r="F353" i="38"/>
  <c r="E353" i="38"/>
  <c r="D353" i="38" s="1"/>
  <c r="B353" i="38" s="1"/>
  <c r="D354" i="38" s="1"/>
  <c r="F313" i="38"/>
  <c r="D313" i="38" s="1"/>
  <c r="B313" i="38" s="1"/>
  <c r="D314" i="38" s="1"/>
  <c r="E313" i="38"/>
  <c r="F261" i="38"/>
  <c r="E261" i="38"/>
  <c r="D261" i="38" s="1"/>
  <c r="B261" i="38" s="1"/>
  <c r="F200" i="38"/>
  <c r="E200" i="38"/>
  <c r="D200" i="38" s="1"/>
  <c r="B200" i="38" s="1"/>
  <c r="F153" i="38"/>
  <c r="E153" i="38"/>
  <c r="F99" i="38"/>
  <c r="E99" i="38"/>
  <c r="D99" i="38" s="1"/>
  <c r="F41" i="38"/>
  <c r="E41" i="38"/>
  <c r="D41" i="38" s="1"/>
  <c r="B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E532" i="33"/>
  <c r="F512" i="33"/>
  <c r="E512" i="33"/>
  <c r="D512" i="33" s="1"/>
  <c r="D513" i="33" s="1"/>
  <c r="D514" i="33" s="1"/>
  <c r="F498" i="33"/>
  <c r="E498" i="33"/>
  <c r="F476" i="33"/>
  <c r="E476" i="33"/>
  <c r="D476" i="33" s="1"/>
  <c r="B476" i="33" s="1"/>
  <c r="F439" i="33"/>
  <c r="E439" i="33"/>
  <c r="F386" i="33"/>
  <c r="E386" i="33"/>
  <c r="D386" i="33" s="1"/>
  <c r="B386" i="33" s="1"/>
  <c r="D387" i="33" s="1"/>
  <c r="F353" i="33"/>
  <c r="E353" i="33"/>
  <c r="F313" i="33"/>
  <c r="E313" i="33"/>
  <c r="D313" i="33" s="1"/>
  <c r="B313" i="33" s="1"/>
  <c r="F261" i="33"/>
  <c r="E261" i="33"/>
  <c r="F200" i="33"/>
  <c r="E200" i="33"/>
  <c r="D200" i="33" s="1"/>
  <c r="B200" i="33" s="1"/>
  <c r="D201" i="33" s="1"/>
  <c r="F153" i="33"/>
  <c r="E153" i="33"/>
  <c r="F99" i="33"/>
  <c r="E99" i="33"/>
  <c r="D99" i="33" s="1"/>
  <c r="F41" i="33"/>
  <c r="E41" i="33"/>
  <c r="F200" i="43"/>
  <c r="F153" i="43"/>
  <c r="F99" i="43"/>
  <c r="F41" i="43"/>
  <c r="E543" i="43"/>
  <c r="D543" i="43" s="1"/>
  <c r="B543" i="43" s="1"/>
  <c r="D544" i="43" s="1"/>
  <c r="E532" i="43"/>
  <c r="F512" i="43"/>
  <c r="E512" i="43"/>
  <c r="F498" i="43"/>
  <c r="E498" i="43"/>
  <c r="F476" i="43"/>
  <c r="E476" i="43"/>
  <c r="F439" i="43"/>
  <c r="E439" i="43"/>
  <c r="F386" i="43"/>
  <c r="E386" i="43"/>
  <c r="D386" i="43" s="1"/>
  <c r="B386" i="43" s="1"/>
  <c r="D387" i="43" s="1"/>
  <c r="F353" i="43"/>
  <c r="E353" i="43"/>
  <c r="F313" i="43"/>
  <c r="E313" i="43"/>
  <c r="D313" i="43" s="1"/>
  <c r="B313" i="43" s="1"/>
  <c r="D314" i="43" s="1"/>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547" i="38" l="1"/>
  <c r="B99" i="38"/>
  <c r="D100" i="38" s="1"/>
  <c r="D101" i="38" s="1"/>
  <c r="B512" i="38"/>
  <c r="D513" i="38" s="1"/>
  <c r="D514" i="38" s="1"/>
  <c r="B512" i="40"/>
  <c r="D513" i="40" s="1"/>
  <c r="D514" i="40" s="1"/>
  <c r="D547" i="40"/>
  <c r="B41" i="40"/>
  <c r="D42" i="40" s="1"/>
  <c r="D45" i="40" s="1"/>
  <c r="D46" i="40" s="1"/>
  <c r="D440" i="38"/>
  <c r="B439" i="38"/>
  <c r="D261" i="43"/>
  <c r="B261" i="43" s="1"/>
  <c r="D262" i="43" s="1"/>
  <c r="D265" i="43" s="1"/>
  <c r="D266" i="43" s="1"/>
  <c r="D353" i="43"/>
  <c r="D439" i="43"/>
  <c r="B439" i="43" s="1"/>
  <c r="D440" i="43" s="1"/>
  <c r="D498" i="43"/>
  <c r="B498" i="43" s="1"/>
  <c r="D499" i="43" s="1"/>
  <c r="D41" i="33"/>
  <c r="D42" i="33" s="1"/>
  <c r="D45" i="33" s="1"/>
  <c r="D46" i="33" s="1"/>
  <c r="D261" i="33"/>
  <c r="B261" i="33" s="1"/>
  <c r="D262" i="33" s="1"/>
  <c r="D265" i="33" s="1"/>
  <c r="D266" i="33" s="1"/>
  <c r="D353" i="33"/>
  <c r="B353" i="33" s="1"/>
  <c r="D354" i="33" s="1"/>
  <c r="D357" i="33" s="1"/>
  <c r="D358" i="33" s="1"/>
  <c r="D439" i="33"/>
  <c r="B439" i="33" s="1"/>
  <c r="D440" i="33" s="1"/>
  <c r="D441" i="33" s="1"/>
  <c r="D498" i="33"/>
  <c r="D499" i="33" s="1"/>
  <c r="D500" i="33" s="1"/>
  <c r="D532" i="33"/>
  <c r="D533" i="33" s="1"/>
  <c r="D534" i="33" s="1"/>
  <c r="D532" i="43"/>
  <c r="B532" i="43" s="1"/>
  <c r="D533" i="43" s="1"/>
  <c r="D534" i="43" s="1"/>
  <c r="B162" i="29" s="1"/>
  <c r="D512" i="43"/>
  <c r="B512" i="43" s="1"/>
  <c r="D513" i="43" s="1"/>
  <c r="D514" i="43" s="1"/>
  <c r="B152" i="29" s="1"/>
  <c r="B99" i="33"/>
  <c r="D100" i="33" s="1"/>
  <c r="D101" i="33" s="1"/>
  <c r="D153" i="33"/>
  <c r="B153" i="33" s="1"/>
  <c r="D154" i="33" s="1"/>
  <c r="D157" i="33" s="1"/>
  <c r="D158" i="33" s="1"/>
  <c r="D41" i="43"/>
  <c r="D155" i="43"/>
  <c r="D157" i="43"/>
  <c r="D158" i="43" s="1"/>
  <c r="D390" i="43"/>
  <c r="D391" i="43" s="1"/>
  <c r="D388" i="43"/>
  <c r="D202" i="43"/>
  <c r="D204" i="43"/>
  <c r="D205" i="43" s="1"/>
  <c r="D443" i="43"/>
  <c r="D441" i="43"/>
  <c r="D263" i="43"/>
  <c r="D478" i="43"/>
  <c r="D480" i="43"/>
  <c r="D481" i="43" s="1"/>
  <c r="D545" i="43"/>
  <c r="B171" i="29" s="1"/>
  <c r="D101" i="43"/>
  <c r="D102" i="43"/>
  <c r="D103" i="43" s="1"/>
  <c r="D315" i="43"/>
  <c r="D317" i="43"/>
  <c r="D318" i="43" s="1"/>
  <c r="D500" i="43"/>
  <c r="D502" i="43"/>
  <c r="D503" i="43" s="1"/>
  <c r="B143" i="29" s="1"/>
  <c r="D502" i="40"/>
  <c r="D503" i="40" s="1"/>
  <c r="D357" i="40"/>
  <c r="D358" i="40" s="1"/>
  <c r="D440" i="40"/>
  <c r="D443" i="40" s="1"/>
  <c r="D444" i="40" s="1"/>
  <c r="D201" i="40"/>
  <c r="D202" i="40" s="1"/>
  <c r="D262" i="40"/>
  <c r="D265" i="40" s="1"/>
  <c r="D266" i="40" s="1"/>
  <c r="D502" i="38"/>
  <c r="D503" i="38" s="1"/>
  <c r="D357" i="38"/>
  <c r="D358" i="38" s="1"/>
  <c r="D201" i="38"/>
  <c r="D202" i="38" s="1"/>
  <c r="D262" i="38"/>
  <c r="D477" i="31"/>
  <c r="D478" i="31" s="1"/>
  <c r="D314" i="33"/>
  <c r="D315"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441" i="38"/>
  <c r="D443" i="38"/>
  <c r="D317" i="38"/>
  <c r="D318" i="38" s="1"/>
  <c r="D315" i="38"/>
  <c r="D43" i="38"/>
  <c r="D355" i="38"/>
  <c r="D500" i="38"/>
  <c r="D85" i="38"/>
  <c r="D173" i="38"/>
  <c r="D85" i="31"/>
  <c r="D173" i="31"/>
  <c r="D388" i="33"/>
  <c r="D390" i="33"/>
  <c r="D391" i="33" s="1"/>
  <c r="D204" i="33"/>
  <c r="D205" i="33" s="1"/>
  <c r="D202" i="33"/>
  <c r="D545"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80" i="31" l="1"/>
  <c r="D481" i="31" s="1"/>
  <c r="D547" i="33"/>
  <c r="D443" i="33"/>
  <c r="B126" i="29" s="1"/>
  <c r="D355" i="33"/>
  <c r="D263" i="33"/>
  <c r="D478" i="33"/>
  <c r="D43" i="33"/>
  <c r="D502" i="33"/>
  <c r="D503" i="33" s="1"/>
  <c r="D547" i="43"/>
  <c r="D102" i="33"/>
  <c r="D103" i="33" s="1"/>
  <c r="D317" i="33"/>
  <c r="D318" i="33" s="1"/>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D149" i="41" s="1"/>
  <c r="D150" i="41" s="1"/>
  <c r="C138" i="41"/>
  <c r="C132" i="41"/>
  <c r="C130" i="41"/>
  <c r="C128" i="41"/>
  <c r="C127" i="41"/>
  <c r="C116" i="41"/>
  <c r="C115" i="41"/>
  <c r="C112" i="41"/>
  <c r="D118" i="41" s="1"/>
  <c r="D119" i="41" s="1"/>
  <c r="C100" i="41"/>
  <c r="C99" i="41"/>
  <c r="C94" i="41"/>
  <c r="C93" i="41"/>
  <c r="D102" i="41" s="1"/>
  <c r="D103" i="41" s="1"/>
  <c r="C82" i="41"/>
  <c r="C80" i="41"/>
  <c r="C77" i="41"/>
  <c r="C76" i="41"/>
  <c r="D84" i="41" s="1"/>
  <c r="D85" i="41" s="1"/>
  <c r="C75" i="41"/>
  <c r="C61" i="4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D102" i="39" s="1"/>
  <c r="D103" i="39" s="1"/>
  <c r="C82" i="39"/>
  <c r="C80" i="39"/>
  <c r="C77" i="39"/>
  <c r="C76" i="39"/>
  <c r="C75" i="39"/>
  <c r="C61" i="39"/>
  <c r="C60" i="39"/>
  <c r="C56" i="39"/>
  <c r="D63" i="39" s="1"/>
  <c r="D64" i="39" s="1"/>
  <c r="C51" i="39"/>
  <c r="D52" i="39" s="1"/>
  <c r="D53" i="39" s="1"/>
  <c r="C37" i="39"/>
  <c r="D42" i="39" s="1"/>
  <c r="D43" i="39" s="1"/>
  <c r="C26" i="39"/>
  <c r="D33" i="39" s="1"/>
  <c r="D34" i="39" s="1"/>
  <c r="D22" i="39"/>
  <c r="D23" i="39" s="1"/>
  <c r="B165" i="29"/>
  <c r="B155" i="29"/>
  <c r="A8" i="38"/>
  <c r="A7" i="39" s="1"/>
  <c r="D118" i="39" l="1"/>
  <c r="D119" i="39" s="1"/>
  <c r="D548" i="33"/>
  <c r="D549" i="33" s="1"/>
  <c r="D161" i="39"/>
  <c r="D162" i="39" s="1"/>
  <c r="D63" i="41"/>
  <c r="D64" i="41" s="1"/>
  <c r="D161" i="41"/>
  <c r="D162" i="41" s="1"/>
  <c r="D84" i="39"/>
  <c r="D85" i="39" s="1"/>
  <c r="D133" i="39"/>
  <c r="D134" i="39" s="1"/>
  <c r="D149" i="39"/>
  <c r="D150" i="39" s="1"/>
  <c r="D133" i="41"/>
  <c r="D134" i="41" s="1"/>
  <c r="D43" i="43"/>
  <c r="D45" i="43"/>
  <c r="D46" i="43" s="1"/>
  <c r="D548" i="40"/>
  <c r="D549" i="40" s="1"/>
  <c r="D548" i="38"/>
  <c r="D549" i="38" s="1"/>
  <c r="D548" i="43"/>
  <c r="D549" i="43" s="1"/>
  <c r="B53" i="29"/>
  <c r="B75" i="29"/>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B11" i="39" l="1"/>
  <c r="B183" i="29"/>
  <c r="D198" i="41"/>
  <c r="D199" i="41" s="1"/>
  <c r="B12" i="43"/>
  <c r="B35" i="29"/>
  <c r="B128" i="29"/>
  <c r="B101" i="29"/>
  <c r="B11" i="41" l="1"/>
  <c r="B184" i="29"/>
  <c r="B12" i="40"/>
  <c r="B39" i="29"/>
  <c r="B29" i="29"/>
  <c r="B12" i="38"/>
  <c r="B38" i="29"/>
  <c r="B28" i="29"/>
  <c r="E543" i="31"/>
  <c r="F532" i="31"/>
  <c r="E532" i="31"/>
  <c r="D532" i="31" s="1"/>
  <c r="D533" i="31" s="1"/>
  <c r="D534" i="31" s="1"/>
  <c r="F512" i="31"/>
  <c r="E512" i="31"/>
  <c r="F498" i="31"/>
  <c r="E498" i="31"/>
  <c r="D498" i="31" s="1"/>
  <c r="D499" i="31" s="1"/>
  <c r="F476" i="31"/>
  <c r="E476" i="31"/>
  <c r="F439" i="31"/>
  <c r="E439" i="31"/>
  <c r="D439" i="31" s="1"/>
  <c r="D440" i="31" s="1"/>
  <c r="F386" i="31"/>
  <c r="E386" i="31"/>
  <c r="F353" i="31"/>
  <c r="E353" i="31"/>
  <c r="D353" i="31" s="1"/>
  <c r="D354" i="31" s="1"/>
  <c r="F313" i="31"/>
  <c r="E313" i="31"/>
  <c r="F261" i="31"/>
  <c r="E261" i="31"/>
  <c r="D261" i="31" s="1"/>
  <c r="D262" i="31" s="1"/>
  <c r="F200" i="31"/>
  <c r="E200" i="31"/>
  <c r="F153" i="31"/>
  <c r="E153" i="31"/>
  <c r="D153" i="31" s="1"/>
  <c r="D154" i="31" s="1"/>
  <c r="F99" i="31"/>
  <c r="E99" i="31"/>
  <c r="F41" i="31"/>
  <c r="E41" i="31"/>
  <c r="D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42" i="31" l="1"/>
  <c r="D157" i="31"/>
  <c r="D158" i="31" s="1"/>
  <c r="D155" i="31"/>
  <c r="D265" i="31"/>
  <c r="D266" i="31" s="1"/>
  <c r="D263" i="31"/>
  <c r="D357" i="31"/>
  <c r="D358" i="31" s="1"/>
  <c r="D355" i="31"/>
  <c r="D443" i="31"/>
  <c r="D444" i="31" s="1"/>
  <c r="D441" i="31"/>
  <c r="D502" i="31"/>
  <c r="D503" i="31" s="1"/>
  <c r="D500" i="31"/>
  <c r="D99" i="31"/>
  <c r="D100" i="31" s="1"/>
  <c r="D200" i="31"/>
  <c r="D201" i="31" s="1"/>
  <c r="D313" i="31"/>
  <c r="D314" i="31" s="1"/>
  <c r="D386" i="31"/>
  <c r="D387" i="31" s="1"/>
  <c r="D512" i="31"/>
  <c r="D513" i="31" s="1"/>
  <c r="D514" i="31" s="1"/>
  <c r="D161" i="35"/>
  <c r="D162" i="35" s="1"/>
  <c r="D149" i="35"/>
  <c r="D150" i="35" s="1"/>
  <c r="D133" i="35"/>
  <c r="D134" i="35" s="1"/>
  <c r="D118" i="35"/>
  <c r="D119" i="35" s="1"/>
  <c r="D102" i="35"/>
  <c r="D103" i="35" s="1"/>
  <c r="D63" i="35"/>
  <c r="D6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90" i="31" l="1"/>
  <c r="D391" i="31" s="1"/>
  <c r="D388" i="31"/>
  <c r="D317" i="31"/>
  <c r="D318" i="31" s="1"/>
  <c r="D315" i="31"/>
  <c r="D202" i="31"/>
  <c r="D204" i="31"/>
  <c r="D205" i="31" s="1"/>
  <c r="D45" i="31"/>
  <c r="D46" i="31" s="1"/>
  <c r="D43" i="31"/>
  <c r="D101" i="31"/>
  <c r="D102" i="31"/>
  <c r="D103" i="31" s="1"/>
  <c r="D198" i="35"/>
  <c r="D199" i="35" s="1"/>
  <c r="B11" i="35" s="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180" i="29" l="1"/>
  <c r="B25" i="29"/>
  <c r="B179" i="29"/>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D118" i="32" s="1"/>
  <c r="D119" i="32" s="1"/>
  <c r="C112" i="32"/>
  <c r="C100" i="32"/>
  <c r="C99" i="32"/>
  <c r="C94" i="32"/>
  <c r="C93" i="32"/>
  <c r="C82" i="32"/>
  <c r="C80" i="32"/>
  <c r="C77" i="32"/>
  <c r="C76" i="32"/>
  <c r="C75" i="32"/>
  <c r="C61" i="32"/>
  <c r="C60" i="32"/>
  <c r="D63" i="32" s="1"/>
  <c r="D64" i="32" s="1"/>
  <c r="C56" i="32"/>
  <c r="C51" i="32"/>
  <c r="D52" i="32" s="1"/>
  <c r="D53" i="32" s="1"/>
  <c r="C37" i="32"/>
  <c r="D42" i="32" s="1"/>
  <c r="D43" i="32" s="1"/>
  <c r="C26" i="32"/>
  <c r="D33" i="32" s="1"/>
  <c r="D34" i="32" s="1"/>
  <c r="D22" i="32"/>
  <c r="D23" i="32" s="1"/>
  <c r="A7" i="32"/>
  <c r="B164" i="29"/>
  <c r="B154" i="29"/>
  <c r="A8" i="31"/>
  <c r="D84" i="32" l="1"/>
  <c r="D85" i="32" s="1"/>
  <c r="D161" i="32"/>
  <c r="D162" i="32" s="1"/>
  <c r="D102" i="32"/>
  <c r="D103" i="32" s="1"/>
  <c r="D133" i="32"/>
  <c r="D134" i="32" s="1"/>
  <c r="D149" i="32"/>
  <c r="D150" i="32" s="1"/>
  <c r="D544" i="31"/>
  <c r="D547" i="31"/>
  <c r="B34" i="29"/>
  <c r="B109" i="29"/>
  <c r="B73" i="29"/>
  <c r="B64" i="29"/>
  <c r="D195" i="32"/>
  <c r="B145" i="29"/>
  <c r="B55" i="29"/>
  <c r="B118" i="29"/>
  <c r="B91" i="29"/>
  <c r="B82" i="29"/>
  <c r="B127" i="29"/>
  <c r="B136" i="29"/>
  <c r="D545" i="31" l="1"/>
  <c r="B173" i="29" s="1"/>
  <c r="D548" i="31"/>
  <c r="D549" i="31" s="1"/>
  <c r="D198" i="32"/>
  <c r="D199" i="32" s="1"/>
  <c r="B100" i="29"/>
  <c r="C191" i="25"/>
  <c r="C165" i="25"/>
  <c r="D169" i="25" s="1"/>
  <c r="D170" i="25" s="1"/>
  <c r="C157" i="25"/>
  <c r="C156" i="25"/>
  <c r="C155" i="25"/>
  <c r="C145" i="25"/>
  <c r="C144" i="25"/>
  <c r="C138" i="25"/>
  <c r="D149" i="25" s="1"/>
  <c r="D150" i="25" s="1"/>
  <c r="C132" i="25"/>
  <c r="C130" i="25"/>
  <c r="C128" i="25"/>
  <c r="C127" i="25"/>
  <c r="C116" i="25"/>
  <c r="C115" i="25"/>
  <c r="C112" i="25"/>
  <c r="D118" i="25" s="1"/>
  <c r="D119" i="25" s="1"/>
  <c r="C100" i="25"/>
  <c r="C99" i="25"/>
  <c r="C94" i="25"/>
  <c r="C93" i="25"/>
  <c r="C82" i="25"/>
  <c r="C80" i="25"/>
  <c r="C77" i="25"/>
  <c r="C76" i="25"/>
  <c r="C75" i="25"/>
  <c r="C61" i="25"/>
  <c r="C60" i="25"/>
  <c r="C56" i="25"/>
  <c r="C51" i="25"/>
  <c r="D52" i="25" s="1"/>
  <c r="D53" i="25" s="1"/>
  <c r="C37" i="25"/>
  <c r="D194" i="25"/>
  <c r="D195" i="25" s="1"/>
  <c r="D186" i="25"/>
  <c r="D187" i="25" s="1"/>
  <c r="D177" i="25"/>
  <c r="D178" i="25" s="1"/>
  <c r="D42" i="25"/>
  <c r="D43"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63" i="25" l="1"/>
  <c r="D64" i="25" s="1"/>
  <c r="D161" i="25"/>
  <c r="D162" i="25" s="1"/>
  <c r="D84" i="25"/>
  <c r="D85" i="25" s="1"/>
  <c r="D102" i="25"/>
  <c r="D103" i="25" s="1"/>
  <c r="D133" i="25"/>
  <c r="D134" i="25" s="1"/>
  <c r="B11" i="32"/>
  <c r="B182" i="29"/>
  <c r="B27" i="29"/>
  <c r="B37" i="29"/>
  <c r="B12" i="31"/>
  <c r="D198" i="25" l="1"/>
  <c r="D199" i="25" s="1"/>
  <c r="B11" i="25" s="1"/>
  <c r="B46" i="29"/>
  <c r="B26" i="29" l="1"/>
  <c r="B181" i="29"/>
</calcChain>
</file>

<file path=xl/sharedStrings.xml><?xml version="1.0" encoding="utf-8"?>
<sst xmlns="http://schemas.openxmlformats.org/spreadsheetml/2006/main" count="5151" uniqueCount="505">
  <si>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</si>
  <si>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</si>
  <si>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</si>
  <si>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</si>
  <si>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</si>
  <si>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</si>
  <si>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</si>
  <si>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</si>
  <si>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</si>
  <si>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</si>
  <si>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</si>
  <si>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</si>
  <si>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</si>
  <si>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</si>
  <si>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</si>
  <si>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</si>
  <si>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</si>
  <si>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</si>
  <si>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</si>
  <si>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</si>
  <si>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</si>
  <si>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</si>
  <si>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</si>
  <si>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</si>
  <si>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</si>
  <si>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</si>
  <si>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</si>
  <si>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</si>
  <si>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</si>
  <si>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</si>
  <si>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</si>
  <si>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</si>
  <si>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</si>
  <si>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</si>
  <si>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</si>
  <si>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</si>
  <si>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</si>
  <si>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</si>
  <si>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</si>
  <si>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</si>
  <si>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</si>
  <si>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</si>
  <si>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</si>
  <si>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</si>
  <si>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</si>
  <si>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</si>
  <si>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</si>
  <si>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</si>
  <si>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</si>
  <si>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</si>
  <si>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</si>
  <si>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</si>
  <si>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</si>
  <si>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</si>
  <si>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</si>
  <si>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</si>
  <si>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</si>
  <si>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</si>
  <si>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</si>
  <si>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</si>
  <si>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</si>
  <si>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</si>
  <si>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</si>
  <si>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</si>
  <si>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</si>
  <si>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</si>
  <si>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</si>
  <si>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</si>
  <si>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</si>
  <si>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</si>
  <si>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</si>
  <si>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</si>
  <si>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</si>
  <si>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</si>
  <si>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</si>
  <si>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</si>
  <si>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</si>
  <si>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</si>
  <si>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</si>
  <si>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</si>
  <si>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</si>
  <si>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</si>
  <si>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</si>
  <si>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</si>
  <si>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</si>
  <si>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</si>
  <si>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</si>
  <si>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</si>
  <si>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</si>
  <si>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</si>
  <si>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</si>
  <si>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</si>
  <si>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</si>
  <si>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</si>
  <si>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</si>
  <si>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</si>
  <si>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</si>
  <si>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</si>
  <si>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</si>
  <si>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</si>
  <si>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</si>
  <si>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</si>
  <si>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</si>
  <si>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</si>
  <si>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</si>
  <si>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</si>
  <si>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</si>
  <si>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</si>
  <si>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</si>
  <si>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</si>
  <si>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</si>
  <si>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</si>
  <si>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</si>
  <si>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</si>
  <si>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</si>
  <si>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</si>
  <si>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</si>
  <si>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</si>
  <si>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</si>
  <si>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</si>
  <si>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</si>
  <si>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</si>
  <si>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</si>
  <si>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</si>
  <si>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</si>
  <si>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</si>
  <si>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</si>
  <si>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</si>
  <si>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</si>
  <si>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</si>
  <si>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</si>
  <si>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</si>
  <si>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</si>
  <si>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</si>
  <si>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</si>
  <si>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</si>
  <si>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</si>
  <si>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</si>
  <si>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</si>
  <si>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</si>
  <si>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</si>
  <si>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</si>
  <si>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</si>
  <si>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</si>
  <si>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</si>
  <si>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</si>
  <si>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</si>
  <si>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</si>
  <si>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</si>
  <si>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</si>
  <si>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</si>
  <si>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</si>
  <si>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</si>
  <si>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</si>
  <si>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</si>
  <si>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</si>
  <si>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</si>
  <si>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</si>
  <si>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</si>
  <si>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</si>
  <si>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</si>
  <si>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</si>
  <si>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</si>
  <si>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</si>
  <si>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</si>
  <si>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</si>
  <si>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</si>
  <si>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</si>
  <si>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</si>
  <si>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</si>
  <si>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</si>
  <si>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</si>
  <si>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</si>
  <si>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</si>
  <si>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</si>
  <si>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</si>
  <si>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</si>
  <si>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</si>
  <si>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</si>
  <si>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</si>
  <si>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</si>
  <si>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</si>
  <si>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</si>
  <si>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</si>
  <si>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</si>
  <si>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</si>
  <si>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</si>
  <si>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</si>
  <si>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</si>
  <si>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</si>
  <si>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</si>
  <si>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</si>
  <si>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</si>
  <si>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</si>
  <si>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</si>
  <si>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</si>
  <si>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</si>
  <si>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</si>
  <si>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</si>
  <si>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</si>
  <si>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</si>
  <si>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</si>
  <si>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</si>
  <si>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</si>
  <si>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</si>
  <si>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</si>
  <si>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</si>
  <si>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</si>
  <si>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</si>
  <si>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</si>
  <si>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</si>
  <si>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</si>
  <si>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</si>
  <si>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</si>
  <si>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</si>
  <si>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</si>
  <si>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</si>
  <si>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</si>
  <si>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</si>
  <si>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</si>
  <si>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</si>
  <si>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</si>
  <si>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</si>
  <si>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</si>
  <si>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</si>
  <si>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</si>
  <si>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</si>
  <si>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</si>
  <si>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</si>
  <si>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</si>
  <si>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</si>
  <si>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</si>
  <si>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</si>
  <si>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</si>
  <si>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</si>
  <si>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</si>
  <si>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</si>
  <si>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</si>
  <si>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</si>
  <si>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</si>
  <si>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</si>
  <si>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</si>
  <si>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</si>
  <si>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</si>
  <si>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</si>
  <si>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</si>
  <si>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</si>
  <si>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</si>
  <si>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</si>
  <si>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</si>
  <si>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</si>
  <si>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</si>
  <si>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</si>
  <si>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</si>
  <si>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</si>
  <si>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</si>
  <si>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</si>
  <si>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</si>
  <si>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</si>
  <si>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</si>
  <si>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</si>
  <si>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</si>
  <si>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</si>
  <si>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</si>
  <si>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</si>
  <si>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</si>
  <si>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</si>
  <si>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</si>
  <si>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</si>
  <si>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</si>
  <si>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</si>
  <si>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</si>
  <si>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</si>
  <si>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</si>
  <si>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</si>
  <si>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</si>
  <si>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</si>
  <si>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</si>
  <si>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</si>
  <si>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</si>
  <si>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</si>
  <si>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</si>
  <si>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</si>
  <si>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</si>
  <si>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</si>
  <si>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</si>
  <si>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</si>
  <si>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</si>
  <si>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</si>
  <si>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</si>
  <si>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</si>
  <si>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</si>
  <si>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</si>
  <si>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</si>
  <si>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</si>
  <si>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</si>
  <si>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</si>
  <si>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</si>
  <si>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</si>
  <si>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</si>
  <si>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</si>
  <si>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</si>
  <si>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</si>
  <si>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</si>
  <si>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</si>
  <si>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</si>
  <si>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</si>
  <si>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</si>
  <si>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</si>
  <si>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</si>
  <si>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</si>
  <si>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</si>
  <si>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</si>
  <si>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</si>
  <si>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</si>
  <si>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</si>
  <si>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</si>
  <si>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</si>
  <si>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</si>
  <si>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</si>
  <si>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</si>
  <si>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</si>
  <si>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</si>
  <si>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</si>
  <si>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</si>
  <si>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</si>
  <si>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</si>
  <si>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</si>
  <si>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</si>
  <si>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</si>
  <si>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</si>
  <si>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</si>
  <si>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</si>
  <si>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</si>
  <si>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</si>
  <si>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</si>
  <si>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</si>
  <si>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</si>
  <si>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</si>
  <si>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</si>
  <si>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</si>
  <si>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</si>
  <si>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</si>
  <si>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</si>
  <si>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</si>
  <si>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</si>
  <si>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</si>
  <si>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</si>
  <si>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</si>
  <si>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</si>
  <si>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</si>
  <si>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</si>
  <si>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</si>
  <si>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</si>
  <si>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</si>
  <si>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</si>
  <si>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</si>
  <si>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</si>
  <si>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</si>
  <si>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</si>
  <si>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</si>
  <si>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</si>
  <si>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</si>
  <si>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</si>
  <si>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</si>
  <si>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</si>
  <si>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</si>
  <si>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</si>
  <si>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</si>
  <si>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</si>
  <si>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</si>
  <si>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</si>
  <si>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</si>
  <si>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</si>
  <si>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</si>
  <si>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</si>
  <si>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</si>
  <si>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</si>
  <si>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</si>
  <si>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</si>
  <si>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</si>
  <si>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</si>
  <si>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</si>
  <si>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</si>
  <si>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</si>
  <si>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</si>
  <si>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</si>
  <si>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</si>
  <si>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</si>
  <si>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</si>
  <si>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</si>
  <si>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</si>
  <si>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</si>
  <si>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</si>
  <si>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</si>
  <si>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</si>
  <si>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</si>
  <si>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</si>
  <si>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</si>
  <si>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</si>
  <si>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</si>
  <si>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</si>
  <si>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</si>
  <si>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</si>
  <si>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</si>
  <si>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</si>
  <si>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</si>
  <si>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</si>
  <si>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Mme Meriam CHOUCHENE</t>
  </si>
  <si>
    <t>Directeur magasin &amp; chefs rayons</t>
  </si>
  <si>
    <t>Jammel</t>
  </si>
  <si>
    <t>T° à cœur abat de dinde : 5,8°C&gt; 3°C</t>
  </si>
  <si>
    <t>Interdire le port des épingles pour les femmes voilées.</t>
  </si>
  <si>
    <t>Mentionner correctement les quantités des viandes découpées dans les fiches de traçabilité.</t>
  </si>
  <si>
    <t>T° à cœur de salade méchouia 6,1°C</t>
  </si>
  <si>
    <t>T° affichée 2,4°C; T° prélevée 6,7°C</t>
  </si>
  <si>
    <t>T° laboratoire 12°C</t>
  </si>
  <si>
    <t>Laboratoire non climatisé</t>
  </si>
  <si>
    <t>Même laboratoire traiteur</t>
  </si>
  <si>
    <t>Taux d'hygrométrie 50%</t>
  </si>
  <si>
    <t>La DLC indiquée sur l'étiquette UHD de la boite des olives pour pizzas est périmée depuis le 28/02/2018.</t>
  </si>
  <si>
    <t>Prévoir les chariots ou d'autres dispositifs de transfert des caisses.</t>
  </si>
  <si>
    <t>Présence de souillures persistantes sur le panier de la friteuse.</t>
  </si>
  <si>
    <t>Plafond du laboratoire non cloisonné</t>
  </si>
  <si>
    <t>Les vitres du meuble d'exposition des pizzas sont démontées.</t>
  </si>
  <si>
    <t>Fixer les charnières et les vitres.</t>
  </si>
  <si>
    <t>Une attention est requise dans la mention exacte des N° lot et des nombres des unités utilisées au rayon traiteur.</t>
  </si>
  <si>
    <t xml:space="preserve">Absence d'enregistrement de réception au rayon des poulets 'Mazraa' du lot PI 18067 '; 
Test traçabilité sur les poulets du lot 18062 ayant une DLC 13/03/2018 et réceptionnés le 06/03 contient 10 poulets.
-le 07/03: - traçabilité 3 poulets  (lot 18062)
-le 08/03: -Traçabilité 8 poulets (lot 18062)
-Le 09/03: -traçabilité 3 poulets (lot 18062)
-le 10/03: -traçabilité 2 poulets (lot 18062)
On note dépassement de la quantité prévue au lot 18062 qui contient normalement 10 pièces.
Il y'a perte de traçabilité des pièces cuites.
</t>
  </si>
  <si>
    <t>Les échantillons vérifiés sont conformes.</t>
  </si>
  <si>
    <t>Non respect de la dose de l'eau de javel destinée à la décontamination des œufs et des fruits.</t>
  </si>
  <si>
    <t>Respecter la dose d'eau de javel comme indiquée au référentiel qualité.</t>
  </si>
  <si>
    <t>Correcte</t>
  </si>
  <si>
    <t>Absence de système de climatisation au local déchets.</t>
  </si>
  <si>
    <t>Prévoir un système de climatisation à ce niveau.</t>
  </si>
  <si>
    <t>Absence de système d'évacuation des eaux usées au local déchets.</t>
  </si>
  <si>
    <t>La zone casse n'est pas isolée et identifiée.</t>
  </si>
  <si>
    <t>Présence de piqûres de moisissures dans les pains pour hamburger 'Le boulanger'.</t>
  </si>
  <si>
    <t>Renforcer le contrôle de l'état de conditionnement des produits exposés.</t>
  </si>
  <si>
    <t>Les appâts chimiques sont placés au dessous des meubles de la réserve PGC sans protection.
Ile est préférable d'éviter l'utilisation des appâts chimiques dans les zones de stockage et de manipulation des aliments.</t>
  </si>
  <si>
    <t>Manque d'instruction d'hygiène au niveau des laboratoires.</t>
  </si>
  <si>
    <t>Prévoir des postes d'appatage pour protection des appâts.</t>
  </si>
  <si>
    <t>Absence de sésame dans la liste des ingrédients des kaak aux dattes 'Essaada'.
Présence de la mention du raisin sur l'étiquette UHD malgré son absence dans la liste des ingrédients du fournisseur 'Food Solution'.
la liste des ingrédients du panini normal x4 indiquée sur l’étiquette UHD n’est pas identique à celle du fournisseur 'Boulangerie El Wafa'.
Aviser le service achat sur ces écarts.</t>
  </si>
  <si>
    <t>Présence des bulletins d'analyse et plans d'action</t>
  </si>
  <si>
    <t>Enregistrements des autocontrôles de nettoyage et de désinfection</t>
  </si>
  <si>
    <t xml:space="preserve">Utilisation correcte des cadenciers de cuisson et de fabrication </t>
  </si>
  <si>
    <t>Les caisses de poulets sont trainées à même le sol  en passant par le rayon d'exposition avant d'accéder à la chambre froide; Interdire cette pratique.</t>
  </si>
  <si>
    <t xml:space="preserve">Le 10/03 : Escalope de dinde 'Mliha' n°lot 06818:
-Quantité réceptionnée au rayon le 10/03: 10kg 600g
-Quantité enregistrée à la traçabilité  tard le 10/03: 4kg 450g
-Quantité enregistrée à la traçabilité LS le 10/03: 900g
-Quantité normalement restante du même lot est de 5 kg
-Quantité casse:0kg
Absence de 5kg du lot 06818 dans la traçabilité du 11/03.
Un nouveau lot '06918' réceptionné le 11/03 ayant une quantité de 10kg 240g est uniquement mentionnée dans la traçabilité LS du 11/03 à une quantité de 10KG.
</t>
  </si>
  <si>
    <t xml:space="preserve">Respect des durées de vie des produits trad. exposés dans le stand </t>
  </si>
  <si>
    <t>T° meuble froid volaille trad. 1,8°C</t>
  </si>
  <si>
    <t>Taux de réalisation du plan d'action précédent</t>
  </si>
  <si>
    <t>M Souheil DRAOUI</t>
  </si>
  <si>
    <t>Les poids des pains n'étaient pas réglementaires.
Pain olive 166g
Pain au son 180g</t>
  </si>
  <si>
    <t>Assurer la séparation entre les rayons.</t>
  </si>
  <si>
    <t>L'employé du rayon charcuteries et fromages assure la manipulation des produits du traiteur.</t>
  </si>
  <si>
    <t>La durée d'exposition des produits était enregistrée 4 heures par défaut.</t>
  </si>
  <si>
    <t>Veuillez enregistrer l'heure de fin d'exposition du produits ( dernière pièce vendue).</t>
  </si>
  <si>
    <t>Utilisation du thermomètre du rayon traiteur.</t>
  </si>
  <si>
    <t>Fournir un thermomètre pour chaque rayon.</t>
  </si>
  <si>
    <t>Les dates d'ouvertures n'étaient pas inscrites sur les feuilles de traçabilités des pizzas et sandwiches.
L'enregistrement sur les tableaux de ventes et casses n'étaient pas réalisé.</t>
  </si>
  <si>
    <t>Les étiquettes balance pour le produit merguez de bœuf trad étaient dépourvus de la DLC.</t>
  </si>
  <si>
    <t>Présence d'un sachet de taberner entamé et qui n'était pas identifié.</t>
  </si>
  <si>
    <t>Renforcer le glaçage des produits exposés sur l'étale.</t>
  </si>
  <si>
    <t>Le balisage était seulement en français.</t>
  </si>
  <si>
    <t>La manipulation et la vente des produits de la poissonnerie étaient effectués par l'employé du rayon FLEG.</t>
  </si>
  <si>
    <t xml:space="preserve">Présence d'un carton de cocktail de salade de fruits de mer de 20 kg entamé le 27/06/18 dont la quantités vendue et tracée était de 26kg.  </t>
  </si>
  <si>
    <t>Les boules de harissa et les morceaux de potirons n'étaient pas identifiés.</t>
  </si>
  <si>
    <t>Assurer l'étiquetage des produits emballés.</t>
  </si>
  <si>
    <t>L'autocontrôle du nettoyage n'était pas quotidien.</t>
  </si>
  <si>
    <t>Utilisation du thermomètre de la réception.</t>
  </si>
  <si>
    <t>Veuillez fournir un thermomètre pour chaque rayon.</t>
  </si>
  <si>
    <t>L'enregistrement des températures au niveau du tableaux de relevé mensuel n'était pas réalisé.</t>
  </si>
  <si>
    <t>Présence de deux seaux d'olives à la marocaine dont la DLC était dépassée depuis le 03/07/18.</t>
  </si>
  <si>
    <t>Présence de certains récipients qui étaient dépourvus de louches.</t>
  </si>
  <si>
    <t>L'hygromètrie était de 53%, correct.</t>
  </si>
  <si>
    <t>Température des produits varie entre 4°C et 7°C.</t>
  </si>
  <si>
    <t>Température mesurée 13°C.</t>
  </si>
  <si>
    <t>Température affichée 2°C
Température mesurée 13°C</t>
  </si>
  <si>
    <t>Absence de climatisation à ce niveau.</t>
  </si>
  <si>
    <t>Veuillez mettre en place un système de climatisation.</t>
  </si>
  <si>
    <t>Présence de givre dans la chambre froide négative du rayon boul/pât.</t>
  </si>
  <si>
    <t>L'employée de la boulangerie pâtisserie assure la manipulation et la vente des produits de la boucherie sans aucune mesure de sécurité. Le risque de contamination croisée est accru à ce niveau.</t>
  </si>
  <si>
    <t>Renforcer le nettoyage au niveau des rayon pâtes, sucre et semoules.</t>
  </si>
  <si>
    <t>Présence de certaines boites de conserve tomates et confitures qui étaient cabossés.</t>
  </si>
  <si>
    <t>Renforcer les contrôles quotidiens des DLC</t>
  </si>
  <si>
    <t>Les boules de harissa n'étaient pas étiquetées.</t>
  </si>
  <si>
    <t>Présence de mouches au stand poissonnerie.</t>
  </si>
  <si>
    <t>Absence de papier essuie-mains au rayon.</t>
  </si>
  <si>
    <t>T° laboratoire 14°C &gt; 12°C</t>
  </si>
  <si>
    <t>Absence de station de nettoyage au rayon boucherie.</t>
  </si>
  <si>
    <t>Même chambre froide pour volaille et viande rouge. Absence de séparation physique entre les produits de différentes natures.</t>
  </si>
  <si>
    <t>T° meuble volaille trad.: 4,8°C</t>
  </si>
  <si>
    <t>T° abats de dinde: 5,9°C</t>
  </si>
  <si>
    <t>Présence de souillures collées à la vitre du meuble d'exposition des pizzas.</t>
  </si>
  <si>
    <t>Une partie du meuble d'exposition des pizzas n'est pas totalement protégée.</t>
  </si>
  <si>
    <t>Présence de souillures dans l'armoire de stockage des emballages.</t>
  </si>
  <si>
    <t>Même laboratoire pour traiteur et pâtisserie.
Laboratoire non climatisé.</t>
  </si>
  <si>
    <t>L'huile de friture est de couleur brun foncé.</t>
  </si>
  <si>
    <t>Présence d'un lot d'amande blanche extra à l'état charançonné (DE 26/08/2018).</t>
  </si>
  <si>
    <t>Installer un système de climatisation au local déchets.</t>
  </si>
  <si>
    <t>Absence de langue arabe au balisage des poissons.</t>
  </si>
  <si>
    <t>Mention erronée des lots pour le produit 'haut de cuisse' Mliha dans les documents de traçabilité du 16/09 jusqu'au 18/09. La quantité de produit ne pourra être correctement suivie après la mention erronée du lot.</t>
  </si>
  <si>
    <t>Le poids des échantillons de pain olive 'Sopral' n'est pas conforme: 180g, 182g &amp; 186g.</t>
  </si>
  <si>
    <t>Présence de rouille sur le revêtement interne de la fabrique de glace.</t>
  </si>
  <si>
    <t>Maintien des boyaux déballés de leur emballage d'origine, dans une barquette dépourvue d'identification.</t>
  </si>
  <si>
    <t>Les derniers résultats d'analyses copro réalisées le 12/05/2018 ne sont pas encore disponibles.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</si>
</sst>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2">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xf numFmtId="0" fontId="8" fillId="0" borderId="1" xfId="0" applyFont="1" applyFill="1" applyBorder="1" applyAlignment="1" applyProtection="1">
      <alignment horizontal="left" wrapText="1"/>
      <protection locked="0"/>
    </xf>
    <xf numFmtId="165" fontId="8" fillId="2" borderId="1" xfId="0" applyNumberFormat="1" applyFont="1" applyFill="1" applyBorder="1" applyAlignment="1" applyProtection="1">
      <alignment horizontal="center" wrapText="1"/>
    </xf>
    <xf numFmtId="165" fontId="8" fillId="2" borderId="1" xfId="0" applyNumberFormat="1" applyFont="1" applyFill="1" applyBorder="1" applyAlignment="1" applyProtection="1">
      <alignment horizont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57402112"/>
        <c:axId val="1794510768"/>
      </c:barChart>
      <c:catAx>
        <c:axId val="1557402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4510768"/>
        <c:crosses val="autoZero"/>
        <c:auto val="1"/>
        <c:lblAlgn val="ctr"/>
        <c:lblOffset val="100"/>
        <c:noMultiLvlLbl val="0"/>
      </c:catAx>
      <c:valAx>
        <c:axId val="1794510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7402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0.77272727272727271</c:v>
                </c:pt>
                <c:pt idx="2">
                  <c:v>0.97368421052631582</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294101360"/>
        <c:axId val="1294101904"/>
      </c:barChart>
      <c:catAx>
        <c:axId val="1294101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4101904"/>
        <c:crosses val="autoZero"/>
        <c:auto val="1"/>
        <c:lblAlgn val="ctr"/>
        <c:lblOffset val="100"/>
        <c:noMultiLvlLbl val="0"/>
      </c:catAx>
      <c:valAx>
        <c:axId val="1294101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4101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294099728"/>
        <c:axId val="1294100272"/>
      </c:barChart>
      <c:catAx>
        <c:axId val="1294099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4100272"/>
        <c:crosses val="autoZero"/>
        <c:auto val="1"/>
        <c:lblAlgn val="ctr"/>
        <c:lblOffset val="100"/>
        <c:noMultiLvlLbl val="0"/>
      </c:catAx>
      <c:valAx>
        <c:axId val="1294100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4099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795415056"/>
        <c:axId val="1795407984"/>
      </c:barChart>
      <c:catAx>
        <c:axId val="1795415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5407984"/>
        <c:crosses val="autoZero"/>
        <c:auto val="1"/>
        <c:lblAlgn val="ctr"/>
        <c:lblOffset val="100"/>
        <c:noMultiLvlLbl val="0"/>
      </c:catAx>
      <c:valAx>
        <c:axId val="1795407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5415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c:v>
                </c:pt>
                <c:pt idx="1">
                  <c:v>1</c:v>
                </c:pt>
                <c:pt idx="2">
                  <c:v>0.94444444444444442</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795411248"/>
        <c:axId val="1795408528"/>
      </c:barChart>
      <c:catAx>
        <c:axId val="1795411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5408528"/>
        <c:crosses val="autoZero"/>
        <c:auto val="1"/>
        <c:lblAlgn val="ctr"/>
        <c:lblOffset val="100"/>
        <c:noMultiLvlLbl val="0"/>
      </c:catAx>
      <c:valAx>
        <c:axId val="1795408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5411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795413424"/>
        <c:axId val="1795409072"/>
      </c:barChart>
      <c:catAx>
        <c:axId val="1795413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5409072"/>
        <c:crosses val="autoZero"/>
        <c:auto val="1"/>
        <c:lblAlgn val="ctr"/>
        <c:lblOffset val="100"/>
        <c:noMultiLvlLbl val="0"/>
      </c:catAx>
      <c:valAx>
        <c:axId val="1795409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5413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0.96330275229357798</c:v>
                </c:pt>
                <c:pt idx="1">
                  <c:v>0.98245614035087714</c:v>
                </c:pt>
                <c:pt idx="2">
                  <c:v>0.9642857142857143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795412880"/>
        <c:axId val="1036482528"/>
      </c:barChart>
      <c:catAx>
        <c:axId val="1795412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6482528"/>
        <c:crosses val="autoZero"/>
        <c:auto val="1"/>
        <c:lblAlgn val="ctr"/>
        <c:lblOffset val="100"/>
        <c:noMultiLvlLbl val="0"/>
      </c:catAx>
      <c:valAx>
        <c:axId val="1036482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5412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0.91275167785234901</c:v>
                </c:pt>
                <c:pt idx="1">
                  <c:v>0.92233009708737868</c:v>
                </c:pt>
                <c:pt idx="2">
                  <c:v>0.98154362416107388</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36479808"/>
        <c:axId val="1036478176"/>
      </c:barChart>
      <c:catAx>
        <c:axId val="103647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6478176"/>
        <c:crosses val="autoZero"/>
        <c:auto val="1"/>
        <c:lblAlgn val="ctr"/>
        <c:lblOffset val="100"/>
        <c:noMultiLvlLbl val="0"/>
      </c:catAx>
      <c:valAx>
        <c:axId val="1036478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647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0.93802721507296349</c:v>
                </c:pt>
                <c:pt idx="1">
                  <c:v>0.95239311871912791</c:v>
                </c:pt>
                <c:pt idx="2">
                  <c:v>0.97291466922339409</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36483072"/>
        <c:axId val="1036483616"/>
        <c:extLst xmlns:c16r2="http://schemas.microsoft.com/office/drawing/2015/06/chart"/>
      </c:barChart>
      <c:catAx>
        <c:axId val="103648307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6483616"/>
        <c:crosses val="autoZero"/>
        <c:auto val="1"/>
        <c:lblAlgn val="ctr"/>
        <c:lblOffset val="100"/>
        <c:noMultiLvlLbl val="0"/>
      </c:catAx>
      <c:valAx>
        <c:axId val="10364836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36483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c:v>
                </c:pt>
                <c:pt idx="1">
                  <c:v>0.96666666666666667</c:v>
                </c:pt>
                <c:pt idx="2">
                  <c:v>0.86111111111111116</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36476544"/>
        <c:axId val="1036477088"/>
        <c:extLst xmlns:c16r2="http://schemas.microsoft.com/office/drawing/2015/06/chart"/>
      </c:barChart>
      <c:catAx>
        <c:axId val="1036476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6477088"/>
        <c:crosses val="autoZero"/>
        <c:auto val="1"/>
        <c:lblAlgn val="ctr"/>
        <c:lblOffset val="100"/>
        <c:noMultiLvlLbl val="0"/>
      </c:catAx>
      <c:valAx>
        <c:axId val="1036477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36476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0.8529411764705882</c:v>
                </c:pt>
                <c:pt idx="1">
                  <c:v>0.8529411764705882</c:v>
                </c:pt>
                <c:pt idx="2">
                  <c:v>0.97058823529411764</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794507504"/>
        <c:axId val="1794511312"/>
      </c:barChart>
      <c:catAx>
        <c:axId val="1794507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4511312"/>
        <c:crosses val="autoZero"/>
        <c:auto val="1"/>
        <c:lblAlgn val="ctr"/>
        <c:lblOffset val="100"/>
        <c:noMultiLvlLbl val="0"/>
      </c:catAx>
      <c:valAx>
        <c:axId val="179451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4507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0.7567567567567568</c:v>
                </c:pt>
                <c:pt idx="1">
                  <c:v>0.84722222222222221</c:v>
                </c:pt>
                <c:pt idx="2">
                  <c:v>0.97142857142857142</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794509136"/>
        <c:axId val="1794512400"/>
      </c:barChart>
      <c:catAx>
        <c:axId val="179450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4512400"/>
        <c:crosses val="autoZero"/>
        <c:auto val="1"/>
        <c:lblAlgn val="ctr"/>
        <c:lblOffset val="100"/>
        <c:noMultiLvlLbl val="0"/>
      </c:catAx>
      <c:valAx>
        <c:axId val="1794512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450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0.967741935483871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794508048"/>
        <c:axId val="1794509680"/>
      </c:barChart>
      <c:catAx>
        <c:axId val="1794508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4509680"/>
        <c:crosses val="autoZero"/>
        <c:auto val="1"/>
        <c:lblAlgn val="ctr"/>
        <c:lblOffset val="100"/>
        <c:noMultiLvlLbl val="0"/>
      </c:catAx>
      <c:valAx>
        <c:axId val="1794509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4508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0.84615384615384615</c:v>
                </c:pt>
                <c:pt idx="1">
                  <c:v>0.97435897435897434</c:v>
                </c:pt>
                <c:pt idx="2">
                  <c:v>0.97560975609756095</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796538416"/>
        <c:axId val="1796543312"/>
      </c:barChart>
      <c:catAx>
        <c:axId val="1796538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6543312"/>
        <c:crosses val="autoZero"/>
        <c:auto val="1"/>
        <c:lblAlgn val="ctr"/>
        <c:lblOffset val="100"/>
        <c:noMultiLvlLbl val="0"/>
      </c:catAx>
      <c:valAx>
        <c:axId val="1796543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6538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0.98529411764705888</c:v>
                </c:pt>
                <c:pt idx="1">
                  <c:v>0.93055555555555558</c:v>
                </c:pt>
                <c:pt idx="2">
                  <c:v>0.95714285714285718</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796543856"/>
        <c:axId val="1796538960"/>
      </c:barChart>
      <c:catAx>
        <c:axId val="1796543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6538960"/>
        <c:crosses val="autoZero"/>
        <c:auto val="1"/>
        <c:lblAlgn val="ctr"/>
        <c:lblOffset val="100"/>
        <c:noMultiLvlLbl val="0"/>
      </c:catAx>
      <c:valAx>
        <c:axId val="1796538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6543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0.97727272727272729</c:v>
                </c:pt>
                <c:pt idx="1">
                  <c:v>0.95833333333333337</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796540048"/>
        <c:axId val="1796540592"/>
      </c:barChart>
      <c:catAx>
        <c:axId val="1796540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6540592"/>
        <c:crosses val="autoZero"/>
        <c:auto val="1"/>
        <c:lblAlgn val="ctr"/>
        <c:lblOffset val="100"/>
        <c:noMultiLvlLbl val="0"/>
      </c:catAx>
      <c:valAx>
        <c:axId val="1796540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6540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0.94117647058823528</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796545488"/>
        <c:axId val="1294104080"/>
      </c:barChart>
      <c:catAx>
        <c:axId val="1796545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4104080"/>
        <c:crosses val="autoZero"/>
        <c:auto val="1"/>
        <c:lblAlgn val="ctr"/>
        <c:lblOffset val="100"/>
        <c:noMultiLvlLbl val="0"/>
      </c:catAx>
      <c:valAx>
        <c:axId val="1294104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6545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0.85</c:v>
                </c:pt>
                <c:pt idx="1">
                  <c:v>0.93103448275862066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294105712"/>
        <c:axId val="1294102448"/>
      </c:barChart>
      <c:catAx>
        <c:axId val="1294105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4102448"/>
        <c:crosses val="autoZero"/>
        <c:auto val="1"/>
        <c:lblAlgn val="ctr"/>
        <c:lblOffset val="100"/>
        <c:noMultiLvlLbl val="0"/>
      </c:catAx>
      <c:valAx>
        <c:axId val="1294102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4105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D28" sqref="D2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2" t="s">
        <v>324</v>
      </c>
      <c r="B18" s="302"/>
      <c r="C18" s="302"/>
      <c r="D18" s="303" t="s">
        <v>410</v>
      </c>
      <c r="E18" s="303"/>
      <c r="F18" s="303"/>
      <c r="G18" s="303"/>
      <c r="H18" s="303"/>
      <c r="I18" s="303"/>
      <c r="J18" s="303"/>
      <c r="K18" s="303"/>
    </row>
    <row r="20" spans="1:11" ht="16.5" x14ac:dyDescent="0.3">
      <c r="A20" s="83"/>
      <c r="B20" s="78"/>
      <c r="C20" s="78"/>
      <c r="D20" s="78"/>
      <c r="E20" s="78"/>
      <c r="F20" s="78"/>
      <c r="G20" s="78"/>
      <c r="H20" s="78"/>
      <c r="I20" s="78"/>
    </row>
    <row r="21" spans="1:11" x14ac:dyDescent="0.25">
      <c r="A21" s="304" t="s">
        <v>325</v>
      </c>
      <c r="B21" s="304"/>
      <c r="C21" s="304"/>
      <c r="D21" s="304"/>
      <c r="E21" s="304"/>
      <c r="F21" s="304"/>
      <c r="G21" s="304"/>
      <c r="H21" s="304"/>
      <c r="I21" s="304"/>
      <c r="J21" s="304"/>
      <c r="K21" s="304"/>
    </row>
    <row r="22" spans="1:11" x14ac:dyDescent="0.25">
      <c r="A22" s="84"/>
      <c r="B22" s="79"/>
      <c r="C22" s="79"/>
      <c r="D22" s="78"/>
      <c r="E22" s="78"/>
      <c r="F22" s="78"/>
      <c r="G22" s="78"/>
      <c r="H22" s="78"/>
      <c r="I22" s="78"/>
    </row>
    <row r="23" spans="1:11" ht="42" customHeight="1" x14ac:dyDescent="0.25">
      <c r="A23" s="85" t="s">
        <v>326</v>
      </c>
      <c r="B23" s="298" t="s">
        <v>327</v>
      </c>
      <c r="C23" s="298"/>
      <c r="D23" s="78"/>
      <c r="E23" s="78"/>
      <c r="F23" s="78"/>
      <c r="G23" s="78"/>
      <c r="H23" s="78"/>
      <c r="I23" s="78"/>
      <c r="J23" s="77" t="str">
        <f>D18</f>
        <v>Jammel</v>
      </c>
    </row>
    <row r="24" spans="1:11" ht="33" customHeight="1" x14ac:dyDescent="0.25">
      <c r="A24" s="86" t="s">
        <v>328</v>
      </c>
      <c r="B24" s="297">
        <f>AVERAGE('A1 Exploitation'!D549,'A1 Technique'!D199)</f>
        <v>0.93802721507296349</v>
      </c>
      <c r="C24" s="297"/>
      <c r="D24" s="78"/>
      <c r="E24" s="78"/>
      <c r="F24" s="78"/>
      <c r="G24" s="78"/>
      <c r="H24" s="78"/>
      <c r="I24" s="78"/>
    </row>
    <row r="25" spans="1:11" ht="33" customHeight="1" x14ac:dyDescent="0.25">
      <c r="A25" s="85" t="s">
        <v>329</v>
      </c>
      <c r="B25" s="297">
        <f>AVERAGE('A2 Exploitation'!D549,'A2 Technique'!D199)</f>
        <v>0.95239311871912791</v>
      </c>
      <c r="C25" s="297"/>
      <c r="D25" s="78"/>
      <c r="E25" s="78"/>
      <c r="F25" s="78"/>
      <c r="G25" s="78"/>
      <c r="H25" s="78"/>
      <c r="I25" s="78"/>
    </row>
    <row r="26" spans="1:11" ht="33" customHeight="1" x14ac:dyDescent="0.25">
      <c r="A26" s="86" t="s">
        <v>330</v>
      </c>
      <c r="B26" s="297">
        <f>AVERAGE('A3 Exploitation'!D549,'A3 Technique'!D199)</f>
        <v>0.97291466922339409</v>
      </c>
      <c r="C26" s="297"/>
      <c r="D26" s="78"/>
      <c r="E26" s="78"/>
      <c r="F26" s="78"/>
      <c r="G26" s="78"/>
      <c r="H26" s="78"/>
      <c r="I26" s="78"/>
    </row>
    <row r="27" spans="1:11" ht="33" customHeight="1" x14ac:dyDescent="0.25">
      <c r="A27" s="86" t="s">
        <v>331</v>
      </c>
      <c r="B27" s="297">
        <f>AVERAGE('A4 Exploitation'!D549,'A4 Technique'!D199)</f>
        <v>0</v>
      </c>
      <c r="C27" s="297"/>
      <c r="D27" s="78"/>
      <c r="E27" s="78"/>
      <c r="F27" s="78"/>
      <c r="G27" s="78"/>
      <c r="H27" s="78"/>
      <c r="I27" s="78"/>
    </row>
    <row r="28" spans="1:11" ht="33" customHeight="1" x14ac:dyDescent="0.25">
      <c r="A28" s="85" t="s">
        <v>332</v>
      </c>
      <c r="B28" s="297">
        <f>AVERAGE('A5 Exploitation'!D549,'A5 Technique'!D199)</f>
        <v>0</v>
      </c>
      <c r="C28" s="297"/>
      <c r="D28" s="78"/>
      <c r="E28" s="78"/>
      <c r="F28" s="78"/>
      <c r="G28" s="78"/>
      <c r="H28" s="78"/>
      <c r="I28" s="78"/>
    </row>
    <row r="29" spans="1:11" ht="33" customHeight="1" x14ac:dyDescent="0.25">
      <c r="A29" s="85" t="s">
        <v>333</v>
      </c>
      <c r="B29" s="297">
        <f>AVERAGE('A6 Exploitation'!D549,'A6 Technique'!D199)</f>
        <v>0</v>
      </c>
      <c r="C29" s="297"/>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298" t="s">
        <v>334</v>
      </c>
      <c r="C33" s="298"/>
      <c r="D33" s="78"/>
      <c r="E33" s="78"/>
      <c r="F33" s="78"/>
      <c r="G33" s="78"/>
      <c r="H33" s="78"/>
      <c r="I33" s="78"/>
      <c r="J33" s="77" t="str">
        <f>D18</f>
        <v>Jammel</v>
      </c>
    </row>
    <row r="34" spans="1:10" ht="33" customHeight="1" x14ac:dyDescent="0.25">
      <c r="A34" s="86" t="s">
        <v>328</v>
      </c>
      <c r="B34" s="297">
        <f>'A1 Exploitation'!D549</f>
        <v>0.91275167785234901</v>
      </c>
      <c r="C34" s="297"/>
      <c r="D34" s="78"/>
      <c r="E34" s="78"/>
      <c r="F34" s="78"/>
      <c r="G34" s="78"/>
      <c r="H34" s="78"/>
      <c r="I34" s="78"/>
    </row>
    <row r="35" spans="1:10" ht="33" customHeight="1" x14ac:dyDescent="0.25">
      <c r="A35" s="85" t="s">
        <v>329</v>
      </c>
      <c r="B35" s="297">
        <f>'A2 Exploitation'!D549</f>
        <v>0.92233009708737868</v>
      </c>
      <c r="C35" s="297"/>
      <c r="D35" s="78"/>
      <c r="E35" s="78"/>
      <c r="F35" s="78"/>
      <c r="G35" s="78"/>
      <c r="H35" s="78"/>
      <c r="I35" s="78"/>
    </row>
    <row r="36" spans="1:10" ht="33" customHeight="1" x14ac:dyDescent="0.25">
      <c r="A36" s="86" t="s">
        <v>330</v>
      </c>
      <c r="B36" s="297">
        <f>'A3 Exploitation'!D549</f>
        <v>0.98154362416107388</v>
      </c>
      <c r="C36" s="297"/>
      <c r="D36" s="78"/>
      <c r="E36" s="78"/>
      <c r="F36" s="78"/>
      <c r="G36" s="78"/>
      <c r="H36" s="78"/>
      <c r="I36" s="78"/>
    </row>
    <row r="37" spans="1:10" ht="33" customHeight="1" x14ac:dyDescent="0.25">
      <c r="A37" s="86" t="s">
        <v>331</v>
      </c>
      <c r="B37" s="297">
        <f>'A4 Exploitation'!D549</f>
        <v>0</v>
      </c>
      <c r="C37" s="297"/>
      <c r="D37" s="78"/>
      <c r="E37" s="78"/>
      <c r="F37" s="78"/>
      <c r="G37" s="78"/>
      <c r="H37" s="78"/>
      <c r="I37" s="78"/>
    </row>
    <row r="38" spans="1:10" ht="33" customHeight="1" x14ac:dyDescent="0.25">
      <c r="A38" s="85" t="s">
        <v>332</v>
      </c>
      <c r="B38" s="297">
        <f>'A5 Exploitation'!D549</f>
        <v>0</v>
      </c>
      <c r="C38" s="297"/>
      <c r="D38" s="78"/>
      <c r="E38" s="78"/>
      <c r="F38" s="78"/>
      <c r="G38" s="78"/>
      <c r="H38" s="78"/>
      <c r="I38" s="78"/>
    </row>
    <row r="39" spans="1:10" ht="33" customHeight="1" x14ac:dyDescent="0.25">
      <c r="A39" s="85" t="s">
        <v>333</v>
      </c>
      <c r="B39" s="297">
        <f>'A6 Exploitation'!D549</f>
        <v>0</v>
      </c>
      <c r="C39" s="297"/>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1" t="s">
        <v>335</v>
      </c>
      <c r="C42" s="301"/>
      <c r="D42" s="78"/>
      <c r="E42" s="78"/>
      <c r="F42" s="78"/>
      <c r="G42" s="78"/>
      <c r="H42" s="78"/>
      <c r="I42" s="78"/>
      <c r="J42" s="77" t="str">
        <f>D18</f>
        <v>Jammel</v>
      </c>
    </row>
    <row r="43" spans="1:10" ht="33" customHeight="1" x14ac:dyDescent="0.25">
      <c r="A43" s="86" t="s">
        <v>328</v>
      </c>
      <c r="B43" s="297">
        <f>AVERAGE('A1 Exploitation'!D547, 'A1 Technique'!D197)</f>
        <v>0.75</v>
      </c>
      <c r="C43" s="297"/>
      <c r="D43" s="78"/>
      <c r="E43" s="78"/>
      <c r="F43" s="78"/>
      <c r="G43" s="78"/>
      <c r="H43" s="78"/>
      <c r="I43" s="78"/>
    </row>
    <row r="44" spans="1:10" ht="33" customHeight="1" x14ac:dyDescent="0.25">
      <c r="A44" s="85" t="s">
        <v>329</v>
      </c>
      <c r="B44" s="297">
        <f>AVERAGE('A2 Exploitation'!D547, 'A2 Technique'!D197)</f>
        <v>0.96666666666666667</v>
      </c>
      <c r="C44" s="297"/>
      <c r="D44" s="78"/>
      <c r="E44" s="78"/>
      <c r="F44" s="78"/>
      <c r="G44" s="78"/>
      <c r="H44" s="78"/>
      <c r="I44" s="78"/>
    </row>
    <row r="45" spans="1:10" ht="33" customHeight="1" x14ac:dyDescent="0.25">
      <c r="A45" s="86" t="s">
        <v>330</v>
      </c>
      <c r="B45" s="297">
        <f>AVERAGE('A3 Exploitation'!D547, 'A3 Technique'!D197)</f>
        <v>0.86111111111111116</v>
      </c>
      <c r="C45" s="297"/>
      <c r="D45" s="78"/>
      <c r="E45" s="78"/>
      <c r="F45" s="78"/>
      <c r="G45" s="78"/>
      <c r="H45" s="78"/>
      <c r="I45" s="78"/>
    </row>
    <row r="46" spans="1:10" ht="33" customHeight="1" x14ac:dyDescent="0.25">
      <c r="A46" s="86" t="s">
        <v>331</v>
      </c>
      <c r="B46" s="297" t="e">
        <f>AVERAGE('A4 Exploitation'!D547, 'A4 Technique'!D197)</f>
        <v>#DIV/0!</v>
      </c>
      <c r="C46" s="297"/>
      <c r="D46" s="78"/>
      <c r="E46" s="78"/>
      <c r="F46" s="78"/>
      <c r="G46" s="78"/>
      <c r="H46" s="78"/>
      <c r="I46" s="78"/>
    </row>
    <row r="47" spans="1:10" ht="33" customHeight="1" x14ac:dyDescent="0.25">
      <c r="A47" s="85" t="s">
        <v>332</v>
      </c>
      <c r="B47" s="297" t="e">
        <f>AVERAGE('A5 Exploitation'!D547, 'A5 Technique'!D197)</f>
        <v>#DIV/0!</v>
      </c>
      <c r="C47" s="297"/>
      <c r="D47" s="78"/>
      <c r="E47" s="78"/>
      <c r="F47" s="78"/>
      <c r="G47" s="78"/>
      <c r="H47" s="78"/>
      <c r="I47" s="78"/>
    </row>
    <row r="48" spans="1:10" ht="33" customHeight="1" x14ac:dyDescent="0.25">
      <c r="A48" s="85" t="s">
        <v>333</v>
      </c>
      <c r="B48" s="297" t="e">
        <f>AVERAGE('A6 Exploitation'!D547, 'A6 Technique'!D197)</f>
        <v>#DIV/0!</v>
      </c>
      <c r="C48" s="297"/>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298" t="s">
        <v>336</v>
      </c>
      <c r="C51" s="298"/>
      <c r="D51" s="78"/>
      <c r="E51" s="78"/>
      <c r="F51" s="78"/>
      <c r="G51" s="78"/>
      <c r="H51" s="78"/>
      <c r="I51" s="78"/>
      <c r="J51" s="77" t="str">
        <f>D18</f>
        <v>Jammel</v>
      </c>
    </row>
    <row r="52" spans="1:10" ht="33" customHeight="1" x14ac:dyDescent="0.25">
      <c r="A52" s="86" t="s">
        <v>328</v>
      </c>
      <c r="B52" s="300">
        <f>'A1 Exploitation'!D46</f>
        <v>1</v>
      </c>
      <c r="C52" s="300"/>
      <c r="D52" s="78"/>
      <c r="E52" s="78"/>
      <c r="F52" s="78"/>
      <c r="G52" s="78"/>
      <c r="H52" s="78"/>
      <c r="I52" s="78"/>
    </row>
    <row r="53" spans="1:10" ht="33" customHeight="1" x14ac:dyDescent="0.25">
      <c r="A53" s="85" t="s">
        <v>329</v>
      </c>
      <c r="B53" s="300">
        <f>'A2 Exploitation'!D46</f>
        <v>1</v>
      </c>
      <c r="C53" s="300"/>
      <c r="D53" s="78"/>
      <c r="E53" s="78"/>
      <c r="F53" s="78"/>
      <c r="G53" s="78"/>
      <c r="H53" s="78"/>
      <c r="I53" s="78"/>
    </row>
    <row r="54" spans="1:10" ht="33" customHeight="1" x14ac:dyDescent="0.25">
      <c r="A54" s="86" t="s">
        <v>330</v>
      </c>
      <c r="B54" s="300">
        <f>'A3 Exploitation'!D46</f>
        <v>1</v>
      </c>
      <c r="C54" s="300"/>
      <c r="D54" s="78"/>
      <c r="E54" s="78"/>
      <c r="F54" s="78"/>
      <c r="G54" s="78"/>
      <c r="H54" s="78"/>
      <c r="I54" s="78"/>
    </row>
    <row r="55" spans="1:10" ht="33" customHeight="1" x14ac:dyDescent="0.25">
      <c r="A55" s="86" t="s">
        <v>331</v>
      </c>
      <c r="B55" s="300">
        <f>'A4 Exploitation'!D46</f>
        <v>0</v>
      </c>
      <c r="C55" s="300"/>
      <c r="D55" s="78"/>
      <c r="E55" s="78"/>
      <c r="F55" s="78"/>
      <c r="G55" s="78"/>
      <c r="H55" s="78"/>
      <c r="I55" s="78"/>
    </row>
    <row r="56" spans="1:10" ht="33" customHeight="1" x14ac:dyDescent="0.25">
      <c r="A56" s="85" t="s">
        <v>332</v>
      </c>
      <c r="B56" s="300">
        <f>'A5 Exploitation'!D46</f>
        <v>0</v>
      </c>
      <c r="C56" s="300"/>
      <c r="D56" s="78"/>
      <c r="E56" s="78"/>
      <c r="F56" s="78"/>
      <c r="G56" s="78"/>
      <c r="H56" s="78"/>
      <c r="I56" s="78"/>
    </row>
    <row r="57" spans="1:10" ht="33" customHeight="1" x14ac:dyDescent="0.25">
      <c r="A57" s="85" t="s">
        <v>333</v>
      </c>
      <c r="B57" s="300">
        <f>'A6 Exploitation'!D46</f>
        <v>0</v>
      </c>
      <c r="C57" s="300"/>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298" t="s">
        <v>337</v>
      </c>
      <c r="C60" s="298"/>
      <c r="D60" s="78"/>
      <c r="E60" s="78"/>
      <c r="F60" s="78"/>
      <c r="G60" s="78"/>
      <c r="H60" s="78"/>
      <c r="I60" s="78"/>
      <c r="J60" s="77" t="str">
        <f>D18</f>
        <v>Jammel</v>
      </c>
    </row>
    <row r="61" spans="1:10" ht="33" customHeight="1" x14ac:dyDescent="0.25">
      <c r="A61" s="86" t="s">
        <v>328</v>
      </c>
      <c r="B61" s="297">
        <f>'A1 Exploitation'!D103</f>
        <v>0.8529411764705882</v>
      </c>
      <c r="C61" s="297"/>
      <c r="D61" s="78"/>
      <c r="E61" s="78"/>
      <c r="F61" s="78"/>
      <c r="G61" s="78"/>
      <c r="H61" s="78"/>
      <c r="I61" s="78"/>
    </row>
    <row r="62" spans="1:10" ht="33" customHeight="1" x14ac:dyDescent="0.25">
      <c r="A62" s="85" t="s">
        <v>329</v>
      </c>
      <c r="B62" s="297">
        <f>'A2 Exploitation'!D103</f>
        <v>0.8529411764705882</v>
      </c>
      <c r="C62" s="297"/>
      <c r="D62" s="78"/>
      <c r="E62" s="78"/>
      <c r="F62" s="78"/>
      <c r="G62" s="78"/>
      <c r="H62" s="78"/>
      <c r="I62" s="78"/>
    </row>
    <row r="63" spans="1:10" ht="33" customHeight="1" x14ac:dyDescent="0.25">
      <c r="A63" s="86" t="s">
        <v>330</v>
      </c>
      <c r="B63" s="297">
        <f>'A3 Exploitation'!D103</f>
        <v>0.97058823529411764</v>
      </c>
      <c r="C63" s="297"/>
      <c r="D63" s="78"/>
      <c r="E63" s="78"/>
      <c r="F63" s="78"/>
      <c r="G63" s="78"/>
      <c r="H63" s="78"/>
      <c r="I63" s="78"/>
    </row>
    <row r="64" spans="1:10" ht="33" customHeight="1" x14ac:dyDescent="0.25">
      <c r="A64" s="86" t="s">
        <v>331</v>
      </c>
      <c r="B64" s="297">
        <f>'A4 Exploitation'!D103</f>
        <v>0</v>
      </c>
      <c r="C64" s="297"/>
      <c r="D64" s="78"/>
      <c r="E64" s="78"/>
      <c r="F64" s="78"/>
      <c r="G64" s="78"/>
      <c r="H64" s="78"/>
      <c r="I64" s="78"/>
    </row>
    <row r="65" spans="1:10" ht="33" customHeight="1" x14ac:dyDescent="0.25">
      <c r="A65" s="85" t="s">
        <v>332</v>
      </c>
      <c r="B65" s="297">
        <f>'A5 Exploitation'!D103</f>
        <v>0</v>
      </c>
      <c r="C65" s="297"/>
      <c r="D65" s="78"/>
      <c r="E65" s="78"/>
      <c r="F65" s="78"/>
      <c r="G65" s="78"/>
      <c r="H65" s="78"/>
      <c r="I65" s="78"/>
    </row>
    <row r="66" spans="1:10" ht="33" customHeight="1" x14ac:dyDescent="0.25">
      <c r="A66" s="85" t="s">
        <v>333</v>
      </c>
      <c r="B66" s="297">
        <f>'A6 Exploitation'!D103</f>
        <v>0</v>
      </c>
      <c r="C66" s="297"/>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298" t="s">
        <v>338</v>
      </c>
      <c r="C69" s="298"/>
      <c r="D69" s="78"/>
      <c r="E69" s="78"/>
      <c r="F69" s="78"/>
      <c r="G69" s="78"/>
      <c r="H69" s="78"/>
      <c r="I69" s="78"/>
      <c r="J69" s="77" t="str">
        <f>D18</f>
        <v>Jammel</v>
      </c>
    </row>
    <row r="70" spans="1:10" ht="33" customHeight="1" x14ac:dyDescent="0.25">
      <c r="A70" s="86" t="s">
        <v>328</v>
      </c>
      <c r="B70" s="297">
        <f>'A1 Exploitation'!D158</f>
        <v>0.7567567567567568</v>
      </c>
      <c r="C70" s="297"/>
      <c r="D70" s="78"/>
      <c r="E70" s="78"/>
      <c r="F70" s="78"/>
      <c r="G70" s="78"/>
      <c r="H70" s="78"/>
      <c r="I70" s="78"/>
    </row>
    <row r="71" spans="1:10" ht="33" customHeight="1" x14ac:dyDescent="0.25">
      <c r="A71" s="85" t="s">
        <v>329</v>
      </c>
      <c r="B71" s="297">
        <f>'A2 Exploitation'!D158</f>
        <v>0.84722222222222221</v>
      </c>
      <c r="C71" s="297"/>
      <c r="D71" s="78"/>
      <c r="E71" s="78"/>
      <c r="F71" s="78"/>
      <c r="G71" s="78"/>
      <c r="H71" s="78"/>
      <c r="I71" s="78"/>
    </row>
    <row r="72" spans="1:10" ht="33" customHeight="1" x14ac:dyDescent="0.25">
      <c r="A72" s="86" t="s">
        <v>330</v>
      </c>
      <c r="B72" s="297">
        <f>'A3 Exploitation'!D158</f>
        <v>0.97142857142857142</v>
      </c>
      <c r="C72" s="297"/>
      <c r="D72" s="78"/>
      <c r="E72" s="78"/>
      <c r="F72" s="78"/>
      <c r="G72" s="78"/>
      <c r="H72" s="78"/>
      <c r="I72" s="78"/>
    </row>
    <row r="73" spans="1:10" ht="33" customHeight="1" x14ac:dyDescent="0.25">
      <c r="A73" s="86" t="s">
        <v>331</v>
      </c>
      <c r="B73" s="297">
        <f>'A4 Exploitation'!D158</f>
        <v>0</v>
      </c>
      <c r="C73" s="297"/>
      <c r="D73" s="78"/>
      <c r="E73" s="78"/>
      <c r="F73" s="78"/>
      <c r="G73" s="78"/>
      <c r="H73" s="78"/>
      <c r="I73" s="78"/>
    </row>
    <row r="74" spans="1:10" ht="33" customHeight="1" x14ac:dyDescent="0.25">
      <c r="A74" s="85" t="s">
        <v>332</v>
      </c>
      <c r="B74" s="297">
        <f>'A5 Exploitation'!D158</f>
        <v>0</v>
      </c>
      <c r="C74" s="297"/>
      <c r="D74" s="78"/>
      <c r="E74" s="78"/>
      <c r="F74" s="78"/>
      <c r="G74" s="78"/>
      <c r="H74" s="78"/>
      <c r="I74" s="78"/>
    </row>
    <row r="75" spans="1:10" ht="33" customHeight="1" x14ac:dyDescent="0.25">
      <c r="A75" s="85" t="s">
        <v>333</v>
      </c>
      <c r="B75" s="297">
        <f>'A6 Exploitation'!D158</f>
        <v>0</v>
      </c>
      <c r="C75" s="297"/>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298" t="s">
        <v>339</v>
      </c>
      <c r="C78" s="298"/>
      <c r="D78" s="78"/>
      <c r="E78" s="78"/>
      <c r="F78" s="78"/>
      <c r="G78" s="78"/>
      <c r="H78" s="78"/>
      <c r="I78" s="78"/>
      <c r="J78" s="77" t="str">
        <f>D18</f>
        <v>Jammel</v>
      </c>
    </row>
    <row r="79" spans="1:10" ht="33" customHeight="1" x14ac:dyDescent="0.25">
      <c r="A79" s="86" t="s">
        <v>328</v>
      </c>
      <c r="B79" s="297">
        <f>'A1 Exploitation'!D205</f>
        <v>1</v>
      </c>
      <c r="C79" s="297"/>
      <c r="D79" s="78"/>
      <c r="E79" s="78"/>
      <c r="F79" s="78"/>
      <c r="G79" s="78"/>
      <c r="H79" s="78"/>
      <c r="I79" s="78"/>
    </row>
    <row r="80" spans="1:10" ht="33" customHeight="1" x14ac:dyDescent="0.25">
      <c r="A80" s="85" t="s">
        <v>329</v>
      </c>
      <c r="B80" s="297">
        <f>'A2 Exploitation'!D205</f>
        <v>0.967741935483871</v>
      </c>
      <c r="C80" s="297"/>
      <c r="D80" s="78"/>
      <c r="E80" s="78"/>
      <c r="F80" s="78"/>
      <c r="G80" s="78"/>
      <c r="H80" s="78"/>
      <c r="I80" s="78"/>
    </row>
    <row r="81" spans="1:10" ht="33" customHeight="1" x14ac:dyDescent="0.25">
      <c r="A81" s="86" t="s">
        <v>330</v>
      </c>
      <c r="B81" s="297">
        <f>'A3 Exploitation'!D205</f>
        <v>1</v>
      </c>
      <c r="C81" s="297"/>
      <c r="D81" s="78"/>
      <c r="E81" s="78"/>
      <c r="F81" s="78"/>
      <c r="G81" s="78"/>
      <c r="H81" s="78"/>
      <c r="I81" s="78"/>
    </row>
    <row r="82" spans="1:10" ht="33" customHeight="1" x14ac:dyDescent="0.25">
      <c r="A82" s="86" t="s">
        <v>331</v>
      </c>
      <c r="B82" s="297">
        <f>'A4 Exploitation'!D205</f>
        <v>0</v>
      </c>
      <c r="C82" s="297"/>
      <c r="D82" s="78"/>
      <c r="E82" s="78"/>
      <c r="F82" s="78"/>
      <c r="G82" s="78"/>
      <c r="H82" s="78"/>
      <c r="I82" s="78"/>
    </row>
    <row r="83" spans="1:10" ht="33" customHeight="1" x14ac:dyDescent="0.25">
      <c r="A83" s="85" t="s">
        <v>332</v>
      </c>
      <c r="B83" s="297">
        <f>'A5 Exploitation'!D205</f>
        <v>0</v>
      </c>
      <c r="C83" s="297"/>
      <c r="D83" s="78"/>
      <c r="E83" s="78"/>
      <c r="F83" s="78"/>
      <c r="G83" s="78"/>
      <c r="H83" s="78"/>
      <c r="I83" s="78"/>
    </row>
    <row r="84" spans="1:10" ht="33" customHeight="1" x14ac:dyDescent="0.25">
      <c r="A84" s="85" t="s">
        <v>333</v>
      </c>
      <c r="B84" s="297">
        <f>'A6 Exploitation'!D205</f>
        <v>0</v>
      </c>
      <c r="C84" s="297"/>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298" t="s">
        <v>340</v>
      </c>
      <c r="C87" s="298"/>
      <c r="D87" s="78"/>
      <c r="E87" s="78"/>
      <c r="F87" s="78"/>
      <c r="G87" s="78"/>
      <c r="H87" s="78"/>
      <c r="I87" s="78"/>
      <c r="J87" s="77" t="str">
        <f>D18</f>
        <v>Jammel</v>
      </c>
    </row>
    <row r="88" spans="1:10" ht="33" customHeight="1" x14ac:dyDescent="0.25">
      <c r="A88" s="86" t="s">
        <v>328</v>
      </c>
      <c r="B88" s="297">
        <f>'A1 Exploitation'!D266</f>
        <v>0.84615384615384615</v>
      </c>
      <c r="C88" s="297"/>
      <c r="D88" s="78"/>
      <c r="E88" s="78"/>
      <c r="F88" s="78"/>
      <c r="G88" s="78"/>
      <c r="H88" s="78"/>
      <c r="I88" s="78"/>
    </row>
    <row r="89" spans="1:10" ht="33" customHeight="1" x14ac:dyDescent="0.25">
      <c r="A89" s="85" t="s">
        <v>329</v>
      </c>
      <c r="B89" s="297">
        <f>'A2 Exploitation'!D266</f>
        <v>0.97435897435897434</v>
      </c>
      <c r="C89" s="297"/>
      <c r="D89" s="78"/>
      <c r="E89" s="78"/>
      <c r="F89" s="78"/>
      <c r="G89" s="78"/>
      <c r="H89" s="78"/>
      <c r="I89" s="78"/>
    </row>
    <row r="90" spans="1:10" ht="33" customHeight="1" x14ac:dyDescent="0.25">
      <c r="A90" s="86" t="s">
        <v>330</v>
      </c>
      <c r="B90" s="297">
        <f>'A3 Exploitation'!D266</f>
        <v>0.97560975609756095</v>
      </c>
      <c r="C90" s="297"/>
      <c r="D90" s="78"/>
      <c r="E90" s="78"/>
      <c r="F90" s="78"/>
      <c r="G90" s="78"/>
      <c r="H90" s="78"/>
      <c r="I90" s="78"/>
    </row>
    <row r="91" spans="1:10" ht="33" customHeight="1" x14ac:dyDescent="0.25">
      <c r="A91" s="86" t="s">
        <v>331</v>
      </c>
      <c r="B91" s="297">
        <f>'A4 Exploitation'!D266</f>
        <v>0</v>
      </c>
      <c r="C91" s="297"/>
      <c r="D91" s="78"/>
      <c r="E91" s="78"/>
      <c r="F91" s="78"/>
      <c r="G91" s="78"/>
      <c r="H91" s="78"/>
      <c r="I91" s="78"/>
    </row>
    <row r="92" spans="1:10" ht="33" customHeight="1" x14ac:dyDescent="0.25">
      <c r="A92" s="85" t="s">
        <v>332</v>
      </c>
      <c r="B92" s="297">
        <f>'A5 Exploitation'!D266</f>
        <v>0</v>
      </c>
      <c r="C92" s="297"/>
      <c r="D92" s="78"/>
      <c r="E92" s="78"/>
      <c r="F92" s="78"/>
      <c r="G92" s="78"/>
      <c r="H92" s="78"/>
      <c r="I92" s="78"/>
    </row>
    <row r="93" spans="1:10" ht="33" customHeight="1" x14ac:dyDescent="0.25">
      <c r="A93" s="85" t="s">
        <v>333</v>
      </c>
      <c r="B93" s="297">
        <f>'A6 Exploitation'!D266</f>
        <v>0</v>
      </c>
      <c r="C93" s="297"/>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298" t="s">
        <v>341</v>
      </c>
      <c r="C96" s="298"/>
      <c r="D96" s="78"/>
      <c r="E96" s="78"/>
      <c r="F96" s="78"/>
      <c r="G96" s="78"/>
      <c r="H96" s="78"/>
      <c r="I96" s="78"/>
      <c r="J96" s="77" t="str">
        <f>D18</f>
        <v>Jammel</v>
      </c>
    </row>
    <row r="97" spans="1:10" ht="33" customHeight="1" x14ac:dyDescent="0.25">
      <c r="A97" s="86" t="s">
        <v>328</v>
      </c>
      <c r="B97" s="297">
        <f>'A1 Exploitation'!D318</f>
        <v>0.98529411764705888</v>
      </c>
      <c r="C97" s="297"/>
      <c r="D97" s="78"/>
      <c r="E97" s="78"/>
      <c r="F97" s="78"/>
      <c r="G97" s="78"/>
      <c r="H97" s="78"/>
      <c r="I97" s="78"/>
    </row>
    <row r="98" spans="1:10" ht="33" customHeight="1" x14ac:dyDescent="0.25">
      <c r="A98" s="85" t="s">
        <v>329</v>
      </c>
      <c r="B98" s="297">
        <f>'A2 Exploitation'!D318</f>
        <v>0.93055555555555558</v>
      </c>
      <c r="C98" s="297"/>
      <c r="D98" s="78"/>
      <c r="E98" s="78"/>
      <c r="F98" s="78"/>
      <c r="G98" s="78"/>
      <c r="H98" s="78"/>
      <c r="I98" s="78"/>
    </row>
    <row r="99" spans="1:10" ht="33" customHeight="1" x14ac:dyDescent="0.25">
      <c r="A99" s="86" t="s">
        <v>330</v>
      </c>
      <c r="B99" s="297">
        <f>'A3 Exploitation'!D318</f>
        <v>0.95714285714285718</v>
      </c>
      <c r="C99" s="297"/>
      <c r="D99" s="78"/>
      <c r="E99" s="78"/>
      <c r="F99" s="78"/>
      <c r="G99" s="78"/>
      <c r="H99" s="78"/>
      <c r="I99" s="78"/>
    </row>
    <row r="100" spans="1:10" ht="33" customHeight="1" x14ac:dyDescent="0.25">
      <c r="A100" s="86" t="s">
        <v>331</v>
      </c>
      <c r="B100" s="297">
        <f>'A4 Exploitation'!D318</f>
        <v>0</v>
      </c>
      <c r="C100" s="297"/>
      <c r="D100" s="78"/>
      <c r="E100" s="78"/>
      <c r="F100" s="78"/>
      <c r="G100" s="78"/>
      <c r="H100" s="78"/>
      <c r="I100" s="78"/>
    </row>
    <row r="101" spans="1:10" ht="33" customHeight="1" x14ac:dyDescent="0.25">
      <c r="A101" s="85" t="s">
        <v>332</v>
      </c>
      <c r="B101" s="297">
        <f>'A5 Exploitation'!D318</f>
        <v>0</v>
      </c>
      <c r="C101" s="297"/>
      <c r="D101" s="78"/>
      <c r="E101" s="78"/>
      <c r="F101" s="78"/>
      <c r="G101" s="78"/>
      <c r="H101" s="78"/>
      <c r="I101" s="78"/>
    </row>
    <row r="102" spans="1:10" ht="33" customHeight="1" x14ac:dyDescent="0.25">
      <c r="A102" s="85" t="s">
        <v>333</v>
      </c>
      <c r="B102" s="297">
        <f>'A6 Exploitation'!D318</f>
        <v>0</v>
      </c>
      <c r="C102" s="297"/>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298" t="s">
        <v>342</v>
      </c>
      <c r="C105" s="298"/>
      <c r="D105" s="78"/>
      <c r="E105" s="78"/>
      <c r="F105" s="78"/>
      <c r="G105" s="78"/>
      <c r="H105" s="78"/>
      <c r="I105" s="78"/>
      <c r="J105" s="77" t="str">
        <f>D18</f>
        <v>Jammel</v>
      </c>
    </row>
    <row r="106" spans="1:10" ht="33" customHeight="1" x14ac:dyDescent="0.25">
      <c r="A106" s="86" t="s">
        <v>328</v>
      </c>
      <c r="B106" s="297">
        <f>'A1 Exploitation'!D358</f>
        <v>0.97727272727272729</v>
      </c>
      <c r="C106" s="297"/>
      <c r="D106" s="78"/>
      <c r="E106" s="78"/>
      <c r="F106" s="78"/>
      <c r="G106" s="78"/>
      <c r="H106" s="78"/>
      <c r="I106" s="78"/>
    </row>
    <row r="107" spans="1:10" ht="33" customHeight="1" x14ac:dyDescent="0.25">
      <c r="A107" s="85" t="s">
        <v>329</v>
      </c>
      <c r="B107" s="297">
        <f>'A2 Exploitation'!D358</f>
        <v>0.95833333333333337</v>
      </c>
      <c r="C107" s="297"/>
      <c r="D107" s="78"/>
      <c r="E107" s="78"/>
      <c r="F107" s="78"/>
      <c r="G107" s="78"/>
      <c r="H107" s="78"/>
      <c r="I107" s="78"/>
    </row>
    <row r="108" spans="1:10" ht="33" customHeight="1" x14ac:dyDescent="0.25">
      <c r="A108" s="86" t="s">
        <v>330</v>
      </c>
      <c r="B108" s="297">
        <f>'A3 Exploitation'!D358</f>
        <v>1</v>
      </c>
      <c r="C108" s="297"/>
      <c r="D108" s="78"/>
      <c r="E108" s="78"/>
      <c r="F108" s="78"/>
      <c r="G108" s="78"/>
      <c r="H108" s="78"/>
      <c r="I108" s="78"/>
    </row>
    <row r="109" spans="1:10" ht="33" customHeight="1" x14ac:dyDescent="0.25">
      <c r="A109" s="86" t="s">
        <v>331</v>
      </c>
      <c r="B109" s="297">
        <f>'A4 Exploitation'!D358</f>
        <v>0</v>
      </c>
      <c r="C109" s="297"/>
      <c r="D109" s="78"/>
      <c r="E109" s="78"/>
      <c r="F109" s="78"/>
      <c r="G109" s="78"/>
      <c r="H109" s="78"/>
      <c r="I109" s="78"/>
    </row>
    <row r="110" spans="1:10" ht="33" customHeight="1" x14ac:dyDescent="0.25">
      <c r="A110" s="85" t="s">
        <v>332</v>
      </c>
      <c r="B110" s="297">
        <f>'A5 Exploitation'!D358</f>
        <v>0</v>
      </c>
      <c r="C110" s="297"/>
      <c r="D110" s="78"/>
      <c r="E110" s="78"/>
      <c r="F110" s="78"/>
      <c r="G110" s="78"/>
      <c r="H110" s="78"/>
      <c r="I110" s="78"/>
    </row>
    <row r="111" spans="1:10" ht="33" customHeight="1" x14ac:dyDescent="0.25">
      <c r="A111" s="85" t="s">
        <v>333</v>
      </c>
      <c r="B111" s="297">
        <f>'A6 Exploitation'!D358</f>
        <v>0</v>
      </c>
      <c r="C111" s="297"/>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298" t="s">
        <v>343</v>
      </c>
      <c r="C114" s="298"/>
      <c r="D114" s="78"/>
      <c r="E114" s="78"/>
      <c r="F114" s="78"/>
      <c r="G114" s="78"/>
      <c r="H114" s="78"/>
      <c r="I114" s="78"/>
      <c r="J114" s="77" t="str">
        <f>D18</f>
        <v>Jammel</v>
      </c>
    </row>
    <row r="115" spans="1:10" ht="33" customHeight="1" x14ac:dyDescent="0.25">
      <c r="A115" s="86" t="s">
        <v>328</v>
      </c>
      <c r="B115" s="297">
        <f>'A1 Exploitation'!D391</f>
        <v>1</v>
      </c>
      <c r="C115" s="297"/>
      <c r="D115" s="78"/>
      <c r="E115" s="78"/>
      <c r="F115" s="78"/>
      <c r="G115" s="78"/>
      <c r="H115" s="78"/>
      <c r="I115" s="78"/>
    </row>
    <row r="116" spans="1:10" ht="33" customHeight="1" x14ac:dyDescent="0.25">
      <c r="A116" s="85" t="s">
        <v>329</v>
      </c>
      <c r="B116" s="297">
        <f>'A2 Exploitation'!D391</f>
        <v>0.94117647058823528</v>
      </c>
      <c r="C116" s="297"/>
      <c r="D116" s="78"/>
      <c r="E116" s="78"/>
      <c r="F116" s="78"/>
      <c r="G116" s="78"/>
      <c r="H116" s="78"/>
      <c r="I116" s="78"/>
    </row>
    <row r="117" spans="1:10" ht="33" customHeight="1" x14ac:dyDescent="0.25">
      <c r="A117" s="86" t="s">
        <v>330</v>
      </c>
      <c r="B117" s="297">
        <f>'A3 Exploitation'!D391</f>
        <v>1</v>
      </c>
      <c r="C117" s="297"/>
      <c r="D117" s="78"/>
      <c r="E117" s="78"/>
      <c r="F117" s="78"/>
      <c r="G117" s="78"/>
      <c r="H117" s="78"/>
      <c r="I117" s="78"/>
    </row>
    <row r="118" spans="1:10" ht="33" customHeight="1" x14ac:dyDescent="0.25">
      <c r="A118" s="86" t="s">
        <v>331</v>
      </c>
      <c r="B118" s="297">
        <f>'A4 Exploitation'!D391</f>
        <v>0</v>
      </c>
      <c r="C118" s="297"/>
      <c r="D118" s="78"/>
      <c r="E118" s="78"/>
      <c r="F118" s="78"/>
      <c r="G118" s="78"/>
      <c r="H118" s="78"/>
      <c r="I118" s="78"/>
    </row>
    <row r="119" spans="1:10" ht="33" customHeight="1" x14ac:dyDescent="0.25">
      <c r="A119" s="85" t="s">
        <v>332</v>
      </c>
      <c r="B119" s="297">
        <f>'A5 Exploitation'!D391</f>
        <v>0</v>
      </c>
      <c r="C119" s="297"/>
      <c r="D119" s="78"/>
      <c r="E119" s="78"/>
      <c r="F119" s="78"/>
      <c r="G119" s="78"/>
      <c r="H119" s="78"/>
      <c r="I119" s="78"/>
    </row>
    <row r="120" spans="1:10" ht="33" customHeight="1" x14ac:dyDescent="0.25">
      <c r="A120" s="85" t="s">
        <v>333</v>
      </c>
      <c r="B120" s="297">
        <f>'A6 Exploitation'!D391</f>
        <v>0</v>
      </c>
      <c r="C120" s="297"/>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298" t="s">
        <v>344</v>
      </c>
      <c r="C123" s="298"/>
      <c r="D123" s="78"/>
      <c r="E123" s="78"/>
      <c r="F123" s="78"/>
      <c r="G123" s="78"/>
      <c r="H123" s="78"/>
      <c r="I123" s="78"/>
      <c r="J123" s="77" t="str">
        <f>D18</f>
        <v>Jammel</v>
      </c>
    </row>
    <row r="124" spans="1:10" ht="33" customHeight="1" x14ac:dyDescent="0.25">
      <c r="A124" s="86" t="s">
        <v>328</v>
      </c>
      <c r="B124" s="297">
        <f>'A1 Exploitation'!D444</f>
        <v>0.85</v>
      </c>
      <c r="C124" s="297"/>
      <c r="D124" s="78"/>
      <c r="E124" s="78"/>
      <c r="F124" s="78"/>
      <c r="G124" s="78"/>
      <c r="H124" s="78"/>
      <c r="I124" s="78"/>
    </row>
    <row r="125" spans="1:10" ht="33" customHeight="1" x14ac:dyDescent="0.25">
      <c r="A125" s="85" t="s">
        <v>329</v>
      </c>
      <c r="B125" s="297">
        <f>'A2 Exploitation'!D444</f>
        <v>0.93103448275862066</v>
      </c>
      <c r="C125" s="297"/>
      <c r="D125" s="78"/>
      <c r="E125" s="78"/>
      <c r="F125" s="78"/>
      <c r="G125" s="78"/>
      <c r="H125" s="78"/>
      <c r="I125" s="78"/>
    </row>
    <row r="126" spans="1:10" ht="33" customHeight="1" x14ac:dyDescent="0.25">
      <c r="A126" s="86" t="s">
        <v>330</v>
      </c>
      <c r="B126" s="297">
        <f>'A3 Exploitation'!D444</f>
        <v>1</v>
      </c>
      <c r="C126" s="297"/>
      <c r="D126" s="78"/>
      <c r="E126" s="78"/>
      <c r="F126" s="78"/>
      <c r="G126" s="78"/>
      <c r="H126" s="78"/>
      <c r="I126" s="78"/>
    </row>
    <row r="127" spans="1:10" ht="33" customHeight="1" x14ac:dyDescent="0.25">
      <c r="A127" s="86" t="s">
        <v>331</v>
      </c>
      <c r="B127" s="297">
        <f>'A4 Exploitation'!D444</f>
        <v>0</v>
      </c>
      <c r="C127" s="297"/>
      <c r="D127" s="78"/>
      <c r="E127" s="78"/>
      <c r="F127" s="78"/>
      <c r="G127" s="78"/>
      <c r="H127" s="78"/>
      <c r="I127" s="78"/>
    </row>
    <row r="128" spans="1:10" ht="33" customHeight="1" x14ac:dyDescent="0.25">
      <c r="A128" s="85" t="s">
        <v>332</v>
      </c>
      <c r="B128" s="297">
        <f>'A5 Exploitation'!D444</f>
        <v>0</v>
      </c>
      <c r="C128" s="297"/>
      <c r="D128" s="78"/>
      <c r="E128" s="78"/>
      <c r="F128" s="78"/>
      <c r="G128" s="78"/>
      <c r="H128" s="78"/>
      <c r="I128" s="78"/>
    </row>
    <row r="129" spans="1:10" ht="33" customHeight="1" x14ac:dyDescent="0.25">
      <c r="A129" s="85" t="s">
        <v>333</v>
      </c>
      <c r="B129" s="297">
        <f>'A6 Exploitation'!D444</f>
        <v>0</v>
      </c>
      <c r="C129" s="297"/>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298" t="s">
        <v>345</v>
      </c>
      <c r="C132" s="298"/>
      <c r="D132" s="78"/>
      <c r="E132" s="78"/>
      <c r="F132" s="78"/>
      <c r="G132" s="78"/>
      <c r="H132" s="78"/>
      <c r="I132" s="78"/>
      <c r="J132" s="77" t="str">
        <f>D18</f>
        <v>Jammel</v>
      </c>
    </row>
    <row r="133" spans="1:10" ht="33" customHeight="1" x14ac:dyDescent="0.25">
      <c r="A133" s="86" t="s">
        <v>328</v>
      </c>
      <c r="B133" s="297">
        <f>'A1 Exploitation'!D481</f>
        <v>1</v>
      </c>
      <c r="C133" s="297"/>
      <c r="D133" s="78"/>
      <c r="E133" s="78"/>
      <c r="F133" s="78"/>
      <c r="G133" s="78"/>
      <c r="H133" s="78"/>
      <c r="I133" s="78"/>
    </row>
    <row r="134" spans="1:10" ht="33" customHeight="1" x14ac:dyDescent="0.25">
      <c r="A134" s="85" t="s">
        <v>329</v>
      </c>
      <c r="B134" s="297">
        <f>'A2 Exploitation'!D481</f>
        <v>0.77272727272727271</v>
      </c>
      <c r="C134" s="297"/>
      <c r="D134" s="78"/>
      <c r="E134" s="78"/>
      <c r="F134" s="78"/>
      <c r="G134" s="78"/>
      <c r="H134" s="78"/>
      <c r="I134" s="78"/>
    </row>
    <row r="135" spans="1:10" ht="33" customHeight="1" x14ac:dyDescent="0.25">
      <c r="A135" s="86" t="s">
        <v>330</v>
      </c>
      <c r="B135" s="297">
        <f>'A3 Exploitation'!D481</f>
        <v>0.97368421052631582</v>
      </c>
      <c r="C135" s="297"/>
      <c r="D135" s="78"/>
      <c r="E135" s="78"/>
      <c r="F135" s="78"/>
      <c r="G135" s="78"/>
      <c r="H135" s="78"/>
      <c r="I135" s="78"/>
    </row>
    <row r="136" spans="1:10" ht="33" customHeight="1" x14ac:dyDescent="0.25">
      <c r="A136" s="86" t="s">
        <v>331</v>
      </c>
      <c r="B136" s="297">
        <f>'A4 Exploitation'!D481</f>
        <v>0</v>
      </c>
      <c r="C136" s="297"/>
      <c r="D136" s="78"/>
      <c r="E136" s="78"/>
      <c r="F136" s="78"/>
      <c r="G136" s="78"/>
      <c r="H136" s="78"/>
      <c r="I136" s="78"/>
    </row>
    <row r="137" spans="1:10" ht="33" customHeight="1" x14ac:dyDescent="0.25">
      <c r="A137" s="85" t="s">
        <v>332</v>
      </c>
      <c r="B137" s="297">
        <f>'A5 Exploitation'!D481</f>
        <v>0</v>
      </c>
      <c r="C137" s="297"/>
      <c r="D137" s="78"/>
      <c r="E137" s="78"/>
      <c r="F137" s="78"/>
      <c r="G137" s="78"/>
      <c r="H137" s="78"/>
      <c r="I137" s="78"/>
    </row>
    <row r="138" spans="1:10" ht="33" customHeight="1" x14ac:dyDescent="0.25">
      <c r="A138" s="85" t="s">
        <v>333</v>
      </c>
      <c r="B138" s="297">
        <f>'A6 Exploitation'!D481</f>
        <v>0</v>
      </c>
      <c r="C138" s="297"/>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298" t="s">
        <v>346</v>
      </c>
      <c r="C141" s="298"/>
      <c r="D141" s="78"/>
      <c r="E141" s="78"/>
      <c r="F141" s="78"/>
      <c r="G141" s="78"/>
      <c r="H141" s="78"/>
      <c r="I141" s="78"/>
      <c r="J141" s="77" t="str">
        <f>D18</f>
        <v>Jammel</v>
      </c>
    </row>
    <row r="142" spans="1:10" ht="33" customHeight="1" x14ac:dyDescent="0.25">
      <c r="A142" s="86" t="s">
        <v>328</v>
      </c>
      <c r="B142" s="297">
        <f>'A1 Exploitation'!D503</f>
        <v>1</v>
      </c>
      <c r="C142" s="297"/>
      <c r="D142" s="78"/>
      <c r="E142" s="78"/>
      <c r="F142" s="78"/>
      <c r="G142" s="78"/>
      <c r="H142" s="78"/>
      <c r="I142" s="78"/>
    </row>
    <row r="143" spans="1:10" ht="33" customHeight="1" x14ac:dyDescent="0.25">
      <c r="A143" s="85" t="s">
        <v>329</v>
      </c>
      <c r="B143" s="297">
        <f>'A2 Exploitation'!D503</f>
        <v>1</v>
      </c>
      <c r="C143" s="297"/>
      <c r="D143" s="78"/>
      <c r="E143" s="78"/>
      <c r="F143" s="78"/>
      <c r="G143" s="78"/>
      <c r="H143" s="78"/>
      <c r="I143" s="78"/>
    </row>
    <row r="144" spans="1:10" ht="33" customHeight="1" x14ac:dyDescent="0.25">
      <c r="A144" s="86" t="s">
        <v>330</v>
      </c>
      <c r="B144" s="297">
        <f>'A3 Exploitation'!D503</f>
        <v>1</v>
      </c>
      <c r="C144" s="297"/>
      <c r="D144" s="78"/>
      <c r="E144" s="78"/>
      <c r="F144" s="78"/>
      <c r="G144" s="78"/>
      <c r="H144" s="78"/>
      <c r="I144" s="78"/>
    </row>
    <row r="145" spans="1:10" ht="33" customHeight="1" x14ac:dyDescent="0.25">
      <c r="A145" s="86" t="s">
        <v>331</v>
      </c>
      <c r="B145" s="297">
        <f>'A4 Exploitation'!D503</f>
        <v>0</v>
      </c>
      <c r="C145" s="297"/>
      <c r="D145" s="78"/>
      <c r="E145" s="78"/>
      <c r="F145" s="78"/>
      <c r="G145" s="78"/>
      <c r="H145" s="78"/>
      <c r="I145" s="78"/>
    </row>
    <row r="146" spans="1:10" ht="33" customHeight="1" x14ac:dyDescent="0.25">
      <c r="A146" s="85" t="s">
        <v>332</v>
      </c>
      <c r="B146" s="297">
        <f>'A5 Exploitation'!D503</f>
        <v>0</v>
      </c>
      <c r="C146" s="297"/>
      <c r="D146" s="78"/>
      <c r="E146" s="78"/>
      <c r="F146" s="78"/>
      <c r="G146" s="78"/>
      <c r="H146" s="78"/>
      <c r="I146" s="78"/>
    </row>
    <row r="147" spans="1:10" ht="33" customHeight="1" x14ac:dyDescent="0.25">
      <c r="A147" s="85" t="s">
        <v>333</v>
      </c>
      <c r="B147" s="297">
        <f>'A6 Exploitation'!D503</f>
        <v>0</v>
      </c>
      <c r="C147" s="297"/>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298" t="s">
        <v>347</v>
      </c>
      <c r="C150" s="298"/>
      <c r="D150" s="78"/>
      <c r="E150" s="78"/>
      <c r="F150" s="78"/>
      <c r="G150" s="78"/>
      <c r="H150" s="78"/>
      <c r="I150" s="78"/>
      <c r="J150" s="77" t="str">
        <f>D18</f>
        <v>Jammel</v>
      </c>
    </row>
    <row r="151" spans="1:10" ht="33" customHeight="1" x14ac:dyDescent="0.25">
      <c r="A151" s="86" t="s">
        <v>328</v>
      </c>
      <c r="B151" s="297">
        <f>'A1 Exploitation'!D514</f>
        <v>1</v>
      </c>
      <c r="C151" s="297"/>
      <c r="D151" s="78"/>
      <c r="E151" s="78"/>
      <c r="F151" s="78"/>
      <c r="G151" s="78"/>
      <c r="H151" s="78"/>
      <c r="I151" s="78"/>
    </row>
    <row r="152" spans="1:10" ht="33" customHeight="1" x14ac:dyDescent="0.25">
      <c r="A152" s="85" t="s">
        <v>329</v>
      </c>
      <c r="B152" s="297">
        <f>'A2 Exploitation'!D514</f>
        <v>1</v>
      </c>
      <c r="C152" s="297"/>
      <c r="D152" s="78"/>
      <c r="E152" s="78"/>
      <c r="F152" s="78"/>
      <c r="G152" s="78"/>
      <c r="H152" s="78"/>
      <c r="I152" s="78"/>
    </row>
    <row r="153" spans="1:10" ht="33" customHeight="1" x14ac:dyDescent="0.25">
      <c r="A153" s="86" t="s">
        <v>330</v>
      </c>
      <c r="B153" s="297">
        <f>'A3 Exploitation'!D514</f>
        <v>1</v>
      </c>
      <c r="C153" s="297"/>
      <c r="D153" s="78"/>
      <c r="E153" s="78"/>
      <c r="F153" s="78"/>
      <c r="G153" s="78"/>
      <c r="H153" s="78"/>
      <c r="I153" s="78"/>
    </row>
    <row r="154" spans="1:10" ht="33" customHeight="1" x14ac:dyDescent="0.25">
      <c r="A154" s="86" t="s">
        <v>331</v>
      </c>
      <c r="B154" s="297">
        <f>'A4 Exploitation'!D514</f>
        <v>0</v>
      </c>
      <c r="C154" s="297"/>
      <c r="D154" s="78"/>
      <c r="E154" s="78"/>
      <c r="F154" s="78"/>
      <c r="G154" s="78"/>
      <c r="H154" s="78"/>
      <c r="I154" s="78"/>
    </row>
    <row r="155" spans="1:10" ht="33" customHeight="1" x14ac:dyDescent="0.25">
      <c r="A155" s="85" t="s">
        <v>332</v>
      </c>
      <c r="B155" s="297">
        <f>'A5 Exploitation'!D514</f>
        <v>0</v>
      </c>
      <c r="C155" s="297"/>
      <c r="D155" s="78"/>
      <c r="E155" s="78"/>
      <c r="F155" s="78"/>
      <c r="G155" s="78"/>
      <c r="H155" s="78"/>
      <c r="I155" s="78"/>
    </row>
    <row r="156" spans="1:10" ht="33" customHeight="1" x14ac:dyDescent="0.25">
      <c r="A156" s="85" t="s">
        <v>333</v>
      </c>
      <c r="B156" s="297">
        <f>'A6 Exploitation'!D514</f>
        <v>0</v>
      </c>
      <c r="C156" s="297"/>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299"/>
      <c r="C159" s="299"/>
      <c r="D159" s="78"/>
      <c r="E159" s="78"/>
      <c r="F159" s="78"/>
      <c r="G159" s="78"/>
      <c r="H159" s="78"/>
      <c r="I159" s="78"/>
    </row>
    <row r="160" spans="1:10" ht="33" customHeight="1" x14ac:dyDescent="0.25">
      <c r="A160" s="85" t="s">
        <v>326</v>
      </c>
      <c r="B160" s="298" t="s">
        <v>348</v>
      </c>
      <c r="C160" s="298"/>
      <c r="D160" s="78"/>
      <c r="E160" s="78"/>
      <c r="F160" s="78"/>
      <c r="G160" s="78"/>
      <c r="H160" s="78"/>
      <c r="I160" s="78"/>
      <c r="J160" s="77" t="str">
        <f>D18</f>
        <v>Jammel</v>
      </c>
    </row>
    <row r="161" spans="1:10" ht="33" customHeight="1" x14ac:dyDescent="0.25">
      <c r="A161" s="86" t="s">
        <v>328</v>
      </c>
      <c r="B161" s="297">
        <f>'A1 Exploitation'!D534</f>
        <v>0.95</v>
      </c>
      <c r="C161" s="297"/>
      <c r="D161" s="78"/>
      <c r="E161" s="78"/>
      <c r="F161" s="78"/>
      <c r="G161" s="78"/>
      <c r="H161" s="78"/>
      <c r="I161" s="78"/>
    </row>
    <row r="162" spans="1:10" ht="33" customHeight="1" x14ac:dyDescent="0.25">
      <c r="A162" s="85" t="s">
        <v>329</v>
      </c>
      <c r="B162" s="297">
        <f>'A2 Exploitation'!D534</f>
        <v>1</v>
      </c>
      <c r="C162" s="297"/>
      <c r="D162" s="78"/>
      <c r="E162" s="78"/>
      <c r="F162" s="78"/>
      <c r="G162" s="78"/>
      <c r="H162" s="78"/>
      <c r="I162" s="78"/>
    </row>
    <row r="163" spans="1:10" ht="33" customHeight="1" x14ac:dyDescent="0.25">
      <c r="A163" s="86" t="s">
        <v>330</v>
      </c>
      <c r="B163" s="297">
        <f>'A3 Exploitation'!D534</f>
        <v>0.94444444444444442</v>
      </c>
      <c r="C163" s="297"/>
      <c r="D163" s="78"/>
      <c r="E163" s="78"/>
      <c r="F163" s="78"/>
      <c r="G163" s="78"/>
      <c r="H163" s="78"/>
      <c r="I163" s="78"/>
    </row>
    <row r="164" spans="1:10" ht="33" customHeight="1" x14ac:dyDescent="0.25">
      <c r="A164" s="86" t="s">
        <v>331</v>
      </c>
      <c r="B164" s="297">
        <f>'A4 Exploitation'!D534</f>
        <v>0</v>
      </c>
      <c r="C164" s="297"/>
    </row>
    <row r="165" spans="1:10" ht="33" customHeight="1" x14ac:dyDescent="0.25">
      <c r="A165" s="85" t="s">
        <v>332</v>
      </c>
      <c r="B165" s="297">
        <f>'A5 Exploitation'!D534</f>
        <v>0</v>
      </c>
      <c r="C165" s="297"/>
    </row>
    <row r="166" spans="1:10" ht="18" x14ac:dyDescent="0.25">
      <c r="A166" s="85" t="s">
        <v>333</v>
      </c>
      <c r="B166" s="297">
        <f>'A6 Exploitation'!D534</f>
        <v>0</v>
      </c>
      <c r="C166" s="297"/>
    </row>
    <row r="167" spans="1:10" ht="18.75" x14ac:dyDescent="0.25">
      <c r="A167" s="89"/>
      <c r="B167" s="82"/>
      <c r="C167" s="82"/>
    </row>
    <row r="168" spans="1:10" ht="33" customHeight="1" x14ac:dyDescent="0.25">
      <c r="A168" s="89"/>
      <c r="B168" s="82"/>
      <c r="C168" s="82"/>
    </row>
    <row r="169" spans="1:10" ht="33" customHeight="1" x14ac:dyDescent="0.25">
      <c r="A169" s="85" t="s">
        <v>326</v>
      </c>
      <c r="B169" s="298" t="s">
        <v>349</v>
      </c>
      <c r="C169" s="298"/>
      <c r="J169" s="77" t="str">
        <f>D18</f>
        <v>Jammel</v>
      </c>
    </row>
    <row r="170" spans="1:10" ht="33" customHeight="1" x14ac:dyDescent="0.25">
      <c r="A170" s="86" t="s">
        <v>328</v>
      </c>
      <c r="B170" s="297">
        <f>'A1 Exploitation'!D545</f>
        <v>1</v>
      </c>
      <c r="C170" s="297"/>
    </row>
    <row r="171" spans="1:10" ht="33" customHeight="1" x14ac:dyDescent="0.25">
      <c r="A171" s="85" t="s">
        <v>329</v>
      </c>
      <c r="B171" s="297">
        <f>'A2 Exploitation'!D545</f>
        <v>1</v>
      </c>
      <c r="C171" s="297"/>
    </row>
    <row r="172" spans="1:10" ht="33" customHeight="1" x14ac:dyDescent="0.25">
      <c r="A172" s="86" t="s">
        <v>330</v>
      </c>
      <c r="B172" s="297">
        <f>'A3 Exploitation'!D545</f>
        <v>1</v>
      </c>
      <c r="C172" s="297"/>
    </row>
    <row r="173" spans="1:10" ht="33" customHeight="1" x14ac:dyDescent="0.25">
      <c r="A173" s="86" t="s">
        <v>331</v>
      </c>
      <c r="B173" s="297">
        <f>'A4 Exploitation'!D545</f>
        <v>0</v>
      </c>
      <c r="C173" s="297"/>
    </row>
    <row r="174" spans="1:10" ht="33" customHeight="1" x14ac:dyDescent="0.25">
      <c r="A174" s="85" t="s">
        <v>332</v>
      </c>
      <c r="B174" s="297">
        <f>'A5 Exploitation'!D545</f>
        <v>0</v>
      </c>
      <c r="C174" s="297"/>
    </row>
    <row r="175" spans="1:10" ht="18" x14ac:dyDescent="0.25">
      <c r="A175" s="85" t="s">
        <v>333</v>
      </c>
      <c r="B175" s="297">
        <f>'A6 Exploitation'!D545</f>
        <v>0</v>
      </c>
      <c r="C175" s="297"/>
    </row>
    <row r="176" spans="1:10" ht="18.75" x14ac:dyDescent="0.25">
      <c r="A176" s="89"/>
      <c r="B176" s="82"/>
      <c r="C176" s="82"/>
    </row>
    <row r="177" spans="1:10" ht="33" customHeight="1" x14ac:dyDescent="0.25">
      <c r="A177" s="89"/>
      <c r="B177" s="82"/>
      <c r="C177" s="82"/>
    </row>
    <row r="178" spans="1:10" ht="33" customHeight="1" x14ac:dyDescent="0.25">
      <c r="A178" s="85" t="s">
        <v>326</v>
      </c>
      <c r="B178" s="298" t="s">
        <v>350</v>
      </c>
      <c r="C178" s="298"/>
      <c r="J178" s="77" t="str">
        <f>D18</f>
        <v>Jammel</v>
      </c>
    </row>
    <row r="179" spans="1:10" ht="33" customHeight="1" x14ac:dyDescent="0.25">
      <c r="A179" s="86" t="s">
        <v>328</v>
      </c>
      <c r="B179" s="297">
        <f>'A1 Technique'!D199</f>
        <v>0.96330275229357798</v>
      </c>
      <c r="C179" s="297"/>
    </row>
    <row r="180" spans="1:10" ht="33" customHeight="1" x14ac:dyDescent="0.25">
      <c r="A180" s="85" t="s">
        <v>329</v>
      </c>
      <c r="B180" s="297">
        <f>'A2 Technique'!D199</f>
        <v>0.98245614035087714</v>
      </c>
      <c r="C180" s="297"/>
    </row>
    <row r="181" spans="1:10" ht="33" customHeight="1" x14ac:dyDescent="0.25">
      <c r="A181" s="86" t="s">
        <v>330</v>
      </c>
      <c r="B181" s="297">
        <f>'A3 Technique'!D199</f>
        <v>0.9642857142857143</v>
      </c>
      <c r="C181" s="297"/>
    </row>
    <row r="182" spans="1:10" ht="33" customHeight="1" x14ac:dyDescent="0.25">
      <c r="A182" s="86" t="s">
        <v>331</v>
      </c>
      <c r="B182" s="297">
        <f>'A4 Technique'!D199</f>
        <v>0</v>
      </c>
      <c r="C182" s="297"/>
    </row>
    <row r="183" spans="1:10" ht="33" customHeight="1" x14ac:dyDescent="0.25">
      <c r="A183" s="85" t="s">
        <v>332</v>
      </c>
      <c r="B183" s="297">
        <f>'A5 Technique'!D199</f>
        <v>0</v>
      </c>
      <c r="C183" s="297"/>
    </row>
    <row r="184" spans="1:10" ht="18" x14ac:dyDescent="0.25">
      <c r="A184" s="85" t="s">
        <v>333</v>
      </c>
      <c r="B184" s="297">
        <f>'A6 Technique'!D199</f>
        <v>0</v>
      </c>
      <c r="C184" s="29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7" zoomScale="60" workbookViewId="0">
      <selection activeCell="D476" sqref="D4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5" t="s">
        <v>179</v>
      </c>
      <c r="B7" s="325"/>
      <c r="C7" s="325"/>
      <c r="D7" s="325"/>
      <c r="E7" s="325"/>
      <c r="F7" s="325"/>
      <c r="G7" s="125"/>
    </row>
    <row r="8" spans="1:7" ht="29.25" x14ac:dyDescent="0.45">
      <c r="A8" s="326" t="str">
        <f>'Page de garde'!D18</f>
        <v>Jammel</v>
      </c>
      <c r="B8" s="326"/>
      <c r="C8" s="326"/>
      <c r="D8" s="326"/>
      <c r="E8" s="326"/>
      <c r="F8" s="326"/>
      <c r="G8" s="125"/>
    </row>
    <row r="9" spans="1:7" ht="24" x14ac:dyDescent="0.45">
      <c r="A9" s="14" t="s">
        <v>42</v>
      </c>
      <c r="B9" s="327"/>
      <c r="C9" s="327"/>
      <c r="D9" s="327"/>
      <c r="E9" s="327"/>
      <c r="F9" s="327"/>
      <c r="G9" s="125"/>
    </row>
    <row r="10" spans="1:7" ht="24" x14ac:dyDescent="0.45">
      <c r="A10" s="15" t="s">
        <v>44</v>
      </c>
      <c r="B10" s="328"/>
      <c r="C10" s="328"/>
      <c r="D10" s="328"/>
      <c r="E10" s="328"/>
      <c r="F10" s="328"/>
      <c r="G10" s="125"/>
    </row>
    <row r="11" spans="1:7" ht="24" x14ac:dyDescent="0.45">
      <c r="A11" s="14" t="s">
        <v>43</v>
      </c>
      <c r="B11" s="323"/>
      <c r="C11" s="323"/>
      <c r="D11" s="323"/>
      <c r="E11" s="323"/>
      <c r="F11" s="323"/>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5" t="s">
        <v>30</v>
      </c>
      <c r="B17" s="306" t="s">
        <v>31</v>
      </c>
      <c r="C17" s="306"/>
      <c r="D17" s="306" t="s">
        <v>46</v>
      </c>
      <c r="E17" s="307" t="s">
        <v>310</v>
      </c>
      <c r="F17" s="307" t="s">
        <v>358</v>
      </c>
    </row>
    <row r="18" spans="1:8" ht="16.5" customHeight="1" x14ac:dyDescent="0.3">
      <c r="A18" s="305"/>
      <c r="B18" s="41" t="s">
        <v>34</v>
      </c>
      <c r="C18" s="41" t="s">
        <v>33</v>
      </c>
      <c r="D18" s="306"/>
      <c r="E18" s="307"/>
      <c r="F18" s="30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5" t="s">
        <v>379</v>
      </c>
      <c r="B38" s="316"/>
      <c r="C38" s="316"/>
      <c r="D38" s="316"/>
      <c r="E38" s="316"/>
      <c r="F38" s="31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5" t="s">
        <v>30</v>
      </c>
      <c r="B50" s="306" t="s">
        <v>31</v>
      </c>
      <c r="C50" s="306"/>
      <c r="D50" s="306" t="s">
        <v>46</v>
      </c>
      <c r="E50" s="307" t="s">
        <v>310</v>
      </c>
      <c r="F50" s="307" t="s">
        <v>360</v>
      </c>
      <c r="G50" s="127"/>
    </row>
    <row r="51" spans="1:7" ht="16.5" customHeight="1" x14ac:dyDescent="0.3">
      <c r="A51" s="305"/>
      <c r="B51" s="41" t="s">
        <v>34</v>
      </c>
      <c r="C51" s="41" t="s">
        <v>33</v>
      </c>
      <c r="D51" s="306"/>
      <c r="E51" s="307"/>
      <c r="F51" s="30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5" t="s">
        <v>379</v>
      </c>
      <c r="B94" s="316"/>
      <c r="C94" s="316"/>
      <c r="D94" s="316"/>
      <c r="E94" s="316"/>
      <c r="F94" s="31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5" t="s">
        <v>30</v>
      </c>
      <c r="B107" s="306" t="s">
        <v>31</v>
      </c>
      <c r="C107" s="306"/>
      <c r="D107" s="306" t="s">
        <v>46</v>
      </c>
      <c r="E107" s="307" t="s">
        <v>310</v>
      </c>
      <c r="F107" s="307" t="s">
        <v>360</v>
      </c>
    </row>
    <row r="108" spans="1:7" ht="16.5" customHeight="1" x14ac:dyDescent="0.3">
      <c r="A108" s="305"/>
      <c r="B108" s="41" t="s">
        <v>34</v>
      </c>
      <c r="C108" s="41" t="s">
        <v>33</v>
      </c>
      <c r="D108" s="306"/>
      <c r="E108" s="307"/>
      <c r="F108" s="30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5" t="s">
        <v>30</v>
      </c>
      <c r="B162" s="306" t="s">
        <v>31</v>
      </c>
      <c r="C162" s="306"/>
      <c r="D162" s="306" t="s">
        <v>46</v>
      </c>
      <c r="E162" s="307" t="s">
        <v>310</v>
      </c>
      <c r="F162" s="307" t="s">
        <v>360</v>
      </c>
      <c r="G162" s="127"/>
    </row>
    <row r="163" spans="1:7" ht="16.5" customHeight="1" x14ac:dyDescent="0.3">
      <c r="A163" s="305"/>
      <c r="B163" s="41" t="s">
        <v>34</v>
      </c>
      <c r="C163" s="41" t="s">
        <v>33</v>
      </c>
      <c r="D163" s="306"/>
      <c r="E163" s="307"/>
      <c r="F163" s="30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1" t="s">
        <v>379</v>
      </c>
      <c r="B195" s="311"/>
      <c r="C195" s="311"/>
      <c r="D195" s="311"/>
      <c r="E195" s="311"/>
      <c r="F195" s="31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5" t="s">
        <v>30</v>
      </c>
      <c r="B209" s="306" t="s">
        <v>31</v>
      </c>
      <c r="C209" s="306"/>
      <c r="D209" s="306" t="s">
        <v>46</v>
      </c>
      <c r="E209" s="307" t="s">
        <v>310</v>
      </c>
      <c r="F209" s="307" t="s">
        <v>360</v>
      </c>
      <c r="G209" s="127"/>
    </row>
    <row r="210" spans="1:7" ht="16.5" customHeight="1" x14ac:dyDescent="0.3">
      <c r="A210" s="305"/>
      <c r="B210" s="41" t="s">
        <v>34</v>
      </c>
      <c r="C210" s="41" t="s">
        <v>33</v>
      </c>
      <c r="D210" s="306"/>
      <c r="E210" s="307"/>
      <c r="F210" s="30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1" t="s">
        <v>379</v>
      </c>
      <c r="B256" s="311"/>
      <c r="C256" s="311"/>
      <c r="D256" s="311"/>
      <c r="E256" s="311"/>
      <c r="F256" s="31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5" t="s">
        <v>30</v>
      </c>
      <c r="B270" s="306" t="s">
        <v>31</v>
      </c>
      <c r="C270" s="306"/>
      <c r="D270" s="306" t="s">
        <v>46</v>
      </c>
      <c r="E270" s="307" t="s">
        <v>310</v>
      </c>
      <c r="F270" s="307" t="s">
        <v>360</v>
      </c>
      <c r="G270" s="214"/>
    </row>
    <row r="271" spans="1:7" s="16" customFormat="1" ht="16.5" customHeight="1" x14ac:dyDescent="0.3">
      <c r="A271" s="305"/>
      <c r="B271" s="41" t="s">
        <v>34</v>
      </c>
      <c r="C271" s="41" t="s">
        <v>33</v>
      </c>
      <c r="D271" s="306"/>
      <c r="E271" s="307"/>
      <c r="F271" s="30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2" t="s">
        <v>396</v>
      </c>
      <c r="B308" s="313"/>
      <c r="C308" s="313"/>
      <c r="D308" s="313"/>
      <c r="E308" s="313"/>
      <c r="F308" s="31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5" t="s">
        <v>30</v>
      </c>
      <c r="B322" s="306" t="s">
        <v>31</v>
      </c>
      <c r="C322" s="306"/>
      <c r="D322" s="306" t="s">
        <v>46</v>
      </c>
      <c r="E322" s="307" t="s">
        <v>310</v>
      </c>
      <c r="F322" s="307" t="s">
        <v>360</v>
      </c>
      <c r="G322" s="127"/>
    </row>
    <row r="323" spans="1:7" ht="16.5" customHeight="1" x14ac:dyDescent="0.3">
      <c r="A323" s="305"/>
      <c r="B323" s="41" t="s">
        <v>34</v>
      </c>
      <c r="C323" s="41" t="s">
        <v>33</v>
      </c>
      <c r="D323" s="306"/>
      <c r="E323" s="307"/>
      <c r="F323" s="30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2" t="s">
        <v>379</v>
      </c>
      <c r="B349" s="313"/>
      <c r="C349" s="313"/>
      <c r="D349" s="313"/>
      <c r="E349" s="313"/>
      <c r="F349" s="31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5" t="s">
        <v>30</v>
      </c>
      <c r="B362" s="306" t="s">
        <v>31</v>
      </c>
      <c r="C362" s="306"/>
      <c r="D362" s="306" t="s">
        <v>46</v>
      </c>
      <c r="E362" s="307" t="s">
        <v>310</v>
      </c>
      <c r="F362" s="307" t="s">
        <v>360</v>
      </c>
      <c r="G362" s="127"/>
    </row>
    <row r="363" spans="1:7" ht="16.5" customHeight="1" x14ac:dyDescent="0.3">
      <c r="A363" s="305"/>
      <c r="B363" s="41" t="s">
        <v>34</v>
      </c>
      <c r="C363" s="41" t="s">
        <v>33</v>
      </c>
      <c r="D363" s="306"/>
      <c r="E363" s="307"/>
      <c r="F363" s="30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1" t="s">
        <v>379</v>
      </c>
      <c r="B383" s="311"/>
      <c r="C383" s="311"/>
      <c r="D383" s="311"/>
      <c r="E383" s="311"/>
      <c r="F383" s="31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5" t="s">
        <v>30</v>
      </c>
      <c r="B395" s="306" t="s">
        <v>31</v>
      </c>
      <c r="C395" s="306"/>
      <c r="D395" s="306" t="s">
        <v>46</v>
      </c>
      <c r="E395" s="307" t="s">
        <v>310</v>
      </c>
      <c r="F395" s="307" t="s">
        <v>360</v>
      </c>
      <c r="G395" s="127"/>
    </row>
    <row r="396" spans="1:7" ht="16.5" customHeight="1" x14ac:dyDescent="0.3">
      <c r="A396" s="305"/>
      <c r="B396" s="41" t="s">
        <v>34</v>
      </c>
      <c r="C396" s="41" t="s">
        <v>33</v>
      </c>
      <c r="D396" s="306"/>
      <c r="E396" s="307"/>
      <c r="F396" s="30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1" t="s">
        <v>379</v>
      </c>
      <c r="B435" s="311"/>
      <c r="C435" s="311"/>
      <c r="D435" s="311"/>
      <c r="E435" s="311"/>
      <c r="F435" s="31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5" t="s">
        <v>30</v>
      </c>
      <c r="B448" s="306" t="s">
        <v>31</v>
      </c>
      <c r="C448" s="306"/>
      <c r="D448" s="306" t="s">
        <v>46</v>
      </c>
      <c r="E448" s="307" t="s">
        <v>310</v>
      </c>
      <c r="F448" s="307" t="s">
        <v>360</v>
      </c>
      <c r="G448" s="127"/>
    </row>
    <row r="449" spans="1:6" ht="16.5" customHeight="1" x14ac:dyDescent="0.3">
      <c r="A449" s="305"/>
      <c r="B449" s="41" t="s">
        <v>34</v>
      </c>
      <c r="C449" s="41" t="s">
        <v>33</v>
      </c>
      <c r="D449" s="306"/>
      <c r="E449" s="307"/>
      <c r="F449" s="30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8" t="s">
        <v>379</v>
      </c>
      <c r="B471" s="309"/>
      <c r="C471" s="309"/>
      <c r="D471" s="309"/>
      <c r="E471" s="309"/>
      <c r="F471" s="30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0" t="s">
        <v>367</v>
      </c>
      <c r="B483" s="310"/>
      <c r="C483" s="310"/>
      <c r="D483" s="310"/>
      <c r="E483" s="185"/>
      <c r="F483" s="201"/>
    </row>
    <row r="484" spans="1:7" x14ac:dyDescent="0.3">
      <c r="A484" s="74">
        <f>B11</f>
        <v>0</v>
      </c>
      <c r="B484" s="124"/>
      <c r="C484" s="135"/>
      <c r="D484" s="124"/>
    </row>
    <row r="485" spans="1:7" ht="16.5" customHeight="1" x14ac:dyDescent="0.3">
      <c r="A485" s="305" t="s">
        <v>30</v>
      </c>
      <c r="B485" s="306" t="s">
        <v>31</v>
      </c>
      <c r="C485" s="306"/>
      <c r="D485" s="306" t="s">
        <v>46</v>
      </c>
      <c r="E485" s="307" t="s">
        <v>310</v>
      </c>
      <c r="F485" s="307" t="s">
        <v>360</v>
      </c>
      <c r="G485" s="127"/>
    </row>
    <row r="486" spans="1:7" ht="16.5" customHeight="1" x14ac:dyDescent="0.3">
      <c r="A486" s="305"/>
      <c r="B486" s="41" t="s">
        <v>34</v>
      </c>
      <c r="C486" s="41" t="s">
        <v>33</v>
      </c>
      <c r="D486" s="306"/>
      <c r="E486" s="307"/>
      <c r="F486" s="30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5" t="s">
        <v>30</v>
      </c>
      <c r="B507" s="306" t="s">
        <v>31</v>
      </c>
      <c r="C507" s="306"/>
      <c r="D507" s="306" t="s">
        <v>46</v>
      </c>
      <c r="E507" s="307" t="s">
        <v>310</v>
      </c>
      <c r="F507" s="307" t="s">
        <v>360</v>
      </c>
      <c r="G507" s="127"/>
    </row>
    <row r="508" spans="1:7" ht="16.5" customHeight="1" x14ac:dyDescent="0.3">
      <c r="A508" s="305"/>
      <c r="B508" s="41" t="s">
        <v>34</v>
      </c>
      <c r="C508" s="41" t="s">
        <v>33</v>
      </c>
      <c r="D508" s="306"/>
      <c r="E508" s="307"/>
      <c r="F508" s="30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5" t="s">
        <v>30</v>
      </c>
      <c r="B518" s="306" t="s">
        <v>31</v>
      </c>
      <c r="C518" s="306"/>
      <c r="D518" s="306" t="s">
        <v>46</v>
      </c>
      <c r="E518" s="307" t="s">
        <v>310</v>
      </c>
      <c r="F518" s="307" t="s">
        <v>360</v>
      </c>
      <c r="G518" s="127"/>
    </row>
    <row r="519" spans="1:7" ht="16.5" customHeight="1" x14ac:dyDescent="0.3">
      <c r="A519" s="305"/>
      <c r="B519" s="41" t="s">
        <v>34</v>
      </c>
      <c r="C519" s="41" t="s">
        <v>33</v>
      </c>
      <c r="D519" s="306"/>
      <c r="E519" s="307"/>
      <c r="F519" s="30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5" t="s">
        <v>30</v>
      </c>
      <c r="B538" s="306" t="s">
        <v>31</v>
      </c>
      <c r="C538" s="306"/>
      <c r="D538" s="306" t="s">
        <v>46</v>
      </c>
      <c r="E538" s="307" t="s">
        <v>310</v>
      </c>
      <c r="F538" s="307" t="s">
        <v>360</v>
      </c>
      <c r="G538" s="127"/>
    </row>
    <row r="539" spans="1:7" ht="16.5" customHeight="1" x14ac:dyDescent="0.3">
      <c r="A539" s="305"/>
      <c r="B539" s="41" t="s">
        <v>34</v>
      </c>
      <c r="C539" s="41" t="s">
        <v>33</v>
      </c>
      <c r="D539" s="306"/>
      <c r="E539" s="307"/>
      <c r="F539" s="30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5" t="s">
        <v>50</v>
      </c>
      <c r="B6" s="345"/>
      <c r="C6" s="345"/>
      <c r="D6" s="345"/>
      <c r="E6" s="345"/>
      <c r="F6" s="345"/>
      <c r="G6" s="125"/>
    </row>
    <row r="7" spans="1:7" s="12" customFormat="1" ht="21.75" customHeight="1" x14ac:dyDescent="0.45">
      <c r="A7" s="326" t="str">
        <f>'A5 Exploitation'!A8:F8</f>
        <v>Jammel</v>
      </c>
      <c r="B7" s="326"/>
      <c r="C7" s="326"/>
      <c r="D7" s="326"/>
      <c r="E7" s="326"/>
      <c r="F7" s="326"/>
      <c r="G7" s="125"/>
    </row>
    <row r="8" spans="1:7" s="12" customFormat="1" ht="24" x14ac:dyDescent="0.45">
      <c r="A8" s="14" t="s">
        <v>42</v>
      </c>
      <c r="B8" s="346">
        <f>'A5 Exploitation'!B9:F9</f>
        <v>0</v>
      </c>
      <c r="C8" s="346"/>
      <c r="D8" s="346"/>
      <c r="E8" s="346"/>
      <c r="F8" s="346"/>
      <c r="G8" s="125"/>
    </row>
    <row r="9" spans="1:7" s="12" customFormat="1" ht="24" x14ac:dyDescent="0.45">
      <c r="A9" s="15" t="s">
        <v>44</v>
      </c>
      <c r="B9" s="347">
        <f>'A5 Exploitation'!B10:F10</f>
        <v>0</v>
      </c>
      <c r="C9" s="347"/>
      <c r="D9" s="347"/>
      <c r="E9" s="347"/>
      <c r="F9" s="347"/>
      <c r="G9" s="125"/>
    </row>
    <row r="10" spans="1:7" s="12" customFormat="1" ht="24" x14ac:dyDescent="0.45">
      <c r="A10" s="14" t="s">
        <v>43</v>
      </c>
      <c r="B10" s="344">
        <f>'A5 Exploitation'!B11:F11</f>
        <v>0</v>
      </c>
      <c r="C10" s="344"/>
      <c r="D10" s="344"/>
      <c r="E10" s="344"/>
      <c r="F10" s="344"/>
      <c r="G10" s="125"/>
    </row>
    <row r="11" spans="1:7" s="12" customFormat="1" ht="24" x14ac:dyDescent="0.4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05" t="s">
        <v>30</v>
      </c>
      <c r="B13" s="306" t="s">
        <v>31</v>
      </c>
      <c r="C13" s="306"/>
      <c r="D13" s="306" t="s">
        <v>46</v>
      </c>
      <c r="E13" s="306" t="s">
        <v>190</v>
      </c>
      <c r="F13" s="306" t="s">
        <v>191</v>
      </c>
      <c r="G13" s="112"/>
    </row>
    <row r="14" spans="1:7" s="12" customFormat="1" ht="12.75" customHeight="1" x14ac:dyDescent="0.3">
      <c r="A14" s="305"/>
      <c r="B14" s="34" t="s">
        <v>34</v>
      </c>
      <c r="C14" s="34" t="s">
        <v>33</v>
      </c>
      <c r="D14" s="306"/>
      <c r="E14" s="306"/>
      <c r="F14" s="306"/>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36"/>
      <c r="C22" s="337"/>
      <c r="D22" s="258">
        <f>SUM(B17:C21)</f>
        <v>0</v>
      </c>
    </row>
    <row r="23" spans="1:7" x14ac:dyDescent="0.3">
      <c r="A23" s="331" t="s">
        <v>295</v>
      </c>
      <c r="B23" s="332"/>
      <c r="C23" s="333"/>
      <c r="D23" s="33">
        <f>D22/(COUNT(B17:C21)*2)</f>
        <v>0</v>
      </c>
    </row>
    <row r="24" spans="1:7" s="22" customFormat="1" x14ac:dyDescent="0.3">
      <c r="A24" s="26"/>
      <c r="B24" s="27"/>
      <c r="C24" s="27"/>
      <c r="D24" s="28"/>
      <c r="G24" s="126"/>
    </row>
    <row r="25" spans="1:7" ht="19.5" x14ac:dyDescent="0.4">
      <c r="A25" s="329" t="s">
        <v>4</v>
      </c>
      <c r="B25" s="330"/>
      <c r="C25" s="330"/>
      <c r="D25" s="330"/>
      <c r="E25" s="330"/>
      <c r="F25" s="33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1" t="s">
        <v>36</v>
      </c>
      <c r="B33" s="332"/>
      <c r="C33" s="333"/>
      <c r="D33" s="257">
        <f>SUM(B26:C32)</f>
        <v>0</v>
      </c>
    </row>
    <row r="34" spans="1:7" x14ac:dyDescent="0.3">
      <c r="A34" s="331" t="s">
        <v>295</v>
      </c>
      <c r="B34" s="332"/>
      <c r="C34" s="333"/>
      <c r="D34" s="33">
        <f>D33/(COUNT(B26:C32)*2)</f>
        <v>0</v>
      </c>
    </row>
    <row r="35" spans="1:7" s="22" customFormat="1" x14ac:dyDescent="0.3">
      <c r="A35" s="26"/>
      <c r="B35" s="27"/>
      <c r="C35" s="27"/>
      <c r="D35" s="28"/>
      <c r="G35" s="126"/>
    </row>
    <row r="36" spans="1:7" s="22" customFormat="1" ht="19.5" x14ac:dyDescent="0.4">
      <c r="A36" s="329" t="s">
        <v>219</v>
      </c>
      <c r="B36" s="330"/>
      <c r="C36" s="330"/>
      <c r="D36" s="330"/>
      <c r="E36" s="330"/>
      <c r="F36" s="33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1" t="s">
        <v>36</v>
      </c>
      <c r="B42" s="332"/>
      <c r="C42" s="333"/>
      <c r="D42" s="257">
        <f>SUM(B37:C41)</f>
        <v>0</v>
      </c>
      <c r="E42" s="13"/>
      <c r="F42" s="13"/>
      <c r="G42" s="126"/>
    </row>
    <row r="43" spans="1:7" s="22" customFormat="1" x14ac:dyDescent="0.3">
      <c r="A43" s="331" t="s">
        <v>295</v>
      </c>
      <c r="B43" s="332"/>
      <c r="C43" s="333"/>
      <c r="D43" s="33">
        <f>D42/(COUNT(B37:C41)*2)</f>
        <v>0</v>
      </c>
      <c r="E43" s="13"/>
      <c r="F43" s="13"/>
      <c r="G43" s="126"/>
    </row>
    <row r="44" spans="1:7" s="22" customFormat="1" x14ac:dyDescent="0.3">
      <c r="A44" s="47"/>
      <c r="B44" s="48"/>
      <c r="C44" s="48"/>
      <c r="D44" s="49"/>
      <c r="G44" s="126"/>
    </row>
    <row r="45" spans="1:7" ht="19.5" x14ac:dyDescent="0.4">
      <c r="A45" s="341" t="s">
        <v>21</v>
      </c>
      <c r="B45" s="342"/>
      <c r="C45" s="342"/>
      <c r="D45" s="342"/>
      <c r="E45" s="342"/>
      <c r="F45" s="34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1" t="s">
        <v>36</v>
      </c>
      <c r="B52" s="332"/>
      <c r="C52" s="333"/>
      <c r="D52" s="257">
        <f>SUM(B46:C51)</f>
        <v>0</v>
      </c>
    </row>
    <row r="53" spans="1:7" x14ac:dyDescent="0.3">
      <c r="A53" s="331" t="s">
        <v>295</v>
      </c>
      <c r="B53" s="332"/>
      <c r="C53" s="333"/>
      <c r="D53" s="33">
        <f>D52/(COUNT(B46:C51)*2)</f>
        <v>0</v>
      </c>
    </row>
    <row r="54" spans="1:7" s="22" customFormat="1" x14ac:dyDescent="0.3">
      <c r="A54" s="26"/>
      <c r="B54" s="27"/>
      <c r="C54" s="27"/>
      <c r="D54" s="28"/>
      <c r="G54" s="126"/>
    </row>
    <row r="55" spans="1:7" ht="19.5" x14ac:dyDescent="0.4">
      <c r="A55" s="329" t="s">
        <v>8</v>
      </c>
      <c r="B55" s="330"/>
      <c r="C55" s="330"/>
      <c r="D55" s="330"/>
      <c r="E55" s="330"/>
      <c r="F55" s="33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1" t="s">
        <v>36</v>
      </c>
      <c r="B63" s="332"/>
      <c r="C63" s="333"/>
      <c r="D63" s="257">
        <f>SUM(B56:C62)</f>
        <v>0</v>
      </c>
    </row>
    <row r="64" spans="1:7" x14ac:dyDescent="0.3">
      <c r="A64" s="331" t="s">
        <v>295</v>
      </c>
      <c r="B64" s="332"/>
      <c r="C64" s="333"/>
      <c r="D64" s="33">
        <f>D63/(COUNT(B56:C62)*2)</f>
        <v>0</v>
      </c>
    </row>
    <row r="65" spans="1:7" s="22" customFormat="1" x14ac:dyDescent="0.3">
      <c r="A65" s="26"/>
      <c r="B65" s="27"/>
      <c r="C65" s="27"/>
      <c r="D65" s="28"/>
      <c r="G65" s="126"/>
    </row>
    <row r="66" spans="1:7" ht="19.5" x14ac:dyDescent="0.4">
      <c r="A66" s="329" t="s">
        <v>130</v>
      </c>
      <c r="B66" s="330"/>
      <c r="C66" s="330"/>
      <c r="D66" s="330"/>
      <c r="E66" s="330"/>
      <c r="F66" s="33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1" t="s">
        <v>36</v>
      </c>
      <c r="B84" s="332"/>
      <c r="C84" s="333"/>
      <c r="D84" s="257">
        <f>SUM(B67:C83)</f>
        <v>0</v>
      </c>
    </row>
    <row r="85" spans="1:7" x14ac:dyDescent="0.3">
      <c r="A85" s="331" t="s">
        <v>295</v>
      </c>
      <c r="B85" s="332"/>
      <c r="C85" s="333"/>
      <c r="D85" s="33">
        <f>D84/(COUNT(B67:C83)*2)</f>
        <v>0</v>
      </c>
    </row>
    <row r="86" spans="1:7" s="22" customFormat="1" x14ac:dyDescent="0.3">
      <c r="A86" s="26"/>
      <c r="B86" s="27"/>
      <c r="C86" s="27"/>
      <c r="D86" s="28"/>
      <c r="G86" s="126"/>
    </row>
    <row r="87" spans="1:7" ht="19.5" x14ac:dyDescent="0.4">
      <c r="A87" s="329" t="s">
        <v>211</v>
      </c>
      <c r="B87" s="330"/>
      <c r="C87" s="330"/>
      <c r="D87" s="330"/>
      <c r="E87" s="330"/>
      <c r="F87" s="33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1" t="s">
        <v>36</v>
      </c>
      <c r="B102" s="332"/>
      <c r="C102" s="333"/>
      <c r="D102" s="257">
        <f>SUM(B88:C101)</f>
        <v>0</v>
      </c>
    </row>
    <row r="103" spans="1:7" x14ac:dyDescent="0.3">
      <c r="A103" s="331" t="s">
        <v>295</v>
      </c>
      <c r="B103" s="332"/>
      <c r="C103" s="33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9" t="s">
        <v>212</v>
      </c>
      <c r="B106" s="330"/>
      <c r="C106" s="330"/>
      <c r="D106" s="330"/>
      <c r="E106" s="330"/>
      <c r="F106" s="33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1" t="s">
        <v>36</v>
      </c>
      <c r="B118" s="332"/>
      <c r="C118" s="333"/>
      <c r="D118" s="257">
        <f>SUM(B107:C117)</f>
        <v>0</v>
      </c>
      <c r="E118" s="13"/>
      <c r="F118" s="13"/>
      <c r="G118" s="126"/>
    </row>
    <row r="119" spans="1:7" s="22" customFormat="1" x14ac:dyDescent="0.3">
      <c r="A119" s="331" t="s">
        <v>295</v>
      </c>
      <c r="B119" s="332"/>
      <c r="C119" s="333"/>
      <c r="D119" s="33">
        <f>D118/(COUNT(B107:C117)*2)</f>
        <v>0</v>
      </c>
      <c r="E119" s="13"/>
      <c r="F119" s="13"/>
      <c r="G119" s="126"/>
    </row>
    <row r="120" spans="1:7" s="22" customFormat="1" x14ac:dyDescent="0.3">
      <c r="A120" s="26"/>
      <c r="B120" s="27"/>
      <c r="C120" s="27"/>
      <c r="D120" s="28"/>
      <c r="G120" s="126"/>
    </row>
    <row r="121" spans="1:7" ht="19.5" x14ac:dyDescent="0.4">
      <c r="A121" s="329" t="s">
        <v>185</v>
      </c>
      <c r="B121" s="330"/>
      <c r="C121" s="330"/>
      <c r="D121" s="330"/>
      <c r="E121" s="330"/>
      <c r="F121" s="33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1" t="s">
        <v>36</v>
      </c>
      <c r="B133" s="332"/>
      <c r="C133" s="333"/>
      <c r="D133" s="257">
        <f>SUM(B122:C132)</f>
        <v>0</v>
      </c>
    </row>
    <row r="134" spans="1:7" x14ac:dyDescent="0.3">
      <c r="A134" s="331" t="s">
        <v>295</v>
      </c>
      <c r="B134" s="332"/>
      <c r="C134" s="333"/>
      <c r="D134" s="32">
        <f>D133/(COUNT(B122:C132)*2)</f>
        <v>0</v>
      </c>
    </row>
    <row r="135" spans="1:7" s="22" customFormat="1" x14ac:dyDescent="0.3">
      <c r="A135" s="26"/>
      <c r="B135" s="27"/>
      <c r="C135" s="27"/>
      <c r="D135" s="31"/>
      <c r="G135" s="126"/>
    </row>
    <row r="136" spans="1:7" ht="19.5" x14ac:dyDescent="0.4">
      <c r="A136" s="329" t="s">
        <v>71</v>
      </c>
      <c r="B136" s="330"/>
      <c r="C136" s="330"/>
      <c r="D136" s="330"/>
      <c r="E136" s="330"/>
      <c r="F136" s="33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1" t="s">
        <v>36</v>
      </c>
      <c r="B149" s="332"/>
      <c r="C149" s="333"/>
      <c r="D149" s="257">
        <f>SUM(B137:C148)</f>
        <v>0</v>
      </c>
    </row>
    <row r="150" spans="1:7" x14ac:dyDescent="0.3">
      <c r="A150" s="331" t="s">
        <v>295</v>
      </c>
      <c r="B150" s="332"/>
      <c r="C150" s="333"/>
      <c r="D150" s="33">
        <f>D149/(COUNT(B137:C148)*2)</f>
        <v>0</v>
      </c>
    </row>
    <row r="151" spans="1:7" s="22" customFormat="1" x14ac:dyDescent="0.3">
      <c r="A151" s="26"/>
      <c r="B151" s="27"/>
      <c r="C151" s="27"/>
      <c r="D151" s="28"/>
      <c r="G151" s="126"/>
    </row>
    <row r="152" spans="1:7" ht="19.5" x14ac:dyDescent="0.4">
      <c r="A152" s="329" t="s">
        <v>217</v>
      </c>
      <c r="B152" s="330"/>
      <c r="C152" s="330"/>
      <c r="D152" s="330"/>
      <c r="E152" s="330"/>
      <c r="F152" s="33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1" t="s">
        <v>36</v>
      </c>
      <c r="B161" s="336"/>
      <c r="C161" s="337"/>
      <c r="D161" s="258">
        <f>SUM(B153:C160)</f>
        <v>0</v>
      </c>
    </row>
    <row r="162" spans="1:7" x14ac:dyDescent="0.3">
      <c r="A162" s="331" t="s">
        <v>295</v>
      </c>
      <c r="B162" s="332"/>
      <c r="C162" s="333"/>
      <c r="D162" s="33">
        <f>D161/(COUNT(B153:C160)*2)</f>
        <v>0</v>
      </c>
    </row>
    <row r="163" spans="1:7" s="22" customFormat="1" x14ac:dyDescent="0.3">
      <c r="A163" s="26"/>
      <c r="B163" s="27"/>
      <c r="C163" s="29"/>
      <c r="D163" s="30"/>
      <c r="G163" s="126"/>
    </row>
    <row r="164" spans="1:7" ht="19.5" x14ac:dyDescent="0.4">
      <c r="A164" s="329" t="s">
        <v>77</v>
      </c>
      <c r="B164" s="330"/>
      <c r="C164" s="330"/>
      <c r="D164" s="330"/>
      <c r="E164" s="330"/>
      <c r="F164" s="33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1" t="s">
        <v>36</v>
      </c>
      <c r="B169" s="332"/>
      <c r="C169" s="333"/>
      <c r="D169" s="257">
        <f>SUM(B165:C168)</f>
        <v>0</v>
      </c>
    </row>
    <row r="170" spans="1:7" x14ac:dyDescent="0.3">
      <c r="A170" s="331" t="s">
        <v>295</v>
      </c>
      <c r="B170" s="332"/>
      <c r="C170" s="333"/>
      <c r="D170" s="33">
        <f>D169/(COUNT(B165:C168)*2)</f>
        <v>0</v>
      </c>
    </row>
    <row r="171" spans="1:7" s="22" customFormat="1" x14ac:dyDescent="0.3">
      <c r="A171" s="26"/>
      <c r="B171" s="27"/>
      <c r="C171" s="27"/>
      <c r="D171" s="28"/>
      <c r="G171" s="126"/>
    </row>
    <row r="172" spans="1:7" ht="19.5" x14ac:dyDescent="0.4">
      <c r="A172" s="334" t="s">
        <v>17</v>
      </c>
      <c r="B172" s="335"/>
      <c r="C172" s="335"/>
      <c r="D172" s="335"/>
      <c r="E172" s="335"/>
      <c r="F172" s="33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1" t="s">
        <v>36</v>
      </c>
      <c r="B177" s="332"/>
      <c r="C177" s="333"/>
      <c r="D177" s="257">
        <f>SUM(B173:C176)</f>
        <v>0</v>
      </c>
    </row>
    <row r="178" spans="1:7" x14ac:dyDescent="0.3">
      <c r="A178" s="331" t="s">
        <v>295</v>
      </c>
      <c r="B178" s="332"/>
      <c r="C178" s="333"/>
      <c r="D178" s="33">
        <f>D177/(COUNT(B173:C176)*2)</f>
        <v>0</v>
      </c>
    </row>
    <row r="179" spans="1:7" s="22" customFormat="1" x14ac:dyDescent="0.3">
      <c r="A179" s="26"/>
      <c r="B179" s="27"/>
      <c r="C179" s="27"/>
      <c r="D179" s="28"/>
      <c r="G179" s="126"/>
    </row>
    <row r="180" spans="1:7" ht="19.5" x14ac:dyDescent="0.4">
      <c r="A180" s="329" t="s">
        <v>78</v>
      </c>
      <c r="B180" s="330"/>
      <c r="C180" s="330"/>
      <c r="D180" s="330"/>
      <c r="E180" s="330"/>
      <c r="F180" s="33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1" t="s">
        <v>36</v>
      </c>
      <c r="B186" s="332"/>
      <c r="C186" s="333"/>
      <c r="D186" s="257">
        <f>SUM(B181:C185)</f>
        <v>0</v>
      </c>
    </row>
    <row r="187" spans="1:7" x14ac:dyDescent="0.3">
      <c r="A187" s="331" t="s">
        <v>295</v>
      </c>
      <c r="B187" s="332"/>
      <c r="C187" s="333"/>
      <c r="D187" s="33">
        <f>D186/(COUNT(B181:C185)*2)</f>
        <v>0</v>
      </c>
    </row>
    <row r="188" spans="1:7" s="22" customFormat="1" x14ac:dyDescent="0.3">
      <c r="A188" s="26"/>
      <c r="B188" s="27"/>
      <c r="C188" s="27"/>
      <c r="D188" s="28"/>
      <c r="G188" s="126"/>
    </row>
    <row r="189" spans="1:7" ht="19.5" x14ac:dyDescent="0.4">
      <c r="A189" s="329" t="s">
        <v>216</v>
      </c>
      <c r="B189" s="330"/>
      <c r="C189" s="330"/>
      <c r="D189" s="330"/>
      <c r="E189" s="330"/>
      <c r="F189" s="33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1" t="s">
        <v>36</v>
      </c>
      <c r="B194" s="332"/>
      <c r="C194" s="333"/>
      <c r="D194" s="54">
        <f>SUM(B190:C193)</f>
        <v>0</v>
      </c>
    </row>
    <row r="195" spans="1:6" x14ac:dyDescent="0.3">
      <c r="A195" s="331" t="s">
        <v>295</v>
      </c>
      <c r="B195" s="332"/>
      <c r="C195" s="333"/>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5" t="s">
        <v>179</v>
      </c>
      <c r="B7" s="325"/>
      <c r="C7" s="325"/>
      <c r="D7" s="325"/>
      <c r="E7" s="325"/>
      <c r="F7" s="325"/>
      <c r="G7" s="125"/>
    </row>
    <row r="8" spans="1:7" ht="29.25" x14ac:dyDescent="0.45">
      <c r="A8" s="326" t="str">
        <f>'Page de garde'!D18</f>
        <v>Jammel</v>
      </c>
      <c r="B8" s="326"/>
      <c r="C8" s="326"/>
      <c r="D8" s="326"/>
      <c r="E8" s="326"/>
      <c r="F8" s="326"/>
      <c r="G8" s="125"/>
    </row>
    <row r="9" spans="1:7" ht="24" x14ac:dyDescent="0.45">
      <c r="A9" s="14" t="s">
        <v>42</v>
      </c>
      <c r="B9" s="327"/>
      <c r="C9" s="327"/>
      <c r="D9" s="327"/>
      <c r="E9" s="327"/>
      <c r="F9" s="327"/>
      <c r="G9" s="125"/>
    </row>
    <row r="10" spans="1:7" ht="24" x14ac:dyDescent="0.45">
      <c r="A10" s="15" t="s">
        <v>44</v>
      </c>
      <c r="B10" s="328"/>
      <c r="C10" s="328"/>
      <c r="D10" s="328"/>
      <c r="E10" s="328"/>
      <c r="F10" s="328"/>
      <c r="G10" s="125"/>
    </row>
    <row r="11" spans="1:7" ht="24" x14ac:dyDescent="0.45">
      <c r="A11" s="14" t="s">
        <v>43</v>
      </c>
      <c r="B11" s="323"/>
      <c r="C11" s="323"/>
      <c r="D11" s="323"/>
      <c r="E11" s="323"/>
      <c r="F11" s="323"/>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5" t="s">
        <v>30</v>
      </c>
      <c r="B17" s="306" t="s">
        <v>31</v>
      </c>
      <c r="C17" s="306"/>
      <c r="D17" s="306" t="s">
        <v>46</v>
      </c>
      <c r="E17" s="307" t="s">
        <v>310</v>
      </c>
      <c r="F17" s="307" t="s">
        <v>358</v>
      </c>
    </row>
    <row r="18" spans="1:8" ht="16.5" customHeight="1" x14ac:dyDescent="0.3">
      <c r="A18" s="305"/>
      <c r="B18" s="41" t="s">
        <v>34</v>
      </c>
      <c r="C18" s="41" t="s">
        <v>33</v>
      </c>
      <c r="D18" s="306"/>
      <c r="E18" s="307"/>
      <c r="F18" s="30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5" t="s">
        <v>379</v>
      </c>
      <c r="B38" s="316"/>
      <c r="C38" s="316"/>
      <c r="D38" s="316"/>
      <c r="E38" s="316"/>
      <c r="F38" s="31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5" t="s">
        <v>30</v>
      </c>
      <c r="B50" s="306" t="s">
        <v>31</v>
      </c>
      <c r="C50" s="306"/>
      <c r="D50" s="306" t="s">
        <v>46</v>
      </c>
      <c r="E50" s="307" t="s">
        <v>310</v>
      </c>
      <c r="F50" s="307" t="s">
        <v>360</v>
      </c>
      <c r="G50" s="127"/>
    </row>
    <row r="51" spans="1:7" ht="16.5" customHeight="1" x14ac:dyDescent="0.3">
      <c r="A51" s="305"/>
      <c r="B51" s="41" t="s">
        <v>34</v>
      </c>
      <c r="C51" s="41" t="s">
        <v>33</v>
      </c>
      <c r="D51" s="306"/>
      <c r="E51" s="307"/>
      <c r="F51" s="30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5" t="s">
        <v>379</v>
      </c>
      <c r="B94" s="316"/>
      <c r="C94" s="316"/>
      <c r="D94" s="316"/>
      <c r="E94" s="316"/>
      <c r="F94" s="31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5" t="s">
        <v>30</v>
      </c>
      <c r="B107" s="306" t="s">
        <v>31</v>
      </c>
      <c r="C107" s="306"/>
      <c r="D107" s="306" t="s">
        <v>46</v>
      </c>
      <c r="E107" s="307" t="s">
        <v>310</v>
      </c>
      <c r="F107" s="307" t="s">
        <v>360</v>
      </c>
    </row>
    <row r="108" spans="1:7" ht="16.5" customHeight="1" x14ac:dyDescent="0.3">
      <c r="A108" s="305"/>
      <c r="B108" s="41" t="s">
        <v>34</v>
      </c>
      <c r="C108" s="41" t="s">
        <v>33</v>
      </c>
      <c r="D108" s="306"/>
      <c r="E108" s="307"/>
      <c r="F108" s="30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5" t="s">
        <v>30</v>
      </c>
      <c r="B162" s="306" t="s">
        <v>31</v>
      </c>
      <c r="C162" s="306"/>
      <c r="D162" s="306" t="s">
        <v>46</v>
      </c>
      <c r="E162" s="307" t="s">
        <v>310</v>
      </c>
      <c r="F162" s="307" t="s">
        <v>360</v>
      </c>
      <c r="G162" s="127"/>
    </row>
    <row r="163" spans="1:7" ht="16.5" customHeight="1" x14ac:dyDescent="0.3">
      <c r="A163" s="305"/>
      <c r="B163" s="41" t="s">
        <v>34</v>
      </c>
      <c r="C163" s="41" t="s">
        <v>33</v>
      </c>
      <c r="D163" s="306"/>
      <c r="E163" s="307"/>
      <c r="F163" s="30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1" t="s">
        <v>379</v>
      </c>
      <c r="B195" s="311"/>
      <c r="C195" s="311"/>
      <c r="D195" s="311"/>
      <c r="E195" s="311"/>
      <c r="F195" s="31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5" t="s">
        <v>30</v>
      </c>
      <c r="B209" s="306" t="s">
        <v>31</v>
      </c>
      <c r="C209" s="306"/>
      <c r="D209" s="306" t="s">
        <v>46</v>
      </c>
      <c r="E209" s="307" t="s">
        <v>310</v>
      </c>
      <c r="F209" s="307" t="s">
        <v>360</v>
      </c>
      <c r="G209" s="127"/>
    </row>
    <row r="210" spans="1:7" ht="16.5" customHeight="1" x14ac:dyDescent="0.3">
      <c r="A210" s="305"/>
      <c r="B210" s="41" t="s">
        <v>34</v>
      </c>
      <c r="C210" s="41" t="s">
        <v>33</v>
      </c>
      <c r="D210" s="306"/>
      <c r="E210" s="307"/>
      <c r="F210" s="30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1" t="s">
        <v>379</v>
      </c>
      <c r="B256" s="311"/>
      <c r="C256" s="311"/>
      <c r="D256" s="311"/>
      <c r="E256" s="311"/>
      <c r="F256" s="31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5" t="s">
        <v>30</v>
      </c>
      <c r="B270" s="306" t="s">
        <v>31</v>
      </c>
      <c r="C270" s="306"/>
      <c r="D270" s="306" t="s">
        <v>46</v>
      </c>
      <c r="E270" s="307" t="s">
        <v>310</v>
      </c>
      <c r="F270" s="307" t="s">
        <v>360</v>
      </c>
      <c r="G270" s="214"/>
    </row>
    <row r="271" spans="1:7" s="16" customFormat="1" ht="16.5" customHeight="1" x14ac:dyDescent="0.3">
      <c r="A271" s="305"/>
      <c r="B271" s="41" t="s">
        <v>34</v>
      </c>
      <c r="C271" s="41" t="s">
        <v>33</v>
      </c>
      <c r="D271" s="306"/>
      <c r="E271" s="307"/>
      <c r="F271" s="30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2" t="s">
        <v>396</v>
      </c>
      <c r="B308" s="313"/>
      <c r="C308" s="313"/>
      <c r="D308" s="313"/>
      <c r="E308" s="313"/>
      <c r="F308" s="31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5" t="s">
        <v>30</v>
      </c>
      <c r="B322" s="306" t="s">
        <v>31</v>
      </c>
      <c r="C322" s="306"/>
      <c r="D322" s="306" t="s">
        <v>46</v>
      </c>
      <c r="E322" s="307" t="s">
        <v>310</v>
      </c>
      <c r="F322" s="307" t="s">
        <v>360</v>
      </c>
      <c r="G322" s="127"/>
    </row>
    <row r="323" spans="1:7" ht="16.5" customHeight="1" x14ac:dyDescent="0.3">
      <c r="A323" s="305"/>
      <c r="B323" s="41" t="s">
        <v>34</v>
      </c>
      <c r="C323" s="41" t="s">
        <v>33</v>
      </c>
      <c r="D323" s="306"/>
      <c r="E323" s="307"/>
      <c r="F323" s="30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2" t="s">
        <v>379</v>
      </c>
      <c r="B349" s="313"/>
      <c r="C349" s="313"/>
      <c r="D349" s="313"/>
      <c r="E349" s="313"/>
      <c r="F349" s="31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5" t="s">
        <v>30</v>
      </c>
      <c r="B362" s="306" t="s">
        <v>31</v>
      </c>
      <c r="C362" s="306"/>
      <c r="D362" s="306" t="s">
        <v>46</v>
      </c>
      <c r="E362" s="307" t="s">
        <v>310</v>
      </c>
      <c r="F362" s="307" t="s">
        <v>360</v>
      </c>
      <c r="G362" s="127"/>
    </row>
    <row r="363" spans="1:7" ht="16.5" customHeight="1" x14ac:dyDescent="0.3">
      <c r="A363" s="305"/>
      <c r="B363" s="41" t="s">
        <v>34</v>
      </c>
      <c r="C363" s="41" t="s">
        <v>33</v>
      </c>
      <c r="D363" s="306"/>
      <c r="E363" s="307"/>
      <c r="F363" s="30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1" t="s">
        <v>379</v>
      </c>
      <c r="B383" s="311"/>
      <c r="C383" s="311"/>
      <c r="D383" s="311"/>
      <c r="E383" s="311"/>
      <c r="F383" s="31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5" t="s">
        <v>30</v>
      </c>
      <c r="B395" s="306" t="s">
        <v>31</v>
      </c>
      <c r="C395" s="306"/>
      <c r="D395" s="306" t="s">
        <v>46</v>
      </c>
      <c r="E395" s="307" t="s">
        <v>310</v>
      </c>
      <c r="F395" s="307" t="s">
        <v>360</v>
      </c>
      <c r="G395" s="127"/>
    </row>
    <row r="396" spans="1:7" ht="16.5" customHeight="1" x14ac:dyDescent="0.3">
      <c r="A396" s="305"/>
      <c r="B396" s="41" t="s">
        <v>34</v>
      </c>
      <c r="C396" s="41" t="s">
        <v>33</v>
      </c>
      <c r="D396" s="306"/>
      <c r="E396" s="307"/>
      <c r="F396" s="30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1" t="s">
        <v>379</v>
      </c>
      <c r="B435" s="311"/>
      <c r="C435" s="311"/>
      <c r="D435" s="311"/>
      <c r="E435" s="311"/>
      <c r="F435" s="31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5" t="s">
        <v>30</v>
      </c>
      <c r="B448" s="306" t="s">
        <v>31</v>
      </c>
      <c r="C448" s="306"/>
      <c r="D448" s="306" t="s">
        <v>46</v>
      </c>
      <c r="E448" s="307" t="s">
        <v>310</v>
      </c>
      <c r="F448" s="307" t="s">
        <v>360</v>
      </c>
      <c r="G448" s="127"/>
    </row>
    <row r="449" spans="1:6" ht="16.5" customHeight="1" x14ac:dyDescent="0.3">
      <c r="A449" s="305"/>
      <c r="B449" s="41" t="s">
        <v>34</v>
      </c>
      <c r="C449" s="41" t="s">
        <v>33</v>
      </c>
      <c r="D449" s="306"/>
      <c r="E449" s="307"/>
      <c r="F449" s="30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8" t="s">
        <v>379</v>
      </c>
      <c r="B471" s="309"/>
      <c r="C471" s="309"/>
      <c r="D471" s="309"/>
      <c r="E471" s="309"/>
      <c r="F471" s="30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0" t="s">
        <v>367</v>
      </c>
      <c r="B483" s="310"/>
      <c r="C483" s="310"/>
      <c r="D483" s="310"/>
      <c r="E483" s="185"/>
      <c r="F483" s="201"/>
    </row>
    <row r="484" spans="1:7" x14ac:dyDescent="0.3">
      <c r="A484" s="74">
        <f>B11</f>
        <v>0</v>
      </c>
      <c r="B484" s="124"/>
      <c r="C484" s="135"/>
      <c r="D484" s="124"/>
    </row>
    <row r="485" spans="1:7" ht="16.5" customHeight="1" x14ac:dyDescent="0.3">
      <c r="A485" s="305" t="s">
        <v>30</v>
      </c>
      <c r="B485" s="306" t="s">
        <v>31</v>
      </c>
      <c r="C485" s="306"/>
      <c r="D485" s="306" t="s">
        <v>46</v>
      </c>
      <c r="E485" s="307" t="s">
        <v>310</v>
      </c>
      <c r="F485" s="307" t="s">
        <v>360</v>
      </c>
      <c r="G485" s="127"/>
    </row>
    <row r="486" spans="1:7" ht="16.5" customHeight="1" x14ac:dyDescent="0.3">
      <c r="A486" s="305"/>
      <c r="B486" s="41" t="s">
        <v>34</v>
      </c>
      <c r="C486" s="41" t="s">
        <v>33</v>
      </c>
      <c r="D486" s="306"/>
      <c r="E486" s="307"/>
      <c r="F486" s="30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5" t="s">
        <v>30</v>
      </c>
      <c r="B507" s="306" t="s">
        <v>31</v>
      </c>
      <c r="C507" s="306"/>
      <c r="D507" s="306" t="s">
        <v>46</v>
      </c>
      <c r="E507" s="307" t="s">
        <v>310</v>
      </c>
      <c r="F507" s="307" t="s">
        <v>360</v>
      </c>
      <c r="G507" s="127"/>
    </row>
    <row r="508" spans="1:7" ht="16.5" customHeight="1" x14ac:dyDescent="0.3">
      <c r="A508" s="305"/>
      <c r="B508" s="41" t="s">
        <v>34</v>
      </c>
      <c r="C508" s="41" t="s">
        <v>33</v>
      </c>
      <c r="D508" s="306"/>
      <c r="E508" s="307"/>
      <c r="F508" s="30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5" t="s">
        <v>30</v>
      </c>
      <c r="B518" s="306" t="s">
        <v>31</v>
      </c>
      <c r="C518" s="306"/>
      <c r="D518" s="306" t="s">
        <v>46</v>
      </c>
      <c r="E518" s="307" t="s">
        <v>310</v>
      </c>
      <c r="F518" s="307" t="s">
        <v>360</v>
      </c>
      <c r="G518" s="127"/>
    </row>
    <row r="519" spans="1:7" ht="16.5" customHeight="1" x14ac:dyDescent="0.3">
      <c r="A519" s="305"/>
      <c r="B519" s="41" t="s">
        <v>34</v>
      </c>
      <c r="C519" s="41" t="s">
        <v>33</v>
      </c>
      <c r="D519" s="306"/>
      <c r="E519" s="307"/>
      <c r="F519" s="30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5" t="s">
        <v>30</v>
      </c>
      <c r="B538" s="306" t="s">
        <v>31</v>
      </c>
      <c r="C538" s="306"/>
      <c r="D538" s="306" t="s">
        <v>46</v>
      </c>
      <c r="E538" s="307" t="s">
        <v>310</v>
      </c>
      <c r="F538" s="307" t="s">
        <v>360</v>
      </c>
      <c r="G538" s="127"/>
    </row>
    <row r="539" spans="1:7" ht="16.5" customHeight="1" x14ac:dyDescent="0.3">
      <c r="A539" s="305"/>
      <c r="B539" s="41" t="s">
        <v>34</v>
      </c>
      <c r="C539" s="41" t="s">
        <v>33</v>
      </c>
      <c r="D539" s="306"/>
      <c r="E539" s="307"/>
      <c r="F539" s="30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5" t="s">
        <v>50</v>
      </c>
      <c r="B6" s="345"/>
      <c r="C6" s="345"/>
      <c r="D6" s="345"/>
      <c r="E6" s="345"/>
      <c r="F6" s="345"/>
      <c r="G6" s="125"/>
    </row>
    <row r="7" spans="1:7" s="12" customFormat="1" ht="21.75" customHeight="1" x14ac:dyDescent="0.45">
      <c r="A7" s="326" t="str">
        <f>'A6 Exploitation'!A8:F8</f>
        <v>Jammel</v>
      </c>
      <c r="B7" s="326"/>
      <c r="C7" s="326"/>
      <c r="D7" s="326"/>
      <c r="E7" s="326"/>
      <c r="F7" s="326"/>
      <c r="G7" s="125"/>
    </row>
    <row r="8" spans="1:7" s="12" customFormat="1" ht="24" x14ac:dyDescent="0.45">
      <c r="A8" s="14" t="s">
        <v>42</v>
      </c>
      <c r="B8" s="346">
        <f>'A6 Exploitation'!B9:F9</f>
        <v>0</v>
      </c>
      <c r="C8" s="346"/>
      <c r="D8" s="346"/>
      <c r="E8" s="346"/>
      <c r="F8" s="346"/>
      <c r="G8" s="125"/>
    </row>
    <row r="9" spans="1:7" s="12" customFormat="1" ht="24" x14ac:dyDescent="0.45">
      <c r="A9" s="15" t="s">
        <v>44</v>
      </c>
      <c r="B9" s="347">
        <f>'A6 Exploitation'!B10:F10</f>
        <v>0</v>
      </c>
      <c r="C9" s="347"/>
      <c r="D9" s="347"/>
      <c r="E9" s="347"/>
      <c r="F9" s="347"/>
      <c r="G9" s="125"/>
    </row>
    <row r="10" spans="1:7" s="12" customFormat="1" ht="24" x14ac:dyDescent="0.45">
      <c r="A10" s="14" t="s">
        <v>43</v>
      </c>
      <c r="B10" s="344">
        <f>'A6 Exploitation'!B11:F11</f>
        <v>0</v>
      </c>
      <c r="C10" s="344"/>
      <c r="D10" s="344"/>
      <c r="E10" s="344"/>
      <c r="F10" s="344"/>
      <c r="G10" s="125"/>
    </row>
    <row r="11" spans="1:7" s="12" customFormat="1" ht="24" x14ac:dyDescent="0.4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05" t="s">
        <v>30</v>
      </c>
      <c r="B13" s="306" t="s">
        <v>31</v>
      </c>
      <c r="C13" s="306"/>
      <c r="D13" s="306" t="s">
        <v>46</v>
      </c>
      <c r="E13" s="306" t="s">
        <v>190</v>
      </c>
      <c r="F13" s="306" t="s">
        <v>191</v>
      </c>
      <c r="G13" s="112"/>
    </row>
    <row r="14" spans="1:7" s="12" customFormat="1" ht="12.75" customHeight="1" x14ac:dyDescent="0.3">
      <c r="A14" s="305"/>
      <c r="B14" s="34" t="s">
        <v>34</v>
      </c>
      <c r="C14" s="34" t="s">
        <v>33</v>
      </c>
      <c r="D14" s="306"/>
      <c r="E14" s="306"/>
      <c r="F14" s="306"/>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36"/>
      <c r="C22" s="337"/>
      <c r="D22" s="258">
        <f>SUM(B17:C21)</f>
        <v>0</v>
      </c>
    </row>
    <row r="23" spans="1:7" x14ac:dyDescent="0.3">
      <c r="A23" s="331" t="s">
        <v>295</v>
      </c>
      <c r="B23" s="332"/>
      <c r="C23" s="333"/>
      <c r="D23" s="33">
        <f>D22/(COUNT(B17:C21)*2)</f>
        <v>0</v>
      </c>
    </row>
    <row r="24" spans="1:7" s="22" customFormat="1" x14ac:dyDescent="0.3">
      <c r="A24" s="26"/>
      <c r="B24" s="27"/>
      <c r="C24" s="27"/>
      <c r="D24" s="28"/>
      <c r="G24" s="126"/>
    </row>
    <row r="25" spans="1:7" ht="19.5" x14ac:dyDescent="0.4">
      <c r="A25" s="329" t="s">
        <v>4</v>
      </c>
      <c r="B25" s="330"/>
      <c r="C25" s="330"/>
      <c r="D25" s="330"/>
      <c r="E25" s="330"/>
      <c r="F25" s="33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1" t="s">
        <v>36</v>
      </c>
      <c r="B33" s="332"/>
      <c r="C33" s="333"/>
      <c r="D33" s="257">
        <f>SUM(B26:C32)</f>
        <v>0</v>
      </c>
    </row>
    <row r="34" spans="1:7" x14ac:dyDescent="0.3">
      <c r="A34" s="331" t="s">
        <v>295</v>
      </c>
      <c r="B34" s="332"/>
      <c r="C34" s="333"/>
      <c r="D34" s="33">
        <f>D33/(COUNT(B26:C32)*2)</f>
        <v>0</v>
      </c>
    </row>
    <row r="35" spans="1:7" s="22" customFormat="1" x14ac:dyDescent="0.3">
      <c r="A35" s="26"/>
      <c r="B35" s="27"/>
      <c r="C35" s="27"/>
      <c r="D35" s="28"/>
      <c r="G35" s="126"/>
    </row>
    <row r="36" spans="1:7" s="22" customFormat="1" ht="19.5" x14ac:dyDescent="0.4">
      <c r="A36" s="329" t="s">
        <v>219</v>
      </c>
      <c r="B36" s="330"/>
      <c r="C36" s="330"/>
      <c r="D36" s="330"/>
      <c r="E36" s="330"/>
      <c r="F36" s="33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1" t="s">
        <v>36</v>
      </c>
      <c r="B42" s="332"/>
      <c r="C42" s="333"/>
      <c r="D42" s="257">
        <f>SUM(B37:C41)</f>
        <v>0</v>
      </c>
      <c r="E42" s="13"/>
      <c r="F42" s="13"/>
      <c r="G42" s="126"/>
    </row>
    <row r="43" spans="1:7" s="22" customFormat="1" x14ac:dyDescent="0.3">
      <c r="A43" s="331" t="s">
        <v>295</v>
      </c>
      <c r="B43" s="332"/>
      <c r="C43" s="333"/>
      <c r="D43" s="33">
        <f>D42/(COUNT(B37:C41)*2)</f>
        <v>0</v>
      </c>
      <c r="E43" s="13"/>
      <c r="F43" s="13"/>
      <c r="G43" s="126"/>
    </row>
    <row r="44" spans="1:7" s="22" customFormat="1" x14ac:dyDescent="0.3">
      <c r="A44" s="47"/>
      <c r="B44" s="48"/>
      <c r="C44" s="48"/>
      <c r="D44" s="49"/>
      <c r="G44" s="126"/>
    </row>
    <row r="45" spans="1:7" ht="19.5" x14ac:dyDescent="0.4">
      <c r="A45" s="341" t="s">
        <v>21</v>
      </c>
      <c r="B45" s="342"/>
      <c r="C45" s="342"/>
      <c r="D45" s="342"/>
      <c r="E45" s="342"/>
      <c r="F45" s="34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1" t="s">
        <v>36</v>
      </c>
      <c r="B52" s="332"/>
      <c r="C52" s="333"/>
      <c r="D52" s="257">
        <f>SUM(B46:C51)</f>
        <v>0</v>
      </c>
    </row>
    <row r="53" spans="1:7" x14ac:dyDescent="0.3">
      <c r="A53" s="331" t="s">
        <v>295</v>
      </c>
      <c r="B53" s="332"/>
      <c r="C53" s="333"/>
      <c r="D53" s="33">
        <f>D52/(COUNT(B46:C51)*2)</f>
        <v>0</v>
      </c>
    </row>
    <row r="54" spans="1:7" s="22" customFormat="1" x14ac:dyDescent="0.3">
      <c r="A54" s="26"/>
      <c r="B54" s="27"/>
      <c r="C54" s="27"/>
      <c r="D54" s="28"/>
      <c r="G54" s="126"/>
    </row>
    <row r="55" spans="1:7" ht="19.5" x14ac:dyDescent="0.4">
      <c r="A55" s="329" t="s">
        <v>8</v>
      </c>
      <c r="B55" s="330"/>
      <c r="C55" s="330"/>
      <c r="D55" s="330"/>
      <c r="E55" s="330"/>
      <c r="F55" s="33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1" t="s">
        <v>36</v>
      </c>
      <c r="B63" s="332"/>
      <c r="C63" s="333"/>
      <c r="D63" s="257">
        <f>SUM(B56:C62)</f>
        <v>0</v>
      </c>
    </row>
    <row r="64" spans="1:7" x14ac:dyDescent="0.3">
      <c r="A64" s="331" t="s">
        <v>295</v>
      </c>
      <c r="B64" s="332"/>
      <c r="C64" s="333"/>
      <c r="D64" s="33">
        <f>D63/(COUNT(B56:C62)*2)</f>
        <v>0</v>
      </c>
    </row>
    <row r="65" spans="1:7" s="22" customFormat="1" x14ac:dyDescent="0.3">
      <c r="A65" s="26"/>
      <c r="B65" s="27"/>
      <c r="C65" s="27"/>
      <c r="D65" s="28"/>
      <c r="G65" s="126"/>
    </row>
    <row r="66" spans="1:7" ht="19.5" x14ac:dyDescent="0.4">
      <c r="A66" s="329" t="s">
        <v>130</v>
      </c>
      <c r="B66" s="330"/>
      <c r="C66" s="330"/>
      <c r="D66" s="330"/>
      <c r="E66" s="330"/>
      <c r="F66" s="33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1" t="s">
        <v>36</v>
      </c>
      <c r="B84" s="332"/>
      <c r="C84" s="333"/>
      <c r="D84" s="257">
        <f>SUM(B67:C83)</f>
        <v>0</v>
      </c>
    </row>
    <row r="85" spans="1:7" x14ac:dyDescent="0.3">
      <c r="A85" s="331" t="s">
        <v>295</v>
      </c>
      <c r="B85" s="332"/>
      <c r="C85" s="333"/>
      <c r="D85" s="33">
        <f>D84/(COUNT(B67:C83)*2)</f>
        <v>0</v>
      </c>
    </row>
    <row r="86" spans="1:7" s="22" customFormat="1" x14ac:dyDescent="0.3">
      <c r="A86" s="26"/>
      <c r="B86" s="27"/>
      <c r="C86" s="27"/>
      <c r="D86" s="28"/>
      <c r="G86" s="126"/>
    </row>
    <row r="87" spans="1:7" ht="19.5" x14ac:dyDescent="0.4">
      <c r="A87" s="329" t="s">
        <v>211</v>
      </c>
      <c r="B87" s="330"/>
      <c r="C87" s="330"/>
      <c r="D87" s="330"/>
      <c r="E87" s="330"/>
      <c r="F87" s="33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1" t="s">
        <v>36</v>
      </c>
      <c r="B102" s="332"/>
      <c r="C102" s="333"/>
      <c r="D102" s="257">
        <f>SUM(B88:C101)</f>
        <v>0</v>
      </c>
    </row>
    <row r="103" spans="1:7" x14ac:dyDescent="0.3">
      <c r="A103" s="331" t="s">
        <v>295</v>
      </c>
      <c r="B103" s="332"/>
      <c r="C103" s="33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9" t="s">
        <v>212</v>
      </c>
      <c r="B106" s="330"/>
      <c r="C106" s="330"/>
      <c r="D106" s="330"/>
      <c r="E106" s="330"/>
      <c r="F106" s="33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1" t="s">
        <v>36</v>
      </c>
      <c r="B118" s="332"/>
      <c r="C118" s="333"/>
      <c r="D118" s="257">
        <f>SUM(B107:C117)</f>
        <v>0</v>
      </c>
      <c r="E118" s="13"/>
      <c r="F118" s="13"/>
      <c r="G118" s="126"/>
    </row>
    <row r="119" spans="1:7" s="22" customFormat="1" x14ac:dyDescent="0.3">
      <c r="A119" s="331" t="s">
        <v>295</v>
      </c>
      <c r="B119" s="332"/>
      <c r="C119" s="333"/>
      <c r="D119" s="33">
        <f>D118/(COUNT(B107:C117)*2)</f>
        <v>0</v>
      </c>
      <c r="E119" s="13"/>
      <c r="F119" s="13"/>
      <c r="G119" s="126"/>
    </row>
    <row r="120" spans="1:7" s="22" customFormat="1" x14ac:dyDescent="0.3">
      <c r="A120" s="26"/>
      <c r="B120" s="27"/>
      <c r="C120" s="27"/>
      <c r="D120" s="28"/>
      <c r="G120" s="126"/>
    </row>
    <row r="121" spans="1:7" ht="19.5" x14ac:dyDescent="0.4">
      <c r="A121" s="329" t="s">
        <v>185</v>
      </c>
      <c r="B121" s="330"/>
      <c r="C121" s="330"/>
      <c r="D121" s="330"/>
      <c r="E121" s="330"/>
      <c r="F121" s="33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1" t="s">
        <v>36</v>
      </c>
      <c r="B133" s="332"/>
      <c r="C133" s="333"/>
      <c r="D133" s="257">
        <f>SUM(B122:C132)</f>
        <v>0</v>
      </c>
    </row>
    <row r="134" spans="1:7" x14ac:dyDescent="0.3">
      <c r="A134" s="331" t="s">
        <v>295</v>
      </c>
      <c r="B134" s="332"/>
      <c r="C134" s="333"/>
      <c r="D134" s="32">
        <f>D133/(COUNT(B122:C132)*2)</f>
        <v>0</v>
      </c>
    </row>
    <row r="135" spans="1:7" s="22" customFormat="1" x14ac:dyDescent="0.3">
      <c r="A135" s="26"/>
      <c r="B135" s="27"/>
      <c r="C135" s="27"/>
      <c r="D135" s="31"/>
      <c r="G135" s="126"/>
    </row>
    <row r="136" spans="1:7" ht="19.5" x14ac:dyDescent="0.4">
      <c r="A136" s="329" t="s">
        <v>71</v>
      </c>
      <c r="B136" s="330"/>
      <c r="C136" s="330"/>
      <c r="D136" s="330"/>
      <c r="E136" s="330"/>
      <c r="F136" s="33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1" t="s">
        <v>36</v>
      </c>
      <c r="B149" s="332"/>
      <c r="C149" s="333"/>
      <c r="D149" s="257">
        <f>SUM(B137:C148)</f>
        <v>0</v>
      </c>
    </row>
    <row r="150" spans="1:7" x14ac:dyDescent="0.3">
      <c r="A150" s="331" t="s">
        <v>295</v>
      </c>
      <c r="B150" s="332"/>
      <c r="C150" s="333"/>
      <c r="D150" s="33">
        <f>D149/(COUNT(B137:C148)*2)</f>
        <v>0</v>
      </c>
    </row>
    <row r="151" spans="1:7" s="22" customFormat="1" x14ac:dyDescent="0.3">
      <c r="A151" s="26"/>
      <c r="B151" s="27"/>
      <c r="C151" s="27"/>
      <c r="D151" s="28"/>
      <c r="G151" s="126"/>
    </row>
    <row r="152" spans="1:7" ht="19.5" x14ac:dyDescent="0.4">
      <c r="A152" s="329" t="s">
        <v>217</v>
      </c>
      <c r="B152" s="330"/>
      <c r="C152" s="330"/>
      <c r="D152" s="330"/>
      <c r="E152" s="330"/>
      <c r="F152" s="33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1" t="s">
        <v>36</v>
      </c>
      <c r="B161" s="336"/>
      <c r="C161" s="337"/>
      <c r="D161" s="258">
        <f>SUM(B153:C160)</f>
        <v>0</v>
      </c>
    </row>
    <row r="162" spans="1:7" x14ac:dyDescent="0.3">
      <c r="A162" s="331" t="s">
        <v>295</v>
      </c>
      <c r="B162" s="332"/>
      <c r="C162" s="333"/>
      <c r="D162" s="33">
        <f>D161/(COUNT(B153:C160)*2)</f>
        <v>0</v>
      </c>
    </row>
    <row r="163" spans="1:7" s="22" customFormat="1" x14ac:dyDescent="0.3">
      <c r="A163" s="26"/>
      <c r="B163" s="27"/>
      <c r="C163" s="29"/>
      <c r="D163" s="30"/>
      <c r="G163" s="126"/>
    </row>
    <row r="164" spans="1:7" ht="19.5" x14ac:dyDescent="0.4">
      <c r="A164" s="329" t="s">
        <v>77</v>
      </c>
      <c r="B164" s="330"/>
      <c r="C164" s="330"/>
      <c r="D164" s="330"/>
      <c r="E164" s="330"/>
      <c r="F164" s="33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1" t="s">
        <v>36</v>
      </c>
      <c r="B169" s="332"/>
      <c r="C169" s="333"/>
      <c r="D169" s="257">
        <f>SUM(B165:C168)</f>
        <v>0</v>
      </c>
    </row>
    <row r="170" spans="1:7" x14ac:dyDescent="0.3">
      <c r="A170" s="331" t="s">
        <v>295</v>
      </c>
      <c r="B170" s="332"/>
      <c r="C170" s="333"/>
      <c r="D170" s="33">
        <f>D169/(COUNT(B165:C168)*2)</f>
        <v>0</v>
      </c>
    </row>
    <row r="171" spans="1:7" s="22" customFormat="1" x14ac:dyDescent="0.3">
      <c r="A171" s="26"/>
      <c r="B171" s="27"/>
      <c r="C171" s="27"/>
      <c r="D171" s="28"/>
      <c r="G171" s="126"/>
    </row>
    <row r="172" spans="1:7" ht="19.5" x14ac:dyDescent="0.4">
      <c r="A172" s="334" t="s">
        <v>17</v>
      </c>
      <c r="B172" s="335"/>
      <c r="C172" s="335"/>
      <c r="D172" s="335"/>
      <c r="E172" s="335"/>
      <c r="F172" s="33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1" t="s">
        <v>36</v>
      </c>
      <c r="B177" s="332"/>
      <c r="C177" s="333"/>
      <c r="D177" s="257">
        <f>SUM(B173:C176)</f>
        <v>0</v>
      </c>
    </row>
    <row r="178" spans="1:7" x14ac:dyDescent="0.3">
      <c r="A178" s="331" t="s">
        <v>295</v>
      </c>
      <c r="B178" s="332"/>
      <c r="C178" s="333"/>
      <c r="D178" s="33">
        <f>D177/(COUNT(B173:C176)*2)</f>
        <v>0</v>
      </c>
    </row>
    <row r="179" spans="1:7" s="22" customFormat="1" x14ac:dyDescent="0.3">
      <c r="A179" s="26"/>
      <c r="B179" s="27"/>
      <c r="C179" s="27"/>
      <c r="D179" s="28"/>
      <c r="G179" s="126"/>
    </row>
    <row r="180" spans="1:7" ht="19.5" x14ac:dyDescent="0.4">
      <c r="A180" s="329" t="s">
        <v>78</v>
      </c>
      <c r="B180" s="330"/>
      <c r="C180" s="330"/>
      <c r="D180" s="330"/>
      <c r="E180" s="330"/>
      <c r="F180" s="33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1" t="s">
        <v>36</v>
      </c>
      <c r="B186" s="332"/>
      <c r="C186" s="333"/>
      <c r="D186" s="257">
        <f>SUM(B181:C185)</f>
        <v>0</v>
      </c>
    </row>
    <row r="187" spans="1:7" x14ac:dyDescent="0.3">
      <c r="A187" s="331" t="s">
        <v>295</v>
      </c>
      <c r="B187" s="332"/>
      <c r="C187" s="333"/>
      <c r="D187" s="33">
        <f>D186/(COUNT(B181:C185)*2)</f>
        <v>0</v>
      </c>
    </row>
    <row r="188" spans="1:7" s="22" customFormat="1" x14ac:dyDescent="0.3">
      <c r="A188" s="26"/>
      <c r="B188" s="27"/>
      <c r="C188" s="27"/>
      <c r="D188" s="28"/>
      <c r="G188" s="126"/>
    </row>
    <row r="189" spans="1:7" ht="19.5" x14ac:dyDescent="0.4">
      <c r="A189" s="329" t="s">
        <v>216</v>
      </c>
      <c r="B189" s="330"/>
      <c r="C189" s="330"/>
      <c r="D189" s="330"/>
      <c r="E189" s="330"/>
      <c r="F189" s="33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1" t="s">
        <v>36</v>
      </c>
      <c r="B194" s="332"/>
      <c r="C194" s="333"/>
      <c r="D194" s="54">
        <f>SUM(B190:C193)</f>
        <v>0</v>
      </c>
    </row>
    <row r="195" spans="1:6" x14ac:dyDescent="0.3">
      <c r="A195" s="331" t="s">
        <v>295</v>
      </c>
      <c r="B195" s="332"/>
      <c r="C195" s="333"/>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0" zoomScale="70" zoomScaleSheetLayoutView="70" workbookViewId="0">
      <selection activeCell="F541" sqref="F54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5" t="s">
        <v>179</v>
      </c>
      <c r="B7" s="325"/>
      <c r="C7" s="325"/>
      <c r="D7" s="325"/>
      <c r="E7" s="325"/>
      <c r="F7" s="325"/>
      <c r="G7" s="125"/>
    </row>
    <row r="8" spans="1:7" ht="29.25" x14ac:dyDescent="0.45">
      <c r="A8" s="326" t="str">
        <f>'Page de garde'!D18</f>
        <v>Jammel</v>
      </c>
      <c r="B8" s="326"/>
      <c r="C8" s="326"/>
      <c r="D8" s="326"/>
      <c r="E8" s="326"/>
      <c r="F8" s="326"/>
      <c r="G8" s="125"/>
    </row>
    <row r="9" spans="1:7" ht="24" x14ac:dyDescent="0.45">
      <c r="A9" s="14" t="s">
        <v>42</v>
      </c>
      <c r="B9" s="327" t="s">
        <v>408</v>
      </c>
      <c r="C9" s="327"/>
      <c r="D9" s="327"/>
      <c r="E9" s="327"/>
      <c r="F9" s="327"/>
      <c r="G9" s="125"/>
    </row>
    <row r="10" spans="1:7" ht="24" x14ac:dyDescent="0.45">
      <c r="A10" s="15" t="s">
        <v>44</v>
      </c>
      <c r="B10" s="328" t="s">
        <v>409</v>
      </c>
      <c r="C10" s="328"/>
      <c r="D10" s="328"/>
      <c r="E10" s="328"/>
      <c r="F10" s="328"/>
      <c r="G10" s="125"/>
    </row>
    <row r="11" spans="1:7" ht="24" x14ac:dyDescent="0.45">
      <c r="A11" s="14" t="s">
        <v>43</v>
      </c>
      <c r="B11" s="323">
        <v>43172</v>
      </c>
      <c r="C11" s="323"/>
      <c r="D11" s="323"/>
      <c r="E11" s="323"/>
      <c r="F11" s="323"/>
      <c r="G11" s="125"/>
    </row>
    <row r="12" spans="1:7" ht="24" x14ac:dyDescent="0.45">
      <c r="A12" s="14" t="s">
        <v>239</v>
      </c>
      <c r="B12" s="321">
        <f>D549</f>
        <v>0.91275167785234901</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43172</v>
      </c>
      <c r="B16" s="188"/>
      <c r="C16" s="188"/>
      <c r="D16" s="188"/>
      <c r="E16" s="188"/>
      <c r="F16" s="202"/>
    </row>
    <row r="17" spans="1:8" ht="16.5" customHeight="1" x14ac:dyDescent="0.3">
      <c r="A17" s="305" t="s">
        <v>30</v>
      </c>
      <c r="B17" s="306" t="s">
        <v>31</v>
      </c>
      <c r="C17" s="306"/>
      <c r="D17" s="306" t="s">
        <v>46</v>
      </c>
      <c r="E17" s="307" t="s">
        <v>310</v>
      </c>
      <c r="F17" s="307" t="s">
        <v>358</v>
      </c>
    </row>
    <row r="18" spans="1:8" ht="16.5" customHeight="1" x14ac:dyDescent="0.3">
      <c r="A18" s="305"/>
      <c r="B18" s="41" t="s">
        <v>34</v>
      </c>
      <c r="C18" s="41" t="s">
        <v>33</v>
      </c>
      <c r="D18" s="306"/>
      <c r="E18" s="307"/>
      <c r="F18" s="30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5" t="s">
        <v>379</v>
      </c>
      <c r="B38" s="316"/>
      <c r="C38" s="316"/>
      <c r="D38" s="316"/>
      <c r="E38" s="316"/>
      <c r="F38" s="317"/>
    </row>
    <row r="39" spans="1:7" x14ac:dyDescent="0.3">
      <c r="A39" s="4" t="s">
        <v>361</v>
      </c>
      <c r="B39" s="130">
        <v>2</v>
      </c>
      <c r="C39" s="130"/>
      <c r="D39" s="95"/>
      <c r="E39" s="94"/>
      <c r="F39" s="204" t="s">
        <v>356</v>
      </c>
    </row>
    <row r="40" spans="1:7" x14ac:dyDescent="0.3">
      <c r="A40" s="70" t="s">
        <v>381</v>
      </c>
      <c r="B40" s="130">
        <v>2</v>
      </c>
      <c r="C40" s="130"/>
      <c r="D40" s="95"/>
      <c r="E40" s="94"/>
      <c r="F40" s="204"/>
    </row>
    <row r="41" spans="1:7" ht="45" x14ac:dyDescent="0.3">
      <c r="A41" s="4" t="s">
        <v>249</v>
      </c>
      <c r="B41" s="280">
        <v>2</v>
      </c>
      <c r="C41" s="130"/>
      <c r="D41" s="293">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43172</v>
      </c>
      <c r="B49" s="124"/>
      <c r="C49" s="135"/>
      <c r="D49" s="124"/>
    </row>
    <row r="50" spans="1:7" x14ac:dyDescent="0.3">
      <c r="A50" s="305" t="s">
        <v>30</v>
      </c>
      <c r="B50" s="306" t="s">
        <v>31</v>
      </c>
      <c r="C50" s="306"/>
      <c r="D50" s="306" t="s">
        <v>46</v>
      </c>
      <c r="E50" s="307" t="s">
        <v>310</v>
      </c>
      <c r="F50" s="307" t="s">
        <v>360</v>
      </c>
      <c r="G50" s="127"/>
    </row>
    <row r="51" spans="1:7" x14ac:dyDescent="0.3">
      <c r="A51" s="305"/>
      <c r="B51" s="41" t="s">
        <v>34</v>
      </c>
      <c r="C51" s="41" t="s">
        <v>33</v>
      </c>
      <c r="D51" s="306"/>
      <c r="E51" s="307"/>
      <c r="F51" s="307"/>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49.5" x14ac:dyDescent="0.3">
      <c r="A69" s="209" t="s">
        <v>380</v>
      </c>
      <c r="B69" s="130">
        <v>0</v>
      </c>
      <c r="C69" s="150">
        <f>IF(B69=0, -5, "0")</f>
        <v>-5</v>
      </c>
      <c r="D69" s="95" t="s">
        <v>429</v>
      </c>
      <c r="E69" s="95" t="s">
        <v>430</v>
      </c>
      <c r="F69" s="204" t="s">
        <v>356</v>
      </c>
      <c r="G69" s="214"/>
    </row>
    <row r="70" spans="1:7"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428</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23</v>
      </c>
    </row>
    <row r="85" spans="1:7" x14ac:dyDescent="0.3">
      <c r="A85" s="5" t="s">
        <v>35</v>
      </c>
      <c r="B85" s="132"/>
      <c r="C85" s="133"/>
      <c r="D85" s="134">
        <f>D84/(COUNT(B65:C83)*2)</f>
        <v>0.71875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48.5" x14ac:dyDescent="0.3">
      <c r="A92" s="70" t="s">
        <v>384</v>
      </c>
      <c r="B92" s="130">
        <v>1</v>
      </c>
      <c r="C92" s="218"/>
      <c r="D92" s="147" t="s">
        <v>441</v>
      </c>
      <c r="E92" s="106"/>
      <c r="F92" s="204" t="s">
        <v>356</v>
      </c>
    </row>
    <row r="93" spans="1:7" x14ac:dyDescent="0.3">
      <c r="A93" s="4" t="s">
        <v>359</v>
      </c>
      <c r="B93" s="130">
        <v>2</v>
      </c>
      <c r="C93" s="130"/>
      <c r="D93" s="129"/>
      <c r="E93" s="94"/>
      <c r="F93" s="204"/>
    </row>
    <row r="94" spans="1:7" x14ac:dyDescent="0.3">
      <c r="A94" s="315" t="s">
        <v>379</v>
      </c>
      <c r="B94" s="316"/>
      <c r="C94" s="316"/>
      <c r="D94" s="316"/>
      <c r="E94" s="316"/>
      <c r="F94" s="317"/>
    </row>
    <row r="95" spans="1:7" x14ac:dyDescent="0.3">
      <c r="A95" s="229" t="s">
        <v>361</v>
      </c>
      <c r="B95" s="130">
        <v>2</v>
      </c>
      <c r="C95" s="230"/>
      <c r="D95" s="231"/>
      <c r="E95" s="106"/>
      <c r="F95" s="204"/>
    </row>
    <row r="96" spans="1:7" s="112" customFormat="1" x14ac:dyDescent="0.3">
      <c r="A96" s="55" t="s">
        <v>442</v>
      </c>
      <c r="B96" s="130">
        <v>2</v>
      </c>
      <c r="C96" s="213"/>
      <c r="D96" s="223"/>
      <c r="E96" s="106"/>
      <c r="F96" s="204"/>
      <c r="G96" s="127"/>
    </row>
    <row r="97" spans="1:7" s="112" customFormat="1" x14ac:dyDescent="0.3">
      <c r="A97" s="219" t="s">
        <v>443</v>
      </c>
      <c r="B97" s="130">
        <v>2</v>
      </c>
      <c r="C97" s="213"/>
      <c r="D97" s="223"/>
      <c r="E97" s="106"/>
      <c r="F97" s="204"/>
      <c r="G97" s="127"/>
    </row>
    <row r="98" spans="1:7" s="112" customFormat="1" x14ac:dyDescent="0.3">
      <c r="A98" s="219" t="s">
        <v>392</v>
      </c>
      <c r="B98" s="130">
        <v>2</v>
      </c>
      <c r="C98" s="213"/>
      <c r="D98" s="223"/>
      <c r="E98" s="106"/>
      <c r="F98" s="204"/>
      <c r="G98" s="127"/>
    </row>
    <row r="99" spans="1:7" s="112" customFormat="1" ht="42.75" customHeight="1" x14ac:dyDescent="0.3">
      <c r="A99" s="219" t="s">
        <v>249</v>
      </c>
      <c r="B99" s="280">
        <v>2</v>
      </c>
      <c r="C99" s="213"/>
      <c r="D99" s="293">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58</v>
      </c>
    </row>
    <row r="103" spans="1:7" ht="18" x14ac:dyDescent="0.35">
      <c r="A103" s="42" t="s">
        <v>199</v>
      </c>
      <c r="B103" s="152"/>
      <c r="C103" s="153"/>
      <c r="D103" s="144">
        <f>D102/(COUNT(B88:C93,B53:C60,B65:C83,B95:C99)*2)</f>
        <v>0.8529411764705882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43172</v>
      </c>
      <c r="B106" s="124"/>
      <c r="C106" s="135"/>
      <c r="D106" s="124"/>
    </row>
    <row r="107" spans="1:7" x14ac:dyDescent="0.3">
      <c r="A107" s="305" t="s">
        <v>30</v>
      </c>
      <c r="B107" s="306" t="s">
        <v>31</v>
      </c>
      <c r="C107" s="306"/>
      <c r="D107" s="306" t="s">
        <v>46</v>
      </c>
      <c r="E107" s="307" t="s">
        <v>310</v>
      </c>
      <c r="F107" s="307" t="s">
        <v>360</v>
      </c>
    </row>
    <row r="108" spans="1:7" x14ac:dyDescent="0.3">
      <c r="A108" s="305"/>
      <c r="B108" s="41" t="s">
        <v>34</v>
      </c>
      <c r="C108" s="41" t="s">
        <v>33</v>
      </c>
      <c r="D108" s="306"/>
      <c r="E108" s="307"/>
      <c r="F108" s="30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50.25" x14ac:dyDescent="0.35">
      <c r="A115" s="260" t="s">
        <v>55</v>
      </c>
      <c r="B115" s="130">
        <v>1</v>
      </c>
      <c r="C115" s="136">
        <f>IF(B115=0, -10, IF(B115=1, -5, "0"))</f>
        <v>-5</v>
      </c>
      <c r="D115" s="95" t="s">
        <v>420</v>
      </c>
      <c r="E115" s="94"/>
      <c r="F115" s="204" t="s">
        <v>356</v>
      </c>
    </row>
    <row r="116" spans="1:6" x14ac:dyDescent="0.3">
      <c r="A116" s="7" t="s">
        <v>118</v>
      </c>
      <c r="B116" s="130">
        <v>2</v>
      </c>
      <c r="C116" s="148"/>
      <c r="D116" s="95"/>
      <c r="E116" s="94"/>
      <c r="F116" s="204"/>
    </row>
    <row r="117" spans="1:6" x14ac:dyDescent="0.3">
      <c r="A117" s="5" t="s">
        <v>36</v>
      </c>
      <c r="B117" s="5"/>
      <c r="C117" s="5"/>
      <c r="D117" s="5">
        <f>SUM(B110:C116)</f>
        <v>8</v>
      </c>
    </row>
    <row r="118" spans="1:6" x14ac:dyDescent="0.3">
      <c r="A118" s="5" t="s">
        <v>35</v>
      </c>
      <c r="B118" s="132"/>
      <c r="C118" s="133"/>
      <c r="D118" s="134">
        <f>D117/(COUNT(B110:C116)*2)</f>
        <v>0.5</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422</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444</v>
      </c>
      <c r="B129" s="130">
        <v>2</v>
      </c>
      <c r="C129" s="292"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212.25" customHeight="1" x14ac:dyDescent="0.3">
      <c r="A132" s="210" t="s">
        <v>157</v>
      </c>
      <c r="B132" s="130">
        <v>0</v>
      </c>
      <c r="C132" s="150">
        <f>IF(B132=0, -5, "0")</f>
        <v>-5</v>
      </c>
      <c r="D132" s="294" t="s">
        <v>427</v>
      </c>
      <c r="E132" s="95" t="s">
        <v>426</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28</v>
      </c>
    </row>
    <row r="140" spans="1:7" x14ac:dyDescent="0.3">
      <c r="A140" s="5" t="s">
        <v>35</v>
      </c>
      <c r="B140" s="132"/>
      <c r="C140" s="133"/>
      <c r="D140" s="134">
        <f>D139/(COUNT(B121:C138)*2)</f>
        <v>0.73684210526315785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442</v>
      </c>
      <c r="B150" s="130">
        <v>2</v>
      </c>
      <c r="C150" s="225"/>
      <c r="D150" s="116"/>
      <c r="E150" s="116"/>
      <c r="F150" s="204"/>
      <c r="G150" s="127"/>
    </row>
    <row r="151" spans="1:7" s="112" customFormat="1" x14ac:dyDescent="0.3">
      <c r="A151" s="219" t="s">
        <v>443</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93">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0.7567567567567568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43172</v>
      </c>
      <c r="B161" s="124"/>
      <c r="C161" s="135"/>
      <c r="D161" s="127"/>
    </row>
    <row r="162" spans="1:7" x14ac:dyDescent="0.3">
      <c r="A162" s="305" t="s">
        <v>30</v>
      </c>
      <c r="B162" s="306" t="s">
        <v>31</v>
      </c>
      <c r="C162" s="306"/>
      <c r="D162" s="306" t="s">
        <v>46</v>
      </c>
      <c r="E162" s="307" t="s">
        <v>310</v>
      </c>
      <c r="F162" s="307" t="s">
        <v>360</v>
      </c>
      <c r="G162" s="127"/>
    </row>
    <row r="163" spans="1:7" x14ac:dyDescent="0.3">
      <c r="A163" s="305"/>
      <c r="B163" s="41" t="s">
        <v>34</v>
      </c>
      <c r="C163" s="41" t="s">
        <v>33</v>
      </c>
      <c r="D163" s="306"/>
      <c r="E163" s="307"/>
      <c r="F163" s="30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t="s">
        <v>32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t="s">
        <v>32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17.25" x14ac:dyDescent="0.35">
      <c r="A186" s="266" t="s">
        <v>186</v>
      </c>
      <c r="B186" s="130">
        <v>2</v>
      </c>
      <c r="C186" s="136" t="str">
        <f>IF(B186=0, -10, "0")</f>
        <v>0</v>
      </c>
      <c r="D186" s="242"/>
      <c r="E186" s="94"/>
      <c r="F186" s="204"/>
    </row>
    <row r="187" spans="1:7" x14ac:dyDescent="0.3">
      <c r="A187" s="70" t="s">
        <v>251</v>
      </c>
      <c r="B187" s="130" t="s">
        <v>32</v>
      </c>
      <c r="C187" s="130"/>
      <c r="D187" s="116"/>
      <c r="E187" s="94"/>
      <c r="F187" s="204"/>
    </row>
    <row r="188" spans="1:7" ht="21" customHeight="1" x14ac:dyDescent="0.3">
      <c r="A188" s="70" t="s">
        <v>170</v>
      </c>
      <c r="B188" s="130">
        <v>2</v>
      </c>
      <c r="C188" s="130"/>
      <c r="D188" s="116"/>
      <c r="E188" s="95"/>
      <c r="F188" s="204"/>
      <c r="G188" s="127"/>
    </row>
    <row r="189" spans="1:7" ht="18"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7.25" customHeight="1" x14ac:dyDescent="0.3">
      <c r="A194" s="264" t="s">
        <v>388</v>
      </c>
      <c r="B194" s="130">
        <v>2</v>
      </c>
      <c r="C194" s="136" t="str">
        <f>IF(B194=0, -10, "0")</f>
        <v>0</v>
      </c>
      <c r="D194" s="116"/>
      <c r="E194" s="106"/>
      <c r="F194" s="204"/>
      <c r="G194" s="127"/>
    </row>
    <row r="195" spans="1:7" s="112" customFormat="1" ht="20.25" customHeight="1" x14ac:dyDescent="0.3">
      <c r="A195" s="311" t="s">
        <v>379</v>
      </c>
      <c r="B195" s="311"/>
      <c r="C195" s="311"/>
      <c r="D195" s="311"/>
      <c r="E195" s="311"/>
      <c r="F195" s="311"/>
      <c r="G195" s="127"/>
    </row>
    <row r="196" spans="1:7" s="112" customFormat="1" x14ac:dyDescent="0.3">
      <c r="A196" s="4" t="s">
        <v>361</v>
      </c>
      <c r="B196" s="130">
        <v>2</v>
      </c>
      <c r="C196" s="131"/>
      <c r="D196" s="116"/>
      <c r="E196" s="106"/>
      <c r="F196" s="204" t="s">
        <v>356</v>
      </c>
      <c r="G196" s="127"/>
    </row>
    <row r="197" spans="1:7" s="112" customFormat="1" x14ac:dyDescent="0.3">
      <c r="A197" s="70" t="s">
        <v>442</v>
      </c>
      <c r="B197" s="130">
        <v>2</v>
      </c>
      <c r="C197" s="131"/>
      <c r="D197" s="116"/>
      <c r="E197" s="106"/>
      <c r="F197" s="204"/>
      <c r="G197" s="127"/>
    </row>
    <row r="198" spans="1:7" s="112" customFormat="1" x14ac:dyDescent="0.3">
      <c r="A198" s="10" t="s">
        <v>443</v>
      </c>
      <c r="B198" s="130">
        <v>2</v>
      </c>
      <c r="C198" s="131"/>
      <c r="D198" s="116"/>
      <c r="E198" s="106"/>
      <c r="F198" s="204"/>
      <c r="G198" s="127"/>
    </row>
    <row r="199" spans="1:7" s="112" customForma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44</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43172</v>
      </c>
      <c r="B208" s="124"/>
      <c r="C208" s="135"/>
      <c r="D208" s="124"/>
    </row>
    <row r="209" spans="1:7" x14ac:dyDescent="0.3">
      <c r="A209" s="305" t="s">
        <v>30</v>
      </c>
      <c r="B209" s="306" t="s">
        <v>31</v>
      </c>
      <c r="C209" s="306"/>
      <c r="D209" s="306" t="s">
        <v>46</v>
      </c>
      <c r="E209" s="307" t="s">
        <v>310</v>
      </c>
      <c r="F209" s="307" t="s">
        <v>360</v>
      </c>
      <c r="G209" s="127"/>
    </row>
    <row r="210" spans="1:7" x14ac:dyDescent="0.3">
      <c r="A210" s="305"/>
      <c r="B210" s="41" t="s">
        <v>34</v>
      </c>
      <c r="C210" s="41" t="s">
        <v>33</v>
      </c>
      <c r="D210" s="306"/>
      <c r="E210" s="307"/>
      <c r="F210" s="30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56.25" customHeight="1" x14ac:dyDescent="0.3">
      <c r="A218" s="10" t="s">
        <v>142</v>
      </c>
      <c r="B218" s="130">
        <v>0</v>
      </c>
      <c r="C218" s="130"/>
      <c r="D218" s="95" t="s">
        <v>445</v>
      </c>
      <c r="E218" s="95" t="s">
        <v>421</v>
      </c>
      <c r="F218" s="204" t="s">
        <v>356</v>
      </c>
    </row>
    <row r="219" spans="1:7" ht="17.25" x14ac:dyDescent="0.35">
      <c r="A219" s="267" t="s">
        <v>256</v>
      </c>
      <c r="B219" s="130">
        <v>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0.88888888888888884</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49" customHeight="1" x14ac:dyDescent="0.3">
      <c r="A238" s="209" t="s">
        <v>66</v>
      </c>
      <c r="B238" s="130">
        <v>0</v>
      </c>
      <c r="C238" s="150">
        <f>IF(B238=0, -5, "0")</f>
        <v>-5</v>
      </c>
      <c r="D238" s="165" t="s">
        <v>446</v>
      </c>
      <c r="E238" s="95" t="s">
        <v>413</v>
      </c>
      <c r="F238" s="204" t="s">
        <v>356</v>
      </c>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412</v>
      </c>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0.70588235294117652</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447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1" t="s">
        <v>379</v>
      </c>
      <c r="B256" s="311"/>
      <c r="C256" s="311"/>
      <c r="D256" s="311"/>
      <c r="E256" s="311"/>
      <c r="F256" s="311"/>
    </row>
    <row r="257" spans="1:7" ht="31.5" customHeight="1" x14ac:dyDescent="0.3">
      <c r="A257" s="58" t="s">
        <v>361</v>
      </c>
      <c r="B257" s="130">
        <v>2</v>
      </c>
      <c r="C257" s="227"/>
      <c r="D257" s="227"/>
      <c r="E257" s="227"/>
      <c r="F257" s="204"/>
      <c r="G257" s="127"/>
    </row>
    <row r="258" spans="1:7" x14ac:dyDescent="0.3">
      <c r="A258" s="55" t="s">
        <v>442</v>
      </c>
      <c r="B258" s="130">
        <v>2</v>
      </c>
      <c r="C258" s="131"/>
      <c r="D258" s="147"/>
      <c r="E258" s="106"/>
      <c r="F258" s="204"/>
      <c r="G258" s="127"/>
    </row>
    <row r="259" spans="1:7" x14ac:dyDescent="0.3">
      <c r="A259" s="219" t="s">
        <v>443</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66</v>
      </c>
    </row>
    <row r="266" spans="1:7" ht="18" x14ac:dyDescent="0.35">
      <c r="A266" s="57" t="s">
        <v>202</v>
      </c>
      <c r="B266" s="160"/>
      <c r="C266" s="161"/>
      <c r="D266" s="162">
        <f>D265/(COUNT(B226:C243,B248:C255,B212:C221,B257:C261)*2)</f>
        <v>0.84615384615384615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43172</v>
      </c>
      <c r="B269" s="124"/>
      <c r="C269" s="135"/>
      <c r="D269" s="124"/>
      <c r="F269" s="206"/>
      <c r="G269" s="214"/>
    </row>
    <row r="270" spans="1:7" s="16" customFormat="1" x14ac:dyDescent="0.3">
      <c r="A270" s="305" t="s">
        <v>30</v>
      </c>
      <c r="B270" s="306" t="s">
        <v>31</v>
      </c>
      <c r="C270" s="306"/>
      <c r="D270" s="306" t="s">
        <v>46</v>
      </c>
      <c r="E270" s="307" t="s">
        <v>310</v>
      </c>
      <c r="F270" s="307" t="s">
        <v>360</v>
      </c>
      <c r="G270" s="214"/>
    </row>
    <row r="271" spans="1:7" s="16" customFormat="1" x14ac:dyDescent="0.3">
      <c r="A271" s="305"/>
      <c r="B271" s="41" t="s">
        <v>34</v>
      </c>
      <c r="C271" s="41" t="s">
        <v>33</v>
      </c>
      <c r="D271" s="306"/>
      <c r="E271" s="307"/>
      <c r="F271" s="307"/>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x14ac:dyDescent="0.3">
      <c r="A277" s="10" t="s">
        <v>27</v>
      </c>
      <c r="B277" s="130">
        <v>1</v>
      </c>
      <c r="C277" s="130"/>
      <c r="D277" s="138" t="s">
        <v>435</v>
      </c>
      <c r="E277" s="106"/>
      <c r="F277" s="204" t="s">
        <v>356</v>
      </c>
      <c r="G277" s="214"/>
    </row>
    <row r="278" spans="1:7" s="16" customFormat="1" x14ac:dyDescent="0.3">
      <c r="A278" s="208" t="s">
        <v>148</v>
      </c>
      <c r="B278" s="130">
        <v>2</v>
      </c>
      <c r="C278" s="150" t="str">
        <f>IF(B278=0, -5, "0")</f>
        <v>0</v>
      </c>
      <c r="D278" s="106"/>
      <c r="E278" s="106"/>
      <c r="F278" s="204"/>
      <c r="G278" s="214"/>
    </row>
    <row r="279" spans="1:7" s="16" customFormat="1" ht="23.25" customHeight="1"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165" t="s">
        <v>431</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2" t="s">
        <v>396</v>
      </c>
      <c r="B308" s="313"/>
      <c r="C308" s="313"/>
      <c r="D308" s="313"/>
      <c r="E308" s="313"/>
      <c r="F308" s="314"/>
      <c r="G308" s="214"/>
    </row>
    <row r="309" spans="1:7" s="16" customFormat="1" ht="30" customHeight="1" x14ac:dyDescent="0.3">
      <c r="A309" s="58" t="s">
        <v>361</v>
      </c>
      <c r="B309" s="130">
        <v>2</v>
      </c>
      <c r="C309" s="213"/>
      <c r="D309" s="165"/>
      <c r="E309" s="106"/>
      <c r="F309" s="204"/>
      <c r="G309" s="214"/>
    </row>
    <row r="310" spans="1:7" s="16" customFormat="1" x14ac:dyDescent="0.3">
      <c r="A310" s="55" t="s">
        <v>442</v>
      </c>
      <c r="B310" s="130">
        <v>2</v>
      </c>
      <c r="C310" s="213"/>
      <c r="D310" s="165"/>
      <c r="E310" s="106"/>
      <c r="F310" s="204"/>
      <c r="G310" s="214"/>
    </row>
    <row r="311" spans="1:7" s="16" customFormat="1" x14ac:dyDescent="0.3">
      <c r="A311" s="219" t="s">
        <v>443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93">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0.98529411764705888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43172</v>
      </c>
      <c r="B321" s="124"/>
      <c r="C321" s="135"/>
      <c r="D321" s="127"/>
    </row>
    <row r="322" spans="1:7" x14ac:dyDescent="0.3">
      <c r="A322" s="305" t="s">
        <v>30</v>
      </c>
      <c r="B322" s="306" t="s">
        <v>31</v>
      </c>
      <c r="C322" s="306"/>
      <c r="D322" s="306" t="s">
        <v>46</v>
      </c>
      <c r="E322" s="307" t="s">
        <v>310</v>
      </c>
      <c r="F322" s="307" t="s">
        <v>360</v>
      </c>
      <c r="G322" s="127"/>
    </row>
    <row r="323" spans="1:7" x14ac:dyDescent="0.3">
      <c r="A323" s="305"/>
      <c r="B323" s="41" t="s">
        <v>34</v>
      </c>
      <c r="C323" s="41" t="s">
        <v>33</v>
      </c>
      <c r="D323" s="306"/>
      <c r="E323" s="307"/>
      <c r="F323" s="30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23.25" customHeight="1" x14ac:dyDescent="0.3">
      <c r="A327" s="9" t="s">
        <v>20</v>
      </c>
      <c r="B327" s="130">
        <v>1</v>
      </c>
      <c r="C327" s="130"/>
      <c r="D327" s="138" t="s">
        <v>435</v>
      </c>
      <c r="E327" s="94"/>
      <c r="F327" s="204" t="s">
        <v>356</v>
      </c>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13</v>
      </c>
    </row>
    <row r="334" spans="1:7" x14ac:dyDescent="0.3">
      <c r="A334" s="5" t="s">
        <v>35</v>
      </c>
      <c r="B334" s="132"/>
      <c r="C334" s="133"/>
      <c r="D334" s="134">
        <f>D333/(COUNT(B325:C332)*2)</f>
        <v>0.9285714285714286</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2" t="s">
        <v>379</v>
      </c>
      <c r="B349" s="313"/>
      <c r="C349" s="313"/>
      <c r="D349" s="313"/>
      <c r="E349" s="313"/>
      <c r="F349" s="313"/>
    </row>
    <row r="350" spans="1:7" s="112" customFormat="1" ht="27.75" customHeight="1" x14ac:dyDescent="0.3">
      <c r="A350" s="55" t="s">
        <v>361</v>
      </c>
      <c r="B350" s="130">
        <v>2</v>
      </c>
      <c r="C350" s="227"/>
      <c r="D350" s="289"/>
      <c r="E350" s="289"/>
      <c r="F350" s="204"/>
      <c r="G350" s="127"/>
    </row>
    <row r="351" spans="1:7" s="112" customFormat="1" x14ac:dyDescent="0.3">
      <c r="A351" s="219" t="s">
        <v>443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0.97727272727272729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43172</v>
      </c>
      <c r="B361" s="124"/>
      <c r="C361" s="135"/>
      <c r="D361" s="124"/>
    </row>
    <row r="362" spans="1:7" x14ac:dyDescent="0.3">
      <c r="A362" s="305" t="s">
        <v>30</v>
      </c>
      <c r="B362" s="306" t="s">
        <v>31</v>
      </c>
      <c r="C362" s="306"/>
      <c r="D362" s="306" t="s">
        <v>46</v>
      </c>
      <c r="E362" s="307" t="s">
        <v>310</v>
      </c>
      <c r="F362" s="307" t="s">
        <v>360</v>
      </c>
      <c r="G362" s="127"/>
    </row>
    <row r="363" spans="1:7" x14ac:dyDescent="0.3">
      <c r="A363" s="305"/>
      <c r="B363" s="41" t="s">
        <v>34</v>
      </c>
      <c r="C363" s="41" t="s">
        <v>33</v>
      </c>
      <c r="D363" s="306"/>
      <c r="E363" s="307"/>
      <c r="F363" s="30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t="s">
        <v>32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11" t="s">
        <v>379</v>
      </c>
      <c r="B383" s="311"/>
      <c r="C383" s="311"/>
      <c r="D383" s="311"/>
      <c r="E383" s="311"/>
      <c r="F383" s="311"/>
      <c r="G383" s="127"/>
    </row>
    <row r="384" spans="1:7" ht="27" customHeight="1" x14ac:dyDescent="0.3">
      <c r="A384" s="70" t="s">
        <v>361</v>
      </c>
      <c r="B384" s="130">
        <v>2</v>
      </c>
      <c r="C384" s="130"/>
      <c r="D384" s="149"/>
      <c r="E384" s="94"/>
      <c r="F384" s="204" t="s">
        <v>356</v>
      </c>
      <c r="G384" s="127"/>
    </row>
    <row r="385" spans="1:7" ht="27" customHeight="1" x14ac:dyDescent="0.3">
      <c r="A385" s="10" t="s">
        <v>443</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14</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43172</v>
      </c>
      <c r="B394" s="124"/>
      <c r="C394" s="135"/>
      <c r="D394" s="127"/>
      <c r="G394" s="127"/>
    </row>
    <row r="395" spans="1:7" x14ac:dyDescent="0.3">
      <c r="A395" s="305" t="s">
        <v>30</v>
      </c>
      <c r="B395" s="306" t="s">
        <v>31</v>
      </c>
      <c r="C395" s="306"/>
      <c r="D395" s="306" t="s">
        <v>46</v>
      </c>
      <c r="E395" s="307" t="s">
        <v>310</v>
      </c>
      <c r="F395" s="307" t="s">
        <v>360</v>
      </c>
      <c r="G395" s="127"/>
    </row>
    <row r="396" spans="1:7" x14ac:dyDescent="0.3">
      <c r="A396" s="305"/>
      <c r="B396" s="41" t="s">
        <v>34</v>
      </c>
      <c r="C396" s="41" t="s">
        <v>33</v>
      </c>
      <c r="D396" s="306"/>
      <c r="E396" s="307"/>
      <c r="F396" s="30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33.75" customHeight="1" x14ac:dyDescent="0.3">
      <c r="A425" s="210" t="s">
        <v>105</v>
      </c>
      <c r="B425" s="130">
        <v>0</v>
      </c>
      <c r="C425" s="150">
        <f>IF(B425=0, -5, "0")</f>
        <v>-5</v>
      </c>
      <c r="D425" s="235" t="s">
        <v>436</v>
      </c>
      <c r="E425" s="95" t="s">
        <v>437</v>
      </c>
      <c r="F425" s="204" t="s">
        <v>356</v>
      </c>
    </row>
    <row r="426" spans="1:16382" s="16" customFormat="1" ht="13.5" customHeight="1" x14ac:dyDescent="0.3">
      <c r="A426" s="61" t="s">
        <v>36</v>
      </c>
      <c r="B426" s="61"/>
      <c r="C426" s="61"/>
      <c r="D426" s="61">
        <f>SUM(B421:C425)</f>
        <v>3</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0.25</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1" t="s">
        <v>379</v>
      </c>
      <c r="B435" s="311"/>
      <c r="C435" s="311"/>
      <c r="D435" s="311"/>
      <c r="E435" s="311"/>
      <c r="F435" s="311"/>
      <c r="G435" s="12"/>
    </row>
    <row r="436" spans="1:7" ht="26.25" customHeight="1" x14ac:dyDescent="0.3">
      <c r="A436" s="70" t="s">
        <v>361</v>
      </c>
      <c r="B436" s="130">
        <v>2</v>
      </c>
      <c r="C436" s="130"/>
      <c r="D436" s="129"/>
      <c r="E436" s="94"/>
      <c r="F436" s="204"/>
      <c r="G436" s="233"/>
    </row>
    <row r="437" spans="1:7" x14ac:dyDescent="0.3">
      <c r="A437" s="10" t="s">
        <v>443</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93">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D443/(COUNT(B430:C434,B410:C416,B421:C425,B398:C405,B436:C439)*2)</f>
        <v>0.85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43172</v>
      </c>
      <c r="B447" s="124"/>
      <c r="C447" s="135"/>
      <c r="D447" s="124"/>
    </row>
    <row r="448" spans="1:7" x14ac:dyDescent="0.3">
      <c r="A448" s="305" t="s">
        <v>30</v>
      </c>
      <c r="B448" s="306" t="s">
        <v>31</v>
      </c>
      <c r="C448" s="306"/>
      <c r="D448" s="306" t="s">
        <v>46</v>
      </c>
      <c r="E448" s="307" t="s">
        <v>310</v>
      </c>
      <c r="F448" s="307" t="s">
        <v>360</v>
      </c>
      <c r="G448" s="127"/>
    </row>
    <row r="449" spans="1:6" x14ac:dyDescent="0.3">
      <c r="A449" s="305"/>
      <c r="B449" s="41" t="s">
        <v>34</v>
      </c>
      <c r="C449" s="41" t="s">
        <v>33</v>
      </c>
      <c r="D449" s="306"/>
      <c r="E449" s="307"/>
      <c r="F449" s="30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08" t="s">
        <v>379</v>
      </c>
      <c r="B471" s="309"/>
      <c r="C471" s="309"/>
      <c r="D471" s="309"/>
      <c r="E471" s="309"/>
      <c r="F471" s="309"/>
    </row>
    <row r="472" spans="1:7" s="112" customFormat="1" x14ac:dyDescent="0.3">
      <c r="A472" s="55" t="s">
        <v>361</v>
      </c>
      <c r="B472" s="130">
        <v>2</v>
      </c>
      <c r="C472" s="213"/>
      <c r="D472" s="116"/>
      <c r="E472" s="106"/>
      <c r="F472" s="204" t="s">
        <v>356</v>
      </c>
      <c r="G472" s="127"/>
    </row>
    <row r="473" spans="1:7" s="112" customFormat="1" x14ac:dyDescent="0.3">
      <c r="A473" s="55" t="s">
        <v>442</v>
      </c>
      <c r="B473" s="130" t="s">
        <v>32</v>
      </c>
      <c r="C473" s="213"/>
      <c r="D473" s="116"/>
      <c r="E473" s="106"/>
      <c r="F473" s="204"/>
      <c r="G473" s="127"/>
    </row>
    <row r="474" spans="1:7" s="112" customFormat="1" x14ac:dyDescent="0.3">
      <c r="A474" s="219" t="s">
        <v>443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24</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0" t="s">
        <v>367</v>
      </c>
      <c r="B483" s="310"/>
      <c r="C483" s="310"/>
      <c r="D483" s="310"/>
      <c r="E483" s="185"/>
      <c r="F483" s="201"/>
    </row>
    <row r="484" spans="1:7" x14ac:dyDescent="0.3">
      <c r="A484" s="74">
        <f>B11</f>
        <v>43172</v>
      </c>
      <c r="B484" s="124"/>
      <c r="C484" s="135"/>
      <c r="D484" s="124"/>
    </row>
    <row r="485" spans="1:7" x14ac:dyDescent="0.3">
      <c r="A485" s="305" t="s">
        <v>30</v>
      </c>
      <c r="B485" s="306" t="s">
        <v>31</v>
      </c>
      <c r="C485" s="306"/>
      <c r="D485" s="306" t="s">
        <v>46</v>
      </c>
      <c r="E485" s="307" t="s">
        <v>310</v>
      </c>
      <c r="F485" s="307" t="s">
        <v>360</v>
      </c>
      <c r="G485" s="127"/>
    </row>
    <row r="486" spans="1:7" x14ac:dyDescent="0.3">
      <c r="A486" s="305"/>
      <c r="B486" s="41" t="s">
        <v>34</v>
      </c>
      <c r="C486" s="41" t="s">
        <v>33</v>
      </c>
      <c r="D486" s="306"/>
      <c r="E486" s="307"/>
      <c r="F486" s="307"/>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43172</v>
      </c>
      <c r="B506" s="124"/>
      <c r="C506" s="135"/>
      <c r="D506" s="124"/>
    </row>
    <row r="507" spans="1:7" x14ac:dyDescent="0.3">
      <c r="A507" s="305" t="s">
        <v>30</v>
      </c>
      <c r="B507" s="306" t="s">
        <v>31</v>
      </c>
      <c r="C507" s="306"/>
      <c r="D507" s="306" t="s">
        <v>46</v>
      </c>
      <c r="E507" s="307" t="s">
        <v>310</v>
      </c>
      <c r="F507" s="307" t="s">
        <v>360</v>
      </c>
      <c r="G507" s="127"/>
    </row>
    <row r="508" spans="1:7" x14ac:dyDescent="0.3">
      <c r="A508" s="305"/>
      <c r="B508" s="41" t="s">
        <v>34</v>
      </c>
      <c r="C508" s="41" t="s">
        <v>33</v>
      </c>
      <c r="D508" s="306"/>
      <c r="E508" s="307"/>
      <c r="F508" s="307"/>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3">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43172</v>
      </c>
      <c r="B517" s="124"/>
      <c r="C517" s="135"/>
      <c r="D517" s="124"/>
    </row>
    <row r="518" spans="1:7" x14ac:dyDescent="0.3">
      <c r="A518" s="305" t="s">
        <v>30</v>
      </c>
      <c r="B518" s="306" t="s">
        <v>31</v>
      </c>
      <c r="C518" s="306"/>
      <c r="D518" s="306" t="s">
        <v>46</v>
      </c>
      <c r="E518" s="307" t="s">
        <v>310</v>
      </c>
      <c r="F518" s="307" t="s">
        <v>360</v>
      </c>
      <c r="G518" s="127"/>
    </row>
    <row r="519" spans="1:7" x14ac:dyDescent="0.3">
      <c r="A519" s="305"/>
      <c r="B519" s="41" t="s">
        <v>34</v>
      </c>
      <c r="C519" s="41" t="s">
        <v>33</v>
      </c>
      <c r="D519" s="306"/>
      <c r="E519" s="307"/>
      <c r="F519" s="307"/>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ht="33" x14ac:dyDescent="0.3">
      <c r="A525" s="4" t="s">
        <v>79</v>
      </c>
      <c r="B525" s="130">
        <v>1</v>
      </c>
      <c r="C525" s="130"/>
      <c r="D525" s="95" t="s">
        <v>439</v>
      </c>
      <c r="E525" s="94"/>
      <c r="F525" s="204" t="s">
        <v>356</v>
      </c>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x14ac:dyDescent="0.3">
      <c r="A530" s="66" t="s">
        <v>394</v>
      </c>
      <c r="B530" s="130">
        <v>2</v>
      </c>
      <c r="C530" s="150" t="str">
        <f>IF(B530=0, -5, "0")</f>
        <v>0</v>
      </c>
      <c r="D530" s="116"/>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19</v>
      </c>
    </row>
    <row r="534" spans="1:7" x14ac:dyDescent="0.3">
      <c r="A534" s="5" t="s">
        <v>35</v>
      </c>
      <c r="B534" s="132"/>
      <c r="C534" s="133"/>
      <c r="D534" s="134">
        <f>D533/(COUNT(B520:C532)*2)</f>
        <v>0.95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43172</v>
      </c>
      <c r="B537" s="124"/>
      <c r="C537" s="135"/>
      <c r="D537" s="124"/>
      <c r="G537" s="127"/>
    </row>
    <row r="538" spans="1:7" x14ac:dyDescent="0.3">
      <c r="A538" s="305" t="s">
        <v>30</v>
      </c>
      <c r="B538" s="306" t="s">
        <v>31</v>
      </c>
      <c r="C538" s="306"/>
      <c r="D538" s="306" t="s">
        <v>46</v>
      </c>
      <c r="E538" s="307" t="s">
        <v>310</v>
      </c>
      <c r="F538" s="307" t="s">
        <v>360</v>
      </c>
      <c r="G538" s="127"/>
    </row>
    <row r="539" spans="1:7" x14ac:dyDescent="0.3">
      <c r="A539" s="305"/>
      <c r="B539" s="41" t="s">
        <v>34</v>
      </c>
      <c r="C539" s="41" t="s">
        <v>33</v>
      </c>
      <c r="D539" s="306"/>
      <c r="E539" s="307"/>
      <c r="F539" s="307"/>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33" customHeight="1"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544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0.91275167785234901</v>
      </c>
    </row>
  </sheetData>
  <sheetProtection algorithmName="SHA-512" hashValue="Tpn45dipLlA6KYYKf0qrIn95xTRqESglL/yonZLFCX3tvnJX269Vru8v9oRXw8mNdLJ40mJ4PohtK0lLCZJVRg==" saltValue="iqsB/EIR2Z7cTg5zzRoeM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89:B307 B257:B260 B325:B332 B337:B348 B309:B312 B365:B372 B377:B382 B350:B352 B398:B405 B410:B416 B421:B425 B430:B434 B384:B385 B451:B456 B461:B470 B436:B438 B488:B492 B472:B475 B496:B497 B509:B511 B273:B284">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8" zoomScale="67" zoomScaleNormal="90" zoomScaleSheetLayoutView="67" workbookViewId="0">
      <selection activeCell="F191" sqref="F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5" t="s">
        <v>50</v>
      </c>
      <c r="B6" s="345"/>
      <c r="C6" s="345"/>
      <c r="D6" s="345"/>
      <c r="E6" s="345"/>
      <c r="F6" s="345"/>
      <c r="G6" s="125"/>
    </row>
    <row r="7" spans="1:7" s="12" customFormat="1" ht="21.75" customHeight="1" x14ac:dyDescent="0.45">
      <c r="A7" s="326" t="str">
        <f>'A1 Exploitation'!A8:F8</f>
        <v>Jammel</v>
      </c>
      <c r="B7" s="326"/>
      <c r="C7" s="326"/>
      <c r="D7" s="326"/>
      <c r="E7" s="326"/>
      <c r="F7" s="326"/>
      <c r="G7" s="125"/>
    </row>
    <row r="8" spans="1:7" s="12" customFormat="1" ht="24" x14ac:dyDescent="0.45">
      <c r="A8" s="14" t="s">
        <v>42</v>
      </c>
      <c r="B8" s="346" t="str">
        <f>'A1 Exploitation'!B9:F9</f>
        <v>Mme Meriam CHOUCHENE</v>
      </c>
      <c r="C8" s="346"/>
      <c r="D8" s="346"/>
      <c r="E8" s="346"/>
      <c r="F8" s="346"/>
      <c r="G8" s="125"/>
    </row>
    <row r="9" spans="1:7" s="12" customFormat="1" ht="24" x14ac:dyDescent="0.45">
      <c r="A9" s="15" t="s">
        <v>44</v>
      </c>
      <c r="B9" s="347" t="str">
        <f>'A1 Exploitation'!B10:F10</f>
        <v>Directeur magasin &amp; chefs rayons</v>
      </c>
      <c r="C9" s="347"/>
      <c r="D9" s="347"/>
      <c r="E9" s="347"/>
      <c r="F9" s="347"/>
      <c r="G9" s="125"/>
    </row>
    <row r="10" spans="1:7" s="12" customFormat="1" ht="24" x14ac:dyDescent="0.45">
      <c r="A10" s="14" t="s">
        <v>43</v>
      </c>
      <c r="B10" s="344">
        <f>'A1 Exploitation'!B11:F11</f>
        <v>43172</v>
      </c>
      <c r="C10" s="344"/>
      <c r="D10" s="344"/>
      <c r="E10" s="344"/>
      <c r="F10" s="344"/>
      <c r="G10" s="125"/>
    </row>
    <row r="11" spans="1:7" s="12" customFormat="1" ht="24" x14ac:dyDescent="0.45">
      <c r="A11" s="14" t="s">
        <v>294</v>
      </c>
      <c r="B11" s="343">
        <f>D199</f>
        <v>0.96330275229357798</v>
      </c>
      <c r="C11" s="343"/>
      <c r="D11" s="343"/>
      <c r="E11" s="343"/>
      <c r="F11" s="343"/>
      <c r="G11" s="125"/>
    </row>
    <row r="12" spans="1:7" s="12" customFormat="1" ht="22.5" x14ac:dyDescent="0.45">
      <c r="A12" s="11"/>
      <c r="D12" s="322"/>
      <c r="E12" s="322"/>
      <c r="F12" s="322"/>
      <c r="G12" s="322"/>
    </row>
    <row r="13" spans="1:7" s="12" customFormat="1" ht="11.25" customHeight="1" x14ac:dyDescent="0.3">
      <c r="A13" s="305" t="s">
        <v>30</v>
      </c>
      <c r="B13" s="306" t="s">
        <v>31</v>
      </c>
      <c r="C13" s="306"/>
      <c r="D13" s="306" t="s">
        <v>46</v>
      </c>
      <c r="E13" s="306" t="s">
        <v>190</v>
      </c>
      <c r="F13" s="306" t="s">
        <v>191</v>
      </c>
      <c r="G13" s="112"/>
    </row>
    <row r="14" spans="1:7" s="12" customFormat="1" ht="12.75" customHeight="1" x14ac:dyDescent="0.3">
      <c r="A14" s="305"/>
      <c r="B14" s="34" t="s">
        <v>34</v>
      </c>
      <c r="C14" s="34" t="s">
        <v>33</v>
      </c>
      <c r="D14" s="306"/>
      <c r="E14" s="306"/>
      <c r="F14" s="306"/>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36"/>
      <c r="C22" s="337"/>
      <c r="D22" s="250">
        <f>SUM(B17:C21)</f>
        <v>10</v>
      </c>
    </row>
    <row r="23" spans="1:7" x14ac:dyDescent="0.3">
      <c r="A23" s="331" t="s">
        <v>295</v>
      </c>
      <c r="B23" s="332"/>
      <c r="C23" s="333"/>
      <c r="D23" s="33">
        <f>D22/(COUNT(B17:C21)*2)</f>
        <v>1</v>
      </c>
    </row>
    <row r="24" spans="1:7" s="22" customFormat="1" x14ac:dyDescent="0.3">
      <c r="A24" s="26"/>
      <c r="B24" s="27"/>
      <c r="C24" s="27"/>
      <c r="D24" s="28"/>
      <c r="G24" s="126"/>
    </row>
    <row r="25" spans="1:7" ht="19.5" x14ac:dyDescent="0.4">
      <c r="A25" s="329" t="s">
        <v>4</v>
      </c>
      <c r="B25" s="330"/>
      <c r="C25" s="330"/>
      <c r="D25" s="330"/>
      <c r="E25" s="330"/>
      <c r="F25" s="330"/>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1" t="s">
        <v>36</v>
      </c>
      <c r="B33" s="332"/>
      <c r="C33" s="333"/>
      <c r="D33" s="248">
        <f>SUM(B26:C32)</f>
        <v>14</v>
      </c>
    </row>
    <row r="34" spans="1:7" x14ac:dyDescent="0.3">
      <c r="A34" s="331" t="s">
        <v>295</v>
      </c>
      <c r="B34" s="332"/>
      <c r="C34" s="333"/>
      <c r="D34" s="33">
        <f>D33/(COUNT(B26:C32)*2)</f>
        <v>1</v>
      </c>
    </row>
    <row r="35" spans="1:7" s="22" customFormat="1" x14ac:dyDescent="0.3">
      <c r="A35" s="26"/>
      <c r="B35" s="27"/>
      <c r="C35" s="27"/>
      <c r="D35" s="28"/>
      <c r="G35" s="126"/>
    </row>
    <row r="36" spans="1:7" s="22" customFormat="1" ht="19.5" x14ac:dyDescent="0.4">
      <c r="A36" s="329" t="s">
        <v>219</v>
      </c>
      <c r="B36" s="330"/>
      <c r="C36" s="330"/>
      <c r="D36" s="330"/>
      <c r="E36" s="330"/>
      <c r="F36" s="330"/>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1" t="s">
        <v>36</v>
      </c>
      <c r="B42" s="332"/>
      <c r="C42" s="333"/>
      <c r="D42" s="248">
        <f>SUM(B37:C41)</f>
        <v>10</v>
      </c>
      <c r="E42" s="13"/>
      <c r="F42" s="13"/>
      <c r="G42" s="126"/>
    </row>
    <row r="43" spans="1:7" s="22" customFormat="1" x14ac:dyDescent="0.3">
      <c r="A43" s="331" t="s">
        <v>295</v>
      </c>
      <c r="B43" s="332"/>
      <c r="C43" s="333"/>
      <c r="D43" s="33">
        <f>D42/(COUNT(B37:C41)*2)</f>
        <v>1</v>
      </c>
      <c r="E43" s="13"/>
      <c r="F43" s="13"/>
      <c r="G43" s="126"/>
    </row>
    <row r="44" spans="1:7" s="22" customFormat="1" x14ac:dyDescent="0.3">
      <c r="A44" s="47"/>
      <c r="B44" s="48"/>
      <c r="C44" s="48"/>
      <c r="D44" s="49"/>
      <c r="G44" s="126"/>
    </row>
    <row r="45" spans="1:7" ht="19.5" x14ac:dyDescent="0.4">
      <c r="A45" s="341" t="s">
        <v>21</v>
      </c>
      <c r="B45" s="342"/>
      <c r="C45" s="342"/>
      <c r="D45" s="342"/>
      <c r="E45" s="342"/>
      <c r="F45" s="342"/>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419</v>
      </c>
      <c r="E50" s="94"/>
      <c r="F50" s="94"/>
    </row>
    <row r="51" spans="1:7" ht="18" x14ac:dyDescent="0.35">
      <c r="A51" s="40" t="s">
        <v>296</v>
      </c>
      <c r="B51" s="94" t="s">
        <v>32</v>
      </c>
      <c r="C51" s="120" t="str">
        <f>IF(B51=0, -5, "0")</f>
        <v>0</v>
      </c>
      <c r="D51" s="98"/>
      <c r="E51" s="94"/>
      <c r="F51" s="94"/>
    </row>
    <row r="52" spans="1:7" x14ac:dyDescent="0.3">
      <c r="A52" s="331" t="s">
        <v>36</v>
      </c>
      <c r="B52" s="332"/>
      <c r="C52" s="333"/>
      <c r="D52" s="248">
        <f>SUM(B46:C51)</f>
        <v>10</v>
      </c>
    </row>
    <row r="53" spans="1:7" x14ac:dyDescent="0.3">
      <c r="A53" s="331" t="s">
        <v>295</v>
      </c>
      <c r="B53" s="332"/>
      <c r="C53" s="333"/>
      <c r="D53" s="33">
        <f>D52/(COUNT(B46:C51)*2)</f>
        <v>1</v>
      </c>
    </row>
    <row r="54" spans="1:7" s="22" customFormat="1" x14ac:dyDescent="0.3">
      <c r="A54" s="26"/>
      <c r="B54" s="27"/>
      <c r="C54" s="27"/>
      <c r="D54" s="28"/>
      <c r="G54" s="126"/>
    </row>
    <row r="55" spans="1:7" ht="19.5" x14ac:dyDescent="0.4">
      <c r="A55" s="329" t="s">
        <v>8</v>
      </c>
      <c r="B55" s="330"/>
      <c r="C55" s="330"/>
      <c r="D55" s="330"/>
      <c r="E55" s="330"/>
      <c r="F55" s="330"/>
    </row>
    <row r="56" spans="1:7" ht="36" x14ac:dyDescent="0.35">
      <c r="A56" s="43" t="s">
        <v>176</v>
      </c>
      <c r="B56" s="94">
        <v>2</v>
      </c>
      <c r="C56" s="120" t="str">
        <f>IF(B56=0, -5, "0")</f>
        <v>0</v>
      </c>
      <c r="D56" s="98"/>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1" t="s">
        <v>36</v>
      </c>
      <c r="B63" s="332"/>
      <c r="C63" s="333"/>
      <c r="D63" s="248">
        <f>SUM(B56:C62)</f>
        <v>14</v>
      </c>
    </row>
    <row r="64" spans="1:7" x14ac:dyDescent="0.3">
      <c r="A64" s="331" t="s">
        <v>295</v>
      </c>
      <c r="B64" s="332"/>
      <c r="C64" s="333"/>
      <c r="D64" s="33">
        <f>D63/(COUNT(B56:C62)*2)</f>
        <v>1</v>
      </c>
    </row>
    <row r="65" spans="1:7" s="22" customFormat="1" x14ac:dyDescent="0.3">
      <c r="A65" s="26"/>
      <c r="B65" s="27"/>
      <c r="C65" s="27"/>
      <c r="D65" s="28"/>
      <c r="G65" s="126"/>
    </row>
    <row r="66" spans="1:7" ht="19.5" x14ac:dyDescent="0.4">
      <c r="A66" s="329" t="s">
        <v>130</v>
      </c>
      <c r="B66" s="330"/>
      <c r="C66" s="330"/>
      <c r="D66" s="330"/>
      <c r="E66" s="330"/>
      <c r="F66" s="330"/>
    </row>
    <row r="67" spans="1:7" ht="19.5" x14ac:dyDescent="0.4">
      <c r="A67" s="17" t="s">
        <v>271</v>
      </c>
      <c r="B67" s="100" t="s">
        <v>32</v>
      </c>
      <c r="C67" s="101"/>
      <c r="D67" s="102"/>
      <c r="E67" s="102"/>
      <c r="F67" s="94" t="s">
        <v>356</v>
      </c>
    </row>
    <row r="68" spans="1:7" ht="19.5" x14ac:dyDescent="0.4">
      <c r="A68" s="17" t="s">
        <v>272</v>
      </c>
      <c r="B68" s="100">
        <v>2</v>
      </c>
      <c r="C68" s="101"/>
      <c r="D68" s="95" t="s">
        <v>423</v>
      </c>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t="s">
        <v>418</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1" t="s">
        <v>36</v>
      </c>
      <c r="B84" s="332"/>
      <c r="C84" s="333"/>
      <c r="D84" s="248">
        <f>SUM(B67:C83)</f>
        <v>22</v>
      </c>
    </row>
    <row r="85" spans="1:7" x14ac:dyDescent="0.3">
      <c r="A85" s="331" t="s">
        <v>295</v>
      </c>
      <c r="B85" s="332"/>
      <c r="C85" s="333"/>
      <c r="D85" s="33">
        <f>D84/(COUNT(B67:C83)*2)</f>
        <v>1</v>
      </c>
    </row>
    <row r="86" spans="1:7" s="22" customFormat="1" x14ac:dyDescent="0.3">
      <c r="A86" s="26"/>
      <c r="B86" s="27"/>
      <c r="C86" s="27"/>
      <c r="D86" s="28"/>
      <c r="G86" s="126"/>
    </row>
    <row r="87" spans="1:7" ht="19.5" x14ac:dyDescent="0.4">
      <c r="A87" s="329" t="s">
        <v>211</v>
      </c>
      <c r="B87" s="330"/>
      <c r="C87" s="330"/>
      <c r="D87" s="330"/>
      <c r="E87" s="330"/>
      <c r="F87" s="330"/>
    </row>
    <row r="88" spans="1:7" ht="24.75" customHeight="1"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4.75" customHeight="1" x14ac:dyDescent="0.4">
      <c r="A91" s="23" t="s">
        <v>301</v>
      </c>
      <c r="B91" s="110">
        <v>2</v>
      </c>
      <c r="C91" s="101"/>
      <c r="D91" s="107"/>
      <c r="E91" s="94"/>
      <c r="F91" s="94"/>
    </row>
    <row r="92" spans="1:7" ht="19.5" x14ac:dyDescent="0.4">
      <c r="A92" s="20" t="s">
        <v>248</v>
      </c>
      <c r="B92" s="110" t="s">
        <v>32</v>
      </c>
      <c r="C92" s="101"/>
      <c r="D92" s="107" t="s">
        <v>417</v>
      </c>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417</v>
      </c>
      <c r="E94" s="94"/>
      <c r="F94" s="94"/>
    </row>
    <row r="95" spans="1:7" ht="33" x14ac:dyDescent="0.3">
      <c r="A95" s="20" t="s">
        <v>165</v>
      </c>
      <c r="B95" s="110">
        <v>0</v>
      </c>
      <c r="C95" s="94"/>
      <c r="D95" s="95" t="s">
        <v>424</v>
      </c>
      <c r="E95" s="95" t="s">
        <v>425</v>
      </c>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415</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t="s">
        <v>414</v>
      </c>
      <c r="E101" s="94"/>
      <c r="F101" s="94"/>
    </row>
    <row r="102" spans="1:7" x14ac:dyDescent="0.3">
      <c r="A102" s="331" t="s">
        <v>36</v>
      </c>
      <c r="B102" s="332"/>
      <c r="C102" s="333"/>
      <c r="D102" s="248">
        <f>SUM(B88:C101)</f>
        <v>22</v>
      </c>
    </row>
    <row r="103" spans="1:7" x14ac:dyDescent="0.3">
      <c r="A103" s="331" t="s">
        <v>295</v>
      </c>
      <c r="B103" s="332"/>
      <c r="C103" s="333"/>
      <c r="D103" s="33">
        <f>D102/(COUNT(B88:C101)*2)</f>
        <v>0.91666666666666663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9" t="s">
        <v>212</v>
      </c>
      <c r="B106" s="330"/>
      <c r="C106" s="330"/>
      <c r="D106" s="330"/>
      <c r="E106" s="330"/>
      <c r="F106" s="330"/>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4.7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1" t="s">
        <v>36</v>
      </c>
      <c r="B118" s="332"/>
      <c r="C118" s="333"/>
      <c r="D118" s="248">
        <f>SUM(B107:C117)</f>
        <v>22</v>
      </c>
      <c r="E118" s="13"/>
      <c r="F118" s="13"/>
      <c r="G118" s="126"/>
    </row>
    <row r="119" spans="1:7" s="22" customFormat="1" x14ac:dyDescent="0.3">
      <c r="A119" s="331" t="s">
        <v>295</v>
      </c>
      <c r="B119" s="332"/>
      <c r="C119" s="333"/>
      <c r="D119" s="33">
        <f>D118/(COUNT(B107:C117)*2)</f>
        <v>1</v>
      </c>
      <c r="E119" s="13"/>
      <c r="F119" s="13"/>
      <c r="G119" s="126"/>
    </row>
    <row r="120" spans="1:7" s="22" customFormat="1" x14ac:dyDescent="0.3">
      <c r="A120" s="26"/>
      <c r="B120" s="27"/>
      <c r="C120" s="27"/>
      <c r="D120" s="28"/>
      <c r="G120" s="126"/>
    </row>
    <row r="121" spans="1:7" ht="19.5" x14ac:dyDescent="0.4">
      <c r="A121" s="329" t="s">
        <v>185</v>
      </c>
      <c r="B121" s="330"/>
      <c r="C121" s="330"/>
      <c r="D121" s="330"/>
      <c r="E121" s="330"/>
      <c r="F121" s="330"/>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416</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448</v>
      </c>
      <c r="E130" s="95"/>
      <c r="F130" s="94"/>
    </row>
    <row r="131" spans="1:7" x14ac:dyDescent="0.3">
      <c r="A131" s="23" t="s">
        <v>276</v>
      </c>
      <c r="B131" s="111">
        <v>2</v>
      </c>
      <c r="C131" s="121"/>
      <c r="D131" s="95"/>
      <c r="E131" s="95"/>
      <c r="F131" s="94"/>
    </row>
    <row r="132" spans="1:7" ht="18" x14ac:dyDescent="0.35">
      <c r="A132" s="45" t="s">
        <v>317</v>
      </c>
      <c r="B132" s="111">
        <v>1</v>
      </c>
      <c r="C132" s="120" t="str">
        <f>IF(B132=0, -5, "0")</f>
        <v>0</v>
      </c>
      <c r="D132" s="107" t="s">
        <v>411</v>
      </c>
      <c r="E132" s="102"/>
      <c r="F132" s="94" t="s">
        <v>356</v>
      </c>
    </row>
    <row r="133" spans="1:7" x14ac:dyDescent="0.3">
      <c r="A133" s="331" t="s">
        <v>36</v>
      </c>
      <c r="B133" s="332"/>
      <c r="C133" s="333"/>
      <c r="D133" s="248">
        <f>SUM(B122:C132)</f>
        <v>21</v>
      </c>
    </row>
    <row r="134" spans="1:7" x14ac:dyDescent="0.3">
      <c r="A134" s="331" t="s">
        <v>295</v>
      </c>
      <c r="B134" s="332"/>
      <c r="C134" s="333"/>
      <c r="D134" s="32">
        <f>D133/(COUNT(B122:C132)*2)</f>
        <v>0.95454545454545459</v>
      </c>
    </row>
    <row r="135" spans="1:7" s="22" customFormat="1" x14ac:dyDescent="0.3">
      <c r="A135" s="26"/>
      <c r="B135" s="27"/>
      <c r="C135" s="27"/>
      <c r="D135" s="31"/>
      <c r="G135" s="126"/>
    </row>
    <row r="136" spans="1:7" ht="19.5" x14ac:dyDescent="0.4">
      <c r="A136" s="329" t="s">
        <v>71</v>
      </c>
      <c r="B136" s="330"/>
      <c r="C136" s="330"/>
      <c r="D136" s="330"/>
      <c r="E136" s="330"/>
      <c r="F136" s="330"/>
    </row>
    <row r="137" spans="1:7" ht="19.5" x14ac:dyDescent="0.4">
      <c r="A137" s="23" t="s">
        <v>302</v>
      </c>
      <c r="B137" s="110">
        <v>2</v>
      </c>
      <c r="C137" s="101"/>
      <c r="D137" s="103"/>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1" t="s">
        <v>36</v>
      </c>
      <c r="B149" s="332"/>
      <c r="C149" s="333"/>
      <c r="D149" s="248">
        <f>SUM(B137:C148)</f>
        <v>24</v>
      </c>
    </row>
    <row r="150" spans="1:7" x14ac:dyDescent="0.3">
      <c r="A150" s="331" t="s">
        <v>295</v>
      </c>
      <c r="B150" s="332"/>
      <c r="C150" s="333"/>
      <c r="D150" s="33">
        <f>D149/(COUNT(B137:C148)*2)</f>
        <v>1</v>
      </c>
    </row>
    <row r="151" spans="1:7" s="22" customFormat="1" x14ac:dyDescent="0.3">
      <c r="A151" s="26"/>
      <c r="B151" s="27"/>
      <c r="C151" s="27"/>
      <c r="D151" s="28"/>
      <c r="G151" s="126"/>
    </row>
    <row r="152" spans="1:7" ht="19.5" x14ac:dyDescent="0.4">
      <c r="A152" s="329" t="s">
        <v>217</v>
      </c>
      <c r="B152" s="330"/>
      <c r="C152" s="330"/>
      <c r="D152" s="330"/>
      <c r="E152" s="330"/>
      <c r="F152" s="330"/>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1" t="s">
        <v>36</v>
      </c>
      <c r="B161" s="336"/>
      <c r="C161" s="337"/>
      <c r="D161" s="250">
        <f>SUM(B153:C160)</f>
        <v>16</v>
      </c>
    </row>
    <row r="162" spans="1:7" x14ac:dyDescent="0.3">
      <c r="A162" s="331" t="s">
        <v>295</v>
      </c>
      <c r="B162" s="332"/>
      <c r="C162" s="333"/>
      <c r="D162" s="33">
        <f>D161/(COUNT(B153:C160)*2)</f>
        <v>1</v>
      </c>
    </row>
    <row r="163" spans="1:7" s="22" customFormat="1" x14ac:dyDescent="0.3">
      <c r="A163" s="26"/>
      <c r="B163" s="27"/>
      <c r="C163" s="29"/>
      <c r="D163" s="30"/>
      <c r="G163" s="126"/>
    </row>
    <row r="164" spans="1:7" ht="19.5" x14ac:dyDescent="0.4">
      <c r="A164" s="329" t="s">
        <v>77</v>
      </c>
      <c r="B164" s="330"/>
      <c r="C164" s="330"/>
      <c r="D164" s="330"/>
      <c r="E164" s="330"/>
      <c r="F164" s="330"/>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1" t="s">
        <v>36</v>
      </c>
      <c r="B169" s="332"/>
      <c r="C169" s="333"/>
      <c r="D169" s="248">
        <f>SUM(B165:C168)</f>
        <v>8</v>
      </c>
    </row>
    <row r="170" spans="1:7" x14ac:dyDescent="0.3">
      <c r="A170" s="331" t="s">
        <v>295</v>
      </c>
      <c r="B170" s="332"/>
      <c r="C170" s="333"/>
      <c r="D170" s="33">
        <f>D169/(COUNT(B165:C168)*2)</f>
        <v>1</v>
      </c>
    </row>
    <row r="171" spans="1:7" s="22" customFormat="1" x14ac:dyDescent="0.3">
      <c r="A171" s="26"/>
      <c r="B171" s="27"/>
      <c r="C171" s="27"/>
      <c r="D171" s="28"/>
      <c r="G171" s="126"/>
    </row>
    <row r="172" spans="1:7" ht="19.5" x14ac:dyDescent="0.4">
      <c r="A172" s="334" t="s">
        <v>17</v>
      </c>
      <c r="B172" s="335"/>
      <c r="C172" s="335"/>
      <c r="D172" s="335"/>
      <c r="E172" s="335"/>
      <c r="F172" s="335"/>
    </row>
    <row r="173" spans="1:7" ht="120" customHeight="1" x14ac:dyDescent="0.3">
      <c r="A173" s="20" t="s">
        <v>180</v>
      </c>
      <c r="B173" s="94">
        <v>0</v>
      </c>
      <c r="C173" s="94"/>
      <c r="D173" s="119" t="s">
        <v>438</v>
      </c>
      <c r="E173" s="95" t="s">
        <v>440</v>
      </c>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1" t="s">
        <v>36</v>
      </c>
      <c r="B177" s="332"/>
      <c r="C177" s="333"/>
      <c r="D177" s="248">
        <f>SUM(B173:C176)</f>
        <v>6</v>
      </c>
    </row>
    <row r="178" spans="1:7" x14ac:dyDescent="0.3">
      <c r="A178" s="331" t="s">
        <v>295</v>
      </c>
      <c r="B178" s="332"/>
      <c r="C178" s="333"/>
      <c r="D178" s="33">
        <f>D177/(COUNT(B173:C176)*2)</f>
        <v>0.75</v>
      </c>
    </row>
    <row r="179" spans="1:7" s="22" customFormat="1" x14ac:dyDescent="0.3">
      <c r="A179" s="26"/>
      <c r="B179" s="27"/>
      <c r="C179" s="27"/>
      <c r="D179" s="28"/>
      <c r="G179" s="126"/>
    </row>
    <row r="180" spans="1:7" ht="19.5" x14ac:dyDescent="0.4">
      <c r="A180" s="329" t="s">
        <v>78</v>
      </c>
      <c r="B180" s="330"/>
      <c r="C180" s="330"/>
      <c r="D180" s="330"/>
      <c r="E180" s="330"/>
      <c r="F180" s="330"/>
    </row>
    <row r="181" spans="1:7" ht="49.5" x14ac:dyDescent="0.3">
      <c r="A181" s="44" t="s">
        <v>315</v>
      </c>
      <c r="B181" s="94">
        <v>0</v>
      </c>
      <c r="C181" s="94"/>
      <c r="D181" s="95" t="s">
        <v>432</v>
      </c>
      <c r="E181" s="95" t="s">
        <v>433</v>
      </c>
      <c r="F181" s="94" t="s">
        <v>357</v>
      </c>
    </row>
    <row r="182" spans="1:7" x14ac:dyDescent="0.3">
      <c r="A182" s="52" t="s">
        <v>220</v>
      </c>
      <c r="B182" s="94">
        <v>2</v>
      </c>
      <c r="C182" s="94"/>
      <c r="D182" s="95"/>
      <c r="E182" s="69"/>
      <c r="F182" s="94"/>
    </row>
    <row r="183" spans="1:7" ht="33" x14ac:dyDescent="0.3">
      <c r="A183" s="17" t="s">
        <v>88</v>
      </c>
      <c r="B183" s="94">
        <v>1</v>
      </c>
      <c r="C183" s="94"/>
      <c r="D183" s="95" t="s">
        <v>434</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1" t="s">
        <v>36</v>
      </c>
      <c r="B186" s="332"/>
      <c r="C186" s="333"/>
      <c r="D186" s="248">
        <f>SUM(B181:C185)</f>
        <v>7</v>
      </c>
    </row>
    <row r="187" spans="1:7" x14ac:dyDescent="0.3">
      <c r="A187" s="331" t="s">
        <v>295</v>
      </c>
      <c r="B187" s="332"/>
      <c r="C187" s="333"/>
      <c r="D187" s="33">
        <f>D186/(COUNT(B181:C185)*2)</f>
        <v>0.7</v>
      </c>
    </row>
    <row r="188" spans="1:7" s="22" customFormat="1" x14ac:dyDescent="0.3">
      <c r="A188" s="26"/>
      <c r="B188" s="27"/>
      <c r="C188" s="27"/>
      <c r="D188" s="28"/>
      <c r="G188" s="126"/>
    </row>
    <row r="189" spans="1:7" ht="19.5" x14ac:dyDescent="0.4">
      <c r="A189" s="329" t="s">
        <v>216</v>
      </c>
      <c r="B189" s="330"/>
      <c r="C189" s="330"/>
      <c r="D189" s="330"/>
      <c r="E189" s="330"/>
      <c r="F189" s="330"/>
    </row>
    <row r="190" spans="1:7" x14ac:dyDescent="0.3">
      <c r="A190" s="44" t="s">
        <v>371</v>
      </c>
      <c r="B190" s="94" t="s">
        <v>32</v>
      </c>
      <c r="C190" s="94"/>
      <c r="D190" s="94"/>
      <c r="E190" s="94"/>
      <c r="F190" s="94" t="s">
        <v>356</v>
      </c>
      <c r="G190" s="13"/>
    </row>
    <row r="191" spans="1:7" ht="18" x14ac:dyDescent="0.35">
      <c r="A191" s="273"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1" t="s">
        <v>36</v>
      </c>
      <c r="B194" s="332"/>
      <c r="C194" s="333"/>
      <c r="D194" s="54">
        <f>SUM(B190:C193)</f>
        <v>4</v>
      </c>
    </row>
    <row r="195" spans="1:6" x14ac:dyDescent="0.3">
      <c r="A195" s="331" t="s">
        <v>295</v>
      </c>
      <c r="B195" s="332"/>
      <c r="C195" s="333"/>
      <c r="D195" s="33">
        <f>D194/(COUNT(B190:C193)*2)</f>
        <v>1</v>
      </c>
    </row>
    <row r="197" spans="1:6" ht="18" x14ac:dyDescent="0.35">
      <c r="A197" s="64" t="s">
        <v>449</v>
      </c>
      <c r="B197" s="63"/>
      <c r="C197" s="63"/>
      <c r="D197" s="295">
        <v>0.5</v>
      </c>
      <c r="E197" s="287"/>
      <c r="F197" s="288"/>
    </row>
    <row r="198" spans="1:6" ht="22.5" x14ac:dyDescent="0.3">
      <c r="A198" s="35" t="s">
        <v>45</v>
      </c>
      <c r="B198" s="36"/>
      <c r="C198" s="37"/>
      <c r="D198" s="38">
        <f>SUM(D194,D186,D177,D169,D161,D63,D52,D33,D22,D118,D149,D133,D102,D84,D42)</f>
        <v>210</v>
      </c>
    </row>
    <row r="199" spans="1:6" ht="22.5" x14ac:dyDescent="0.3">
      <c r="A199" s="35" t="s">
        <v>323</v>
      </c>
      <c r="B199" s="36"/>
      <c r="C199" s="37"/>
      <c r="D199" s="39">
        <f>D198/(COUNT(B190:C193,B181:C185,B173:C176,B165:C168,B153:C160,B56:C62,B46:C51,B26:C32,B17:C21,B107:C117,B137:C148,B122:C132,B88:C101,B67:C83,B37:C41)*2)</f>
        <v>0.96330275229357798</v>
      </c>
    </row>
  </sheetData>
  <sheetProtection algorithmName="SHA-512" hashValue="SAWkaz3xaoTOaaNDYkoRIWrb0gvl4tuC3Cu9LjialYut6G6++tEOnVMsYXW/BbEMI6wE1j0/js7b9SewTXYYHw==" saltValue="C8Zoy93Bfa8dTGPkvONn1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9" zoomScale="96" zoomScaleSheetLayoutView="96" workbookViewId="0">
      <selection activeCell="F297" sqref="F297"/>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5" t="s">
        <v>179</v>
      </c>
      <c r="B7" s="325"/>
      <c r="C7" s="325"/>
      <c r="D7" s="325"/>
      <c r="E7" s="325"/>
      <c r="F7" s="325"/>
      <c r="G7" s="125"/>
    </row>
    <row r="8" spans="1:7" ht="29.25" x14ac:dyDescent="0.45">
      <c r="A8" s="326" t="str">
        <f>'Page de garde'!D18</f>
        <v>Jammel</v>
      </c>
      <c r="B8" s="326"/>
      <c r="C8" s="326"/>
      <c r="D8" s="326"/>
      <c r="E8" s="326"/>
      <c r="F8" s="326"/>
      <c r="G8" s="125"/>
    </row>
    <row r="9" spans="1:7" ht="24" x14ac:dyDescent="0.45">
      <c r="A9" s="14" t="s">
        <v>42</v>
      </c>
      <c r="B9" s="327" t="s">
        <v>450</v>
      </c>
      <c r="C9" s="327"/>
      <c r="D9" s="327"/>
      <c r="E9" s="327"/>
      <c r="F9" s="327"/>
      <c r="G9" s="125"/>
    </row>
    <row r="10" spans="1:7" ht="24" x14ac:dyDescent="0.45">
      <c r="A10" s="15" t="s">
        <v>44</v>
      </c>
      <c r="B10" s="328" t="s">
        <v>409</v>
      </c>
      <c r="C10" s="328"/>
      <c r="D10" s="328"/>
      <c r="E10" s="328"/>
      <c r="F10" s="328"/>
      <c r="G10" s="125"/>
    </row>
    <row r="11" spans="1:7" ht="24" x14ac:dyDescent="0.45">
      <c r="A11" s="14" t="s">
        <v>43</v>
      </c>
      <c r="B11" s="323">
        <v>43287</v>
      </c>
      <c r="C11" s="323"/>
      <c r="D11" s="323"/>
      <c r="E11" s="323"/>
      <c r="F11" s="323"/>
      <c r="G11" s="125"/>
    </row>
    <row r="12" spans="1:7" ht="24" x14ac:dyDescent="0.45">
      <c r="A12" s="14" t="s">
        <v>239</v>
      </c>
      <c r="B12" s="321">
        <f>D549</f>
        <v>0.92233009708737868</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43287</v>
      </c>
      <c r="B16" s="188"/>
      <c r="C16" s="188"/>
      <c r="D16" s="188"/>
      <c r="E16" s="188"/>
      <c r="F16" s="202"/>
    </row>
    <row r="17" spans="1:8" ht="16.5" customHeight="1" x14ac:dyDescent="0.3">
      <c r="A17" s="305" t="s">
        <v>30</v>
      </c>
      <c r="B17" s="306" t="s">
        <v>31</v>
      </c>
      <c r="C17" s="306"/>
      <c r="D17" s="306" t="s">
        <v>46</v>
      </c>
      <c r="E17" s="307" t="s">
        <v>310</v>
      </c>
      <c r="F17" s="307" t="s">
        <v>358</v>
      </c>
    </row>
    <row r="18" spans="1:8" ht="16.5" customHeight="1" x14ac:dyDescent="0.3">
      <c r="A18" s="305"/>
      <c r="B18" s="41" t="s">
        <v>34</v>
      </c>
      <c r="C18" s="41" t="s">
        <v>33</v>
      </c>
      <c r="D18" s="306"/>
      <c r="E18" s="307"/>
      <c r="F18" s="30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5" t="s">
        <v>379</v>
      </c>
      <c r="B38" s="316"/>
      <c r="C38" s="316"/>
      <c r="D38" s="316"/>
      <c r="E38" s="316"/>
      <c r="F38" s="317"/>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43287</v>
      </c>
      <c r="B49" s="124"/>
      <c r="C49" s="135"/>
      <c r="D49" s="124"/>
    </row>
    <row r="50" spans="1:7" x14ac:dyDescent="0.3">
      <c r="A50" s="305" t="s">
        <v>30</v>
      </c>
      <c r="B50" s="306" t="s">
        <v>31</v>
      </c>
      <c r="C50" s="306"/>
      <c r="D50" s="306" t="s">
        <v>46</v>
      </c>
      <c r="E50" s="307" t="s">
        <v>310</v>
      </c>
      <c r="F50" s="307" t="s">
        <v>360</v>
      </c>
      <c r="G50" s="127"/>
    </row>
    <row r="51" spans="1:7" x14ac:dyDescent="0.3">
      <c r="A51" s="305"/>
      <c r="B51" s="41" t="s">
        <v>34</v>
      </c>
      <c r="C51" s="41" t="s">
        <v>33</v>
      </c>
      <c r="D51" s="306"/>
      <c r="E51" s="307"/>
      <c r="F51" s="307"/>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82.5" x14ac:dyDescent="0.3">
      <c r="A65" s="247" t="s">
        <v>376</v>
      </c>
      <c r="B65" s="130">
        <v>0</v>
      </c>
      <c r="C65" s="131">
        <f>IF(B65=0, -5, "0")</f>
        <v>-5</v>
      </c>
      <c r="D65" s="149" t="s">
        <v>480</v>
      </c>
      <c r="E65" s="116" t="s">
        <v>452</v>
      </c>
      <c r="F65" s="204" t="s">
        <v>356</v>
      </c>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451</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22</v>
      </c>
    </row>
    <row r="85" spans="1:7" x14ac:dyDescent="0.3">
      <c r="A85" s="5" t="s">
        <v>35</v>
      </c>
      <c r="B85" s="132"/>
      <c r="C85" s="133"/>
      <c r="D85" s="134">
        <f>D84/(COUNT(B65:C83)*2)</f>
        <v>0.6875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5" t="s">
        <v>379</v>
      </c>
      <c r="B94" s="316"/>
      <c r="C94" s="316"/>
      <c r="D94" s="316"/>
      <c r="E94" s="316"/>
      <c r="F94" s="317"/>
    </row>
    <row r="95" spans="1:7" ht="26.25" customHeight="1" x14ac:dyDescent="0.3">
      <c r="A95" s="229" t="s">
        <v>361</v>
      </c>
      <c r="B95" s="130">
        <v>2</v>
      </c>
      <c r="C95" s="230"/>
      <c r="D95" s="231"/>
      <c r="E95" s="106"/>
      <c r="F95" s="204"/>
    </row>
    <row r="96" spans="1:7" s="112" customFormat="1" ht="31.5" customHeight="1" x14ac:dyDescent="0.3">
      <c r="A96" s="55" t="s">
        <v>442</v>
      </c>
      <c r="B96" s="130">
        <v>2</v>
      </c>
      <c r="C96" s="213"/>
      <c r="D96" s="223"/>
      <c r="E96" s="106"/>
      <c r="F96" s="204"/>
      <c r="G96" s="127"/>
    </row>
    <row r="97" spans="1:7" s="112" customFormat="1" ht="31.5" customHeight="1" x14ac:dyDescent="0.3">
      <c r="A97" s="219" t="s">
        <v>443</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2</v>
      </c>
      <c r="F99" s="283">
        <f>COUNTA('A1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58</v>
      </c>
    </row>
    <row r="103" spans="1:7" ht="18" x14ac:dyDescent="0.35">
      <c r="A103" s="42" t="s">
        <v>199</v>
      </c>
      <c r="B103" s="152"/>
      <c r="C103" s="153"/>
      <c r="D103" s="144">
        <f>D102/(COUNT(B88:C93,B53:C60,B65:C83,B95:C99)*2)</f>
        <v>0.8529411764705882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43287</v>
      </c>
      <c r="B106" s="124"/>
      <c r="C106" s="135"/>
      <c r="D106" s="124"/>
    </row>
    <row r="107" spans="1:7" x14ac:dyDescent="0.3">
      <c r="A107" s="305" t="s">
        <v>30</v>
      </c>
      <c r="B107" s="306" t="s">
        <v>31</v>
      </c>
      <c r="C107" s="306"/>
      <c r="D107" s="306" t="s">
        <v>46</v>
      </c>
      <c r="E107" s="307" t="s">
        <v>310</v>
      </c>
      <c r="F107" s="307" t="s">
        <v>360</v>
      </c>
    </row>
    <row r="108" spans="1:7" x14ac:dyDescent="0.3">
      <c r="A108" s="305"/>
      <c r="B108" s="41" t="s">
        <v>34</v>
      </c>
      <c r="C108" s="41" t="s">
        <v>33</v>
      </c>
      <c r="D108" s="306"/>
      <c r="E108" s="307"/>
      <c r="F108" s="30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3" x14ac:dyDescent="0.3">
      <c r="A125" s="209" t="s">
        <v>159</v>
      </c>
      <c r="B125" s="130">
        <v>1</v>
      </c>
      <c r="C125" s="130" t="str">
        <f>IF(B125=0, -5, "0")</f>
        <v>0</v>
      </c>
      <c r="D125" s="226" t="s">
        <v>453</v>
      </c>
      <c r="E125" s="95"/>
      <c r="F125" s="204" t="s">
        <v>356</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444</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82.5" x14ac:dyDescent="0.3">
      <c r="A132" s="210" t="s">
        <v>157</v>
      </c>
      <c r="B132" s="130">
        <v>1</v>
      </c>
      <c r="C132" s="150" t="str">
        <f>IF(B132=0, -5, "0")</f>
        <v>0</v>
      </c>
      <c r="D132" s="294" t="s">
        <v>458</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66" x14ac:dyDescent="0.3">
      <c r="A147" s="238" t="s">
        <v>404</v>
      </c>
      <c r="B147" s="130">
        <v>0</v>
      </c>
      <c r="C147" s="150">
        <f>IF(B147=0, -5, "0")</f>
        <v>-5</v>
      </c>
      <c r="D147" s="116" t="s">
        <v>454</v>
      </c>
      <c r="E147" s="116" t="s">
        <v>455</v>
      </c>
      <c r="F147" s="204" t="s">
        <v>356</v>
      </c>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442</v>
      </c>
      <c r="B150" s="130">
        <v>2</v>
      </c>
      <c r="C150" s="225"/>
      <c r="D150" s="116"/>
      <c r="E150" s="116"/>
      <c r="F150" s="204"/>
      <c r="G150" s="127"/>
    </row>
    <row r="151" spans="1:7" s="112" customFormat="1" ht="30" x14ac:dyDescent="0.3">
      <c r="A151" s="219" t="s">
        <v>443</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3</v>
      </c>
      <c r="F153" s="283">
        <f>COUNTA('A1 Exploitation'!F110:F152)</f>
        <v>3</v>
      </c>
    </row>
    <row r="154" spans="1:7" x14ac:dyDescent="0.3">
      <c r="A154" s="5" t="s">
        <v>36</v>
      </c>
      <c r="B154" s="5"/>
      <c r="C154" s="5"/>
      <c r="D154" s="5">
        <f>SUM(B143:C147,B149:C153)</f>
        <v>13</v>
      </c>
    </row>
    <row r="155" spans="1:7" x14ac:dyDescent="0.3">
      <c r="A155" s="5" t="s">
        <v>35</v>
      </c>
      <c r="B155" s="132"/>
      <c r="C155" s="133"/>
      <c r="D155" s="134">
        <f>D154/(COUNT(B143:C147,B149:C153)*2)</f>
        <v>0.59090909090909094</v>
      </c>
    </row>
    <row r="156" spans="1:7" x14ac:dyDescent="0.3">
      <c r="A156" s="145"/>
      <c r="B156" s="124"/>
      <c r="C156" s="135"/>
      <c r="D156" s="124"/>
    </row>
    <row r="157" spans="1:7" ht="18" x14ac:dyDescent="0.35">
      <c r="A157" s="42" t="s">
        <v>125</v>
      </c>
      <c r="B157" s="152"/>
      <c r="C157" s="153"/>
      <c r="D157" s="143">
        <f>SUM(D154,D117,D139)</f>
        <v>61</v>
      </c>
    </row>
    <row r="158" spans="1:7" ht="18" x14ac:dyDescent="0.35">
      <c r="A158" s="42" t="s">
        <v>200</v>
      </c>
      <c r="B158" s="152"/>
      <c r="C158" s="153"/>
      <c r="D158" s="144">
        <f>D157/(COUNT(B143:C147,B110:C116,B121:C138,B149:C153)*2)</f>
        <v>0.84722222222222221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43287</v>
      </c>
      <c r="B161" s="124"/>
      <c r="C161" s="135"/>
      <c r="D161" s="127"/>
    </row>
    <row r="162" spans="1:7" x14ac:dyDescent="0.3">
      <c r="A162" s="305" t="s">
        <v>30</v>
      </c>
      <c r="B162" s="306" t="s">
        <v>31</v>
      </c>
      <c r="C162" s="306"/>
      <c r="D162" s="306" t="s">
        <v>46</v>
      </c>
      <c r="E162" s="307" t="s">
        <v>310</v>
      </c>
      <c r="F162" s="307" t="s">
        <v>360</v>
      </c>
      <c r="G162" s="127"/>
    </row>
    <row r="163" spans="1:7" x14ac:dyDescent="0.3">
      <c r="A163" s="305"/>
      <c r="B163" s="41" t="s">
        <v>34</v>
      </c>
      <c r="C163" s="41" t="s">
        <v>33</v>
      </c>
      <c r="D163" s="306"/>
      <c r="E163" s="307"/>
      <c r="F163" s="30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3"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39" customHeight="1" x14ac:dyDescent="0.3">
      <c r="A188" s="70" t="s">
        <v>170</v>
      </c>
      <c r="B188" s="130">
        <v>0</v>
      </c>
      <c r="C188" s="130"/>
      <c r="D188" s="116" t="s">
        <v>456</v>
      </c>
      <c r="E188" s="95" t="s">
        <v>457</v>
      </c>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1" t="s">
        <v>379</v>
      </c>
      <c r="B195" s="311"/>
      <c r="C195" s="311"/>
      <c r="D195" s="311"/>
      <c r="E195" s="311"/>
      <c r="F195" s="311"/>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442</v>
      </c>
      <c r="B197" s="130">
        <v>2</v>
      </c>
      <c r="C197" s="131"/>
      <c r="D197" s="116"/>
      <c r="E197" s="106"/>
      <c r="F197" s="204"/>
      <c r="G197" s="127"/>
    </row>
    <row r="198" spans="1:7" s="112" customFormat="1" ht="33" customHeight="1" x14ac:dyDescent="0.3">
      <c r="A198" s="10" t="s">
        <v>443</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43287</v>
      </c>
      <c r="B208" s="124"/>
      <c r="C208" s="135"/>
      <c r="D208" s="124"/>
    </row>
    <row r="209" spans="1:7" x14ac:dyDescent="0.3">
      <c r="A209" s="305" t="s">
        <v>30</v>
      </c>
      <c r="B209" s="306" t="s">
        <v>31</v>
      </c>
      <c r="C209" s="306"/>
      <c r="D209" s="306" t="s">
        <v>46</v>
      </c>
      <c r="E209" s="307" t="s">
        <v>310</v>
      </c>
      <c r="F209" s="307" t="s">
        <v>360</v>
      </c>
      <c r="G209" s="127"/>
    </row>
    <row r="210" spans="1:7" x14ac:dyDescent="0.3">
      <c r="A210" s="305"/>
      <c r="B210" s="41" t="s">
        <v>34</v>
      </c>
      <c r="C210" s="41" t="s">
        <v>33</v>
      </c>
      <c r="D210" s="306"/>
      <c r="E210" s="307"/>
      <c r="F210" s="30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3" x14ac:dyDescent="0.3">
      <c r="A218" s="10" t="s">
        <v>142</v>
      </c>
      <c r="B218" s="130">
        <v>1</v>
      </c>
      <c r="C218" s="130"/>
      <c r="D218" s="138" t="s">
        <v>460</v>
      </c>
      <c r="E218" s="94"/>
      <c r="F218" s="204" t="s">
        <v>356</v>
      </c>
    </row>
    <row r="219" spans="1:7" ht="17.25" x14ac:dyDescent="0.35">
      <c r="A219" s="267" t="s">
        <v>256</v>
      </c>
      <c r="B219" s="130">
        <v>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0.94444444444444442</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33" x14ac:dyDescent="0.3">
      <c r="A255" s="70" t="s">
        <v>143</v>
      </c>
      <c r="B255" s="130">
        <v>1</v>
      </c>
      <c r="C255" s="130"/>
      <c r="D255" s="138" t="s">
        <v>459</v>
      </c>
      <c r="E255" s="94"/>
      <c r="F255" s="204" t="s">
        <v>356</v>
      </c>
    </row>
    <row r="256" spans="1:7" x14ac:dyDescent="0.3">
      <c r="A256" s="311" t="s">
        <v>379</v>
      </c>
      <c r="B256" s="311"/>
      <c r="C256" s="311"/>
      <c r="D256" s="311"/>
      <c r="E256" s="311"/>
      <c r="F256" s="311"/>
    </row>
    <row r="257" spans="1:7" ht="31.5" customHeight="1" x14ac:dyDescent="0.3">
      <c r="A257" s="58" t="s">
        <v>361</v>
      </c>
      <c r="B257" s="130">
        <v>2</v>
      </c>
      <c r="C257" s="227"/>
      <c r="D257" s="227"/>
      <c r="E257" s="227"/>
      <c r="F257" s="204"/>
      <c r="G257" s="127"/>
    </row>
    <row r="258" spans="1:7" x14ac:dyDescent="0.3">
      <c r="A258" s="55" t="s">
        <v>442</v>
      </c>
      <c r="B258" s="130">
        <v>2</v>
      </c>
      <c r="C258" s="131"/>
      <c r="D258" s="147"/>
      <c r="E258" s="106"/>
      <c r="F258" s="204"/>
      <c r="G258" s="127"/>
    </row>
    <row r="259" spans="1:7" ht="30" x14ac:dyDescent="0.3">
      <c r="A259" s="219" t="s">
        <v>443</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2</v>
      </c>
      <c r="F261" s="283">
        <f>COUNTA('A1 Exploitation'!F212:F260)</f>
        <v>2</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76</v>
      </c>
    </row>
    <row r="266" spans="1:7" ht="18" x14ac:dyDescent="0.35">
      <c r="A266" s="57" t="s">
        <v>202</v>
      </c>
      <c r="B266" s="160"/>
      <c r="C266" s="161"/>
      <c r="D266" s="162">
        <f>D265/(COUNT(B226:C243,B248:C255,B212:C221,B257:C261)*2)</f>
        <v>0.97435897435897434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43287</v>
      </c>
      <c r="B269" s="124"/>
      <c r="C269" s="135"/>
      <c r="D269" s="124"/>
      <c r="F269" s="206"/>
      <c r="G269" s="214"/>
    </row>
    <row r="270" spans="1:7" s="16" customFormat="1" x14ac:dyDescent="0.3">
      <c r="A270" s="305" t="s">
        <v>30</v>
      </c>
      <c r="B270" s="306" t="s">
        <v>31</v>
      </c>
      <c r="C270" s="306"/>
      <c r="D270" s="306" t="s">
        <v>46</v>
      </c>
      <c r="E270" s="307" t="s">
        <v>310</v>
      </c>
      <c r="F270" s="307" t="s">
        <v>360</v>
      </c>
      <c r="G270" s="214"/>
    </row>
    <row r="271" spans="1:7" s="16" customFormat="1" x14ac:dyDescent="0.3">
      <c r="A271" s="305"/>
      <c r="B271" s="41" t="s">
        <v>34</v>
      </c>
      <c r="C271" s="41" t="s">
        <v>33</v>
      </c>
      <c r="D271" s="306"/>
      <c r="E271" s="307"/>
      <c r="F271" s="307"/>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33.75" customHeight="1" x14ac:dyDescent="0.3">
      <c r="A289" s="211" t="s">
        <v>372</v>
      </c>
      <c r="B289" s="130">
        <v>1</v>
      </c>
      <c r="C289" s="131"/>
      <c r="D289" s="214" t="s">
        <v>461</v>
      </c>
      <c r="E289" s="106"/>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462</v>
      </c>
      <c r="E293" s="106"/>
      <c r="F293" s="204" t="s">
        <v>357</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ht="49.5" x14ac:dyDescent="0.3">
      <c r="A300" s="70" t="s">
        <v>376</v>
      </c>
      <c r="B300" s="130">
        <v>0</v>
      </c>
      <c r="C300" s="239"/>
      <c r="D300" s="226" t="s">
        <v>463</v>
      </c>
      <c r="E300" s="116" t="s">
        <v>452</v>
      </c>
      <c r="F300" s="204" t="s">
        <v>356</v>
      </c>
      <c r="G300" s="127"/>
    </row>
    <row r="301" spans="1:7" s="16" customFormat="1" x14ac:dyDescent="0.3">
      <c r="A301" s="70" t="s">
        <v>251</v>
      </c>
      <c r="B301" s="130">
        <v>2</v>
      </c>
      <c r="C301" s="131"/>
      <c r="D301" s="165"/>
      <c r="E301" s="106"/>
      <c r="F301" s="204"/>
      <c r="G301" s="214"/>
    </row>
    <row r="302" spans="1:7" s="16" customFormat="1" ht="49.5" x14ac:dyDescent="0.3">
      <c r="A302" s="209" t="s">
        <v>157</v>
      </c>
      <c r="B302" s="130">
        <v>1</v>
      </c>
      <c r="C302" s="150" t="str">
        <f>IF(B302=0, -5, "0")</f>
        <v>0</v>
      </c>
      <c r="D302" s="165" t="s">
        <v>464</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2" t="s">
        <v>396</v>
      </c>
      <c r="B308" s="313"/>
      <c r="C308" s="313"/>
      <c r="D308" s="313"/>
      <c r="E308" s="313"/>
      <c r="F308" s="314"/>
      <c r="G308" s="214"/>
    </row>
    <row r="309" spans="1:7" s="16" customFormat="1" ht="30" customHeight="1" x14ac:dyDescent="0.3">
      <c r="A309" s="58" t="s">
        <v>361</v>
      </c>
      <c r="B309" s="130">
        <v>2</v>
      </c>
      <c r="C309" s="213"/>
      <c r="D309" s="165"/>
      <c r="E309" s="106"/>
      <c r="F309" s="204"/>
      <c r="G309" s="214"/>
    </row>
    <row r="310" spans="1:7" s="16" customFormat="1" x14ac:dyDescent="0.3">
      <c r="A310" s="55" t="s">
        <v>442</v>
      </c>
      <c r="B310" s="130">
        <v>2</v>
      </c>
      <c r="C310" s="213"/>
      <c r="D310" s="165"/>
      <c r="E310" s="106"/>
      <c r="F310" s="204"/>
      <c r="G310" s="214"/>
    </row>
    <row r="311" spans="1:7" s="16" customFormat="1" ht="30" x14ac:dyDescent="0.3">
      <c r="A311" s="219" t="s">
        <v>443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0.89583333333333337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0.93055555555555558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43287</v>
      </c>
      <c r="B321" s="124"/>
      <c r="C321" s="135"/>
      <c r="D321" s="127"/>
    </row>
    <row r="322" spans="1:7" x14ac:dyDescent="0.3">
      <c r="A322" s="305" t="s">
        <v>30</v>
      </c>
      <c r="B322" s="306" t="s">
        <v>31</v>
      </c>
      <c r="C322" s="306"/>
      <c r="D322" s="306" t="s">
        <v>46</v>
      </c>
      <c r="E322" s="307" t="s">
        <v>310</v>
      </c>
      <c r="F322" s="307" t="s">
        <v>360</v>
      </c>
      <c r="G322" s="127"/>
    </row>
    <row r="323" spans="1:7" x14ac:dyDescent="0.3">
      <c r="A323" s="305"/>
      <c r="B323" s="41" t="s">
        <v>34</v>
      </c>
      <c r="C323" s="41" t="s">
        <v>33</v>
      </c>
      <c r="D323" s="306"/>
      <c r="E323" s="307"/>
      <c r="F323" s="30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0</v>
      </c>
      <c r="C339" s="130"/>
      <c r="D339" s="129" t="s">
        <v>465</v>
      </c>
      <c r="E339" s="95" t="s">
        <v>466</v>
      </c>
      <c r="F339" s="204" t="s">
        <v>356</v>
      </c>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2" t="s">
        <v>379</v>
      </c>
      <c r="B349" s="313"/>
      <c r="C349" s="313"/>
      <c r="D349" s="313"/>
      <c r="E349" s="313"/>
      <c r="F349" s="313"/>
    </row>
    <row r="350" spans="1:7" s="112" customFormat="1" ht="27.75" customHeight="1" x14ac:dyDescent="0.3">
      <c r="A350" s="55" t="s">
        <v>361</v>
      </c>
      <c r="B350" s="130">
        <v>2</v>
      </c>
      <c r="C350" s="227"/>
      <c r="D350" s="227"/>
      <c r="E350" s="227"/>
      <c r="F350" s="204"/>
      <c r="G350" s="127"/>
    </row>
    <row r="351" spans="1:7" s="112" customFormat="1" ht="30" x14ac:dyDescent="0.3">
      <c r="A351" s="219" t="s">
        <v>443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43287</v>
      </c>
      <c r="B361" s="124"/>
      <c r="C361" s="135"/>
      <c r="D361" s="124"/>
    </row>
    <row r="362" spans="1:7" x14ac:dyDescent="0.3">
      <c r="A362" s="305" t="s">
        <v>30</v>
      </c>
      <c r="B362" s="306" t="s">
        <v>31</v>
      </c>
      <c r="C362" s="306"/>
      <c r="D362" s="306" t="s">
        <v>46</v>
      </c>
      <c r="E362" s="307" t="s">
        <v>310</v>
      </c>
      <c r="F362" s="307" t="s">
        <v>360</v>
      </c>
      <c r="G362" s="127"/>
    </row>
    <row r="363" spans="1:7" x14ac:dyDescent="0.3">
      <c r="A363" s="305"/>
      <c r="B363" s="41" t="s">
        <v>34</v>
      </c>
      <c r="C363" s="41" t="s">
        <v>33</v>
      </c>
      <c r="D363" s="306"/>
      <c r="E363" s="307"/>
      <c r="F363" s="30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481</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1</v>
      </c>
      <c r="C381" s="130" t="str">
        <f>IF(B381=0, -5, "0")</f>
        <v>0</v>
      </c>
      <c r="D381" s="149" t="s">
        <v>482</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1" t="s">
        <v>379</v>
      </c>
      <c r="B383" s="311"/>
      <c r="C383" s="311"/>
      <c r="D383" s="311"/>
      <c r="E383" s="311"/>
      <c r="F383" s="311"/>
      <c r="G383" s="127"/>
    </row>
    <row r="384" spans="1:7" ht="27" customHeight="1" x14ac:dyDescent="0.3">
      <c r="A384" s="70" t="s">
        <v>361</v>
      </c>
      <c r="B384" s="130">
        <v>2</v>
      </c>
      <c r="C384" s="130"/>
      <c r="D384" s="149"/>
      <c r="E384" s="94"/>
      <c r="F384" s="204"/>
      <c r="G384" s="127"/>
    </row>
    <row r="385" spans="1:7" ht="27" customHeight="1" x14ac:dyDescent="0.3">
      <c r="A385" s="10" t="s">
        <v>443</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43287</v>
      </c>
      <c r="B394" s="124"/>
      <c r="C394" s="135"/>
      <c r="D394" s="127"/>
      <c r="G394" s="127"/>
    </row>
    <row r="395" spans="1:7" x14ac:dyDescent="0.3">
      <c r="A395" s="305" t="s">
        <v>30</v>
      </c>
      <c r="B395" s="306" t="s">
        <v>31</v>
      </c>
      <c r="C395" s="306"/>
      <c r="D395" s="306" t="s">
        <v>46</v>
      </c>
      <c r="E395" s="307" t="s">
        <v>310</v>
      </c>
      <c r="F395" s="307" t="s">
        <v>360</v>
      </c>
      <c r="G395" s="127"/>
    </row>
    <row r="396" spans="1:7" x14ac:dyDescent="0.3">
      <c r="A396" s="305"/>
      <c r="B396" s="41" t="s">
        <v>34</v>
      </c>
      <c r="C396" s="41" t="s">
        <v>33</v>
      </c>
      <c r="D396" s="306"/>
      <c r="E396" s="307"/>
      <c r="F396" s="30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49.5" x14ac:dyDescent="0.3">
      <c r="A404" s="7" t="s">
        <v>242</v>
      </c>
      <c r="B404" s="130">
        <v>0</v>
      </c>
      <c r="C404" s="130"/>
      <c r="D404" s="95" t="s">
        <v>468</v>
      </c>
      <c r="E404" s="95" t="s">
        <v>469</v>
      </c>
      <c r="F404" s="204" t="s">
        <v>356</v>
      </c>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1" t="s">
        <v>379</v>
      </c>
      <c r="B435" s="311"/>
      <c r="C435" s="311"/>
      <c r="D435" s="311"/>
      <c r="E435" s="311"/>
      <c r="F435" s="311"/>
      <c r="G435" s="12"/>
    </row>
    <row r="436" spans="1:7" ht="26.25" customHeight="1" x14ac:dyDescent="0.3">
      <c r="A436" s="70" t="s">
        <v>361</v>
      </c>
      <c r="B436" s="130">
        <v>2</v>
      </c>
      <c r="C436" s="130"/>
      <c r="D436" s="129"/>
      <c r="E436" s="94"/>
      <c r="F436" s="204"/>
      <c r="G436" s="233"/>
    </row>
    <row r="437" spans="1:7" ht="33" x14ac:dyDescent="0.3">
      <c r="A437" s="10" t="s">
        <v>443</v>
      </c>
      <c r="B437" s="130">
        <v>1</v>
      </c>
      <c r="C437" s="130"/>
      <c r="D437" s="129" t="s">
        <v>467</v>
      </c>
      <c r="E437" s="94"/>
      <c r="F437" s="204" t="s">
        <v>356</v>
      </c>
      <c r="G437" s="12"/>
    </row>
    <row r="438" spans="1:7" ht="33" x14ac:dyDescent="0.3">
      <c r="A438" s="10" t="s">
        <v>392</v>
      </c>
      <c r="B438" s="130">
        <v>1</v>
      </c>
      <c r="C438" s="150" t="str">
        <f>IF(B438=0, -5, "0")</f>
        <v>0</v>
      </c>
      <c r="D438" s="129" t="s">
        <v>470</v>
      </c>
      <c r="E438" s="94"/>
      <c r="F438" s="204" t="s">
        <v>356</v>
      </c>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0.93103448275862066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43287</v>
      </c>
      <c r="B447" s="124"/>
      <c r="C447" s="135"/>
      <c r="D447" s="124"/>
    </row>
    <row r="448" spans="1:7" x14ac:dyDescent="0.3">
      <c r="A448" s="305" t="s">
        <v>30</v>
      </c>
      <c r="B448" s="306" t="s">
        <v>31</v>
      </c>
      <c r="C448" s="306"/>
      <c r="D448" s="306" t="s">
        <v>46</v>
      </c>
      <c r="E448" s="307" t="s">
        <v>310</v>
      </c>
      <c r="F448" s="307" t="s">
        <v>360</v>
      </c>
      <c r="G448" s="127"/>
    </row>
    <row r="449" spans="1:6" x14ac:dyDescent="0.3">
      <c r="A449" s="305"/>
      <c r="B449" s="41" t="s">
        <v>34</v>
      </c>
      <c r="C449" s="41" t="s">
        <v>33</v>
      </c>
      <c r="D449" s="306"/>
      <c r="E449" s="307"/>
      <c r="F449" s="30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33.75" x14ac:dyDescent="0.35">
      <c r="A455" s="261" t="s">
        <v>52</v>
      </c>
      <c r="B455" s="130">
        <v>1</v>
      </c>
      <c r="C455" s="136">
        <f>IF(B455=0, -10, IF(B455=1, -5, "0"))</f>
        <v>-5</v>
      </c>
      <c r="D455" s="95" t="s">
        <v>471</v>
      </c>
      <c r="E455" s="95" t="s">
        <v>483</v>
      </c>
      <c r="F455" s="204" t="s">
        <v>356</v>
      </c>
    </row>
    <row r="456" spans="1:6" x14ac:dyDescent="0.3">
      <c r="A456" s="6" t="s">
        <v>106</v>
      </c>
      <c r="B456" s="130">
        <v>2</v>
      </c>
      <c r="C456" s="130"/>
      <c r="D456" s="95"/>
      <c r="E456" s="94"/>
      <c r="F456" s="204"/>
    </row>
    <row r="457" spans="1:6" x14ac:dyDescent="0.3">
      <c r="A457" s="5" t="s">
        <v>36</v>
      </c>
      <c r="B457" s="5"/>
      <c r="C457" s="5"/>
      <c r="D457" s="5">
        <f>SUM(B451:C456)</f>
        <v>6</v>
      </c>
    </row>
    <row r="458" spans="1:6" x14ac:dyDescent="0.3">
      <c r="A458" s="5" t="s">
        <v>35</v>
      </c>
      <c r="B458" s="132"/>
      <c r="C458" s="133"/>
      <c r="D458" s="134">
        <f>D457/(COUNT(B451:C456)*2)</f>
        <v>0.42857142857142855</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472</v>
      </c>
      <c r="E462" s="94"/>
      <c r="F462" s="204" t="s">
        <v>356</v>
      </c>
    </row>
    <row r="463" spans="1:6" x14ac:dyDescent="0.3">
      <c r="A463" s="70" t="s">
        <v>351</v>
      </c>
      <c r="B463" s="130">
        <v>2</v>
      </c>
      <c r="C463" s="130"/>
      <c r="E463" s="94"/>
      <c r="F463" s="204"/>
    </row>
    <row r="464" spans="1:6" x14ac:dyDescent="0.3">
      <c r="A464" s="70" t="s">
        <v>133</v>
      </c>
      <c r="B464" s="130">
        <v>1</v>
      </c>
      <c r="C464" s="130"/>
      <c r="D464" s="138" t="s">
        <v>484</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08" t="s">
        <v>379</v>
      </c>
      <c r="B471" s="309"/>
      <c r="C471" s="309"/>
      <c r="D471" s="309"/>
      <c r="E471" s="309"/>
      <c r="F471" s="309"/>
    </row>
    <row r="472" spans="1:7" s="112" customFormat="1" ht="27.75" customHeight="1" x14ac:dyDescent="0.3">
      <c r="A472" s="55" t="s">
        <v>361</v>
      </c>
      <c r="B472" s="130">
        <v>2</v>
      </c>
      <c r="C472" s="213"/>
      <c r="D472" s="116"/>
      <c r="E472" s="106"/>
      <c r="F472" s="204"/>
      <c r="G472" s="127"/>
    </row>
    <row r="473" spans="1:7" s="112" customFormat="1" x14ac:dyDescent="0.3">
      <c r="A473" s="55" t="s">
        <v>442</v>
      </c>
      <c r="B473" s="130">
        <v>2</v>
      </c>
      <c r="C473" s="213"/>
      <c r="D473" s="116"/>
      <c r="E473" s="106"/>
      <c r="F473" s="204"/>
      <c r="G473" s="127"/>
    </row>
    <row r="474" spans="1:7" s="112" customFormat="1" ht="30" x14ac:dyDescent="0.3">
      <c r="A474" s="219" t="s">
        <v>443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0.77272727272727271</v>
      </c>
    </row>
    <row r="482" spans="1:7" x14ac:dyDescent="0.3">
      <c r="A482" s="1"/>
      <c r="B482" s="124"/>
      <c r="C482" s="135"/>
      <c r="D482" s="124"/>
    </row>
    <row r="483" spans="1:7" ht="21.75" customHeight="1" x14ac:dyDescent="0.35">
      <c r="A483" s="310" t="s">
        <v>367</v>
      </c>
      <c r="B483" s="310"/>
      <c r="C483" s="310"/>
      <c r="D483" s="310"/>
      <c r="E483" s="185"/>
      <c r="F483" s="201"/>
    </row>
    <row r="484" spans="1:7" x14ac:dyDescent="0.3">
      <c r="A484" s="74">
        <f>B11</f>
        <v>43287</v>
      </c>
      <c r="B484" s="124"/>
      <c r="C484" s="135"/>
      <c r="D484" s="124"/>
    </row>
    <row r="485" spans="1:7" x14ac:dyDescent="0.3">
      <c r="A485" s="305" t="s">
        <v>30</v>
      </c>
      <c r="B485" s="306" t="s">
        <v>31</v>
      </c>
      <c r="C485" s="306"/>
      <c r="D485" s="306" t="s">
        <v>46</v>
      </c>
      <c r="E485" s="307" t="s">
        <v>310</v>
      </c>
      <c r="F485" s="307" t="s">
        <v>360</v>
      </c>
      <c r="G485" s="127"/>
    </row>
    <row r="486" spans="1:7" x14ac:dyDescent="0.3">
      <c r="A486" s="305"/>
      <c r="B486" s="41" t="s">
        <v>34</v>
      </c>
      <c r="C486" s="41" t="s">
        <v>33</v>
      </c>
      <c r="D486" s="306"/>
      <c r="E486" s="307"/>
      <c r="F486" s="307"/>
    </row>
    <row r="487" spans="1:7" ht="18" x14ac:dyDescent="0.3">
      <c r="A487" s="194" t="s">
        <v>368</v>
      </c>
      <c r="B487" s="195"/>
      <c r="C487" s="195"/>
      <c r="D487" s="195"/>
      <c r="E487" s="195"/>
      <c r="F487" s="197"/>
    </row>
    <row r="488" spans="1:7" ht="26.25"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43287</v>
      </c>
      <c r="B506" s="124"/>
      <c r="C506" s="135"/>
      <c r="D506" s="124"/>
    </row>
    <row r="507" spans="1:7" x14ac:dyDescent="0.3">
      <c r="A507" s="305" t="s">
        <v>30</v>
      </c>
      <c r="B507" s="306" t="s">
        <v>31</v>
      </c>
      <c r="C507" s="306"/>
      <c r="D507" s="306" t="s">
        <v>46</v>
      </c>
      <c r="E507" s="307" t="s">
        <v>310</v>
      </c>
      <c r="F507" s="307" t="s">
        <v>360</v>
      </c>
      <c r="G507" s="127"/>
    </row>
    <row r="508" spans="1:7" x14ac:dyDescent="0.3">
      <c r="A508" s="305"/>
      <c r="B508" s="41" t="s">
        <v>34</v>
      </c>
      <c r="C508" s="41" t="s">
        <v>33</v>
      </c>
      <c r="D508" s="348"/>
      <c r="E508" s="307"/>
      <c r="F508" s="30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43287</v>
      </c>
      <c r="B517" s="124"/>
      <c r="C517" s="135"/>
      <c r="D517" s="124"/>
    </row>
    <row r="518" spans="1:7" x14ac:dyDescent="0.3">
      <c r="A518" s="305" t="s">
        <v>30</v>
      </c>
      <c r="B518" s="306" t="s">
        <v>31</v>
      </c>
      <c r="C518" s="306"/>
      <c r="D518" s="306" t="s">
        <v>46</v>
      </c>
      <c r="E518" s="307" t="s">
        <v>310</v>
      </c>
      <c r="F518" s="307" t="s">
        <v>360</v>
      </c>
      <c r="G518" s="127"/>
    </row>
    <row r="519" spans="1:7" x14ac:dyDescent="0.3">
      <c r="A519" s="305"/>
      <c r="B519" s="41" t="s">
        <v>34</v>
      </c>
      <c r="C519" s="41" t="s">
        <v>33</v>
      </c>
      <c r="D519" s="348"/>
      <c r="E519" s="307"/>
      <c r="F519" s="307"/>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20</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43287</v>
      </c>
      <c r="B537" s="124"/>
      <c r="C537" s="135"/>
      <c r="D537" s="124"/>
      <c r="G537" s="127"/>
    </row>
    <row r="538" spans="1:7" x14ac:dyDescent="0.3">
      <c r="A538" s="305" t="s">
        <v>30</v>
      </c>
      <c r="B538" s="306" t="s">
        <v>31</v>
      </c>
      <c r="C538" s="306"/>
      <c r="D538" s="306" t="s">
        <v>46</v>
      </c>
      <c r="E538" s="307" t="s">
        <v>310</v>
      </c>
      <c r="F538" s="307" t="s">
        <v>360</v>
      </c>
      <c r="G538" s="127"/>
    </row>
    <row r="539" spans="1:7" x14ac:dyDescent="0.3">
      <c r="A539" s="305"/>
      <c r="B539" s="41" t="s">
        <v>34</v>
      </c>
      <c r="C539" s="41" t="s">
        <v>33</v>
      </c>
      <c r="D539" s="348"/>
      <c r="E539" s="307"/>
      <c r="F539" s="307"/>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570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0.92233009708737868</v>
      </c>
    </row>
  </sheetData>
  <sheetProtection algorithmName="SHA-512" hashValue="P8Y23q7bIG++knBEA3yUtIzoGBvcZGmC9eAT87Tro4ZQPeA9DD8XByXCAqIHftRFdkwvbUuUP3KX4wCBYx+pYA==" saltValue="IcfzMTmePAs9xskz0VG9K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9" orientation="portrait" r:id="rId1"/>
  <rowBreaks count="4" manualBreakCount="4">
    <brk id="85" max="6" man="1"/>
    <brk id="203" max="6" man="1"/>
    <brk id="267" max="6" man="1"/>
    <brk id="392"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4" zoomScale="96" zoomScaleNormal="90" zoomScaleSheetLayoutView="96"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5" t="s">
        <v>50</v>
      </c>
      <c r="B6" s="345"/>
      <c r="C6" s="345"/>
      <c r="D6" s="345"/>
      <c r="E6" s="345"/>
      <c r="F6" s="345"/>
      <c r="G6" s="125"/>
    </row>
    <row r="7" spans="1:7" s="12" customFormat="1" ht="21.75" customHeight="1" x14ac:dyDescent="0.45">
      <c r="A7" s="326" t="str">
        <f>'A2 Exploitation'!A8:F8</f>
        <v>Jammel</v>
      </c>
      <c r="B7" s="326"/>
      <c r="C7" s="326"/>
      <c r="D7" s="326"/>
      <c r="E7" s="326"/>
      <c r="F7" s="326"/>
      <c r="G7" s="125"/>
    </row>
    <row r="8" spans="1:7" s="12" customFormat="1" ht="24" x14ac:dyDescent="0.45">
      <c r="A8" s="14" t="s">
        <v>42</v>
      </c>
      <c r="B8" s="346" t="str">
        <f>'A2 Exploitation'!B9:F9</f>
        <v>M Souheil DRAOUI</v>
      </c>
      <c r="C8" s="346"/>
      <c r="D8" s="346"/>
      <c r="E8" s="346"/>
      <c r="F8" s="346"/>
      <c r="G8" s="125"/>
    </row>
    <row r="9" spans="1:7" s="12" customFormat="1" ht="24" x14ac:dyDescent="0.45">
      <c r="A9" s="15" t="s">
        <v>44</v>
      </c>
      <c r="B9" s="347" t="str">
        <f>'A2 Exploitation'!B10:F10</f>
        <v>Directeur magasin &amp; chefs rayons</v>
      </c>
      <c r="C9" s="347"/>
      <c r="D9" s="347"/>
      <c r="E9" s="347"/>
      <c r="F9" s="347"/>
      <c r="G9" s="125"/>
    </row>
    <row r="10" spans="1:7" s="12" customFormat="1" ht="24" x14ac:dyDescent="0.45">
      <c r="A10" s="14" t="s">
        <v>43</v>
      </c>
      <c r="B10" s="344">
        <f>'A2 Exploitation'!B11:F11</f>
        <v>43287</v>
      </c>
      <c r="C10" s="344"/>
      <c r="D10" s="344"/>
      <c r="E10" s="344"/>
      <c r="F10" s="344"/>
      <c r="G10" s="125"/>
    </row>
    <row r="11" spans="1:7" s="12" customFormat="1" ht="24" x14ac:dyDescent="0.45">
      <c r="A11" s="14" t="s">
        <v>294</v>
      </c>
      <c r="B11" s="343">
        <f>D199</f>
        <v>0.98245614035087714</v>
      </c>
      <c r="C11" s="343"/>
      <c r="D11" s="343"/>
      <c r="E11" s="343"/>
      <c r="F11" s="343"/>
      <c r="G11" s="125"/>
    </row>
    <row r="12" spans="1:7" s="12" customFormat="1" ht="22.5" x14ac:dyDescent="0.45">
      <c r="A12" s="11"/>
      <c r="D12" s="322"/>
      <c r="E12" s="322"/>
      <c r="F12" s="322"/>
      <c r="G12" s="322"/>
    </row>
    <row r="13" spans="1:7" s="12" customFormat="1" ht="11.25" customHeight="1" x14ac:dyDescent="0.3">
      <c r="A13" s="305" t="s">
        <v>30</v>
      </c>
      <c r="B13" s="306" t="s">
        <v>31</v>
      </c>
      <c r="C13" s="306"/>
      <c r="D13" s="306" t="s">
        <v>46</v>
      </c>
      <c r="E13" s="306" t="s">
        <v>190</v>
      </c>
      <c r="F13" s="306" t="s">
        <v>191</v>
      </c>
      <c r="G13" s="112"/>
    </row>
    <row r="14" spans="1:7" s="12" customFormat="1" ht="12.75" customHeight="1" x14ac:dyDescent="0.3">
      <c r="A14" s="305"/>
      <c r="B14" s="34" t="s">
        <v>34</v>
      </c>
      <c r="C14" s="34" t="s">
        <v>33</v>
      </c>
      <c r="D14" s="306"/>
      <c r="E14" s="306"/>
      <c r="F14" s="306"/>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36"/>
      <c r="C22" s="337"/>
      <c r="D22" s="250">
        <f>SUM(B17:C21)</f>
        <v>10</v>
      </c>
    </row>
    <row r="23" spans="1:7" x14ac:dyDescent="0.3">
      <c r="A23" s="331" t="s">
        <v>295</v>
      </c>
      <c r="B23" s="332"/>
      <c r="C23" s="333"/>
      <c r="D23" s="33">
        <f>D22/(COUNT(B17:C21)*2)</f>
        <v>1</v>
      </c>
    </row>
    <row r="24" spans="1:7" s="22" customFormat="1" x14ac:dyDescent="0.3">
      <c r="A24" s="26"/>
      <c r="B24" s="27"/>
      <c r="C24" s="27"/>
      <c r="D24" s="28"/>
      <c r="G24" s="126"/>
    </row>
    <row r="25" spans="1:7" ht="19.5" x14ac:dyDescent="0.4">
      <c r="A25" s="329" t="s">
        <v>4</v>
      </c>
      <c r="B25" s="330"/>
      <c r="C25" s="330"/>
      <c r="D25" s="330"/>
      <c r="E25" s="330"/>
      <c r="F25" s="330"/>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1" t="s">
        <v>36</v>
      </c>
      <c r="B33" s="332"/>
      <c r="C33" s="333"/>
      <c r="D33" s="248">
        <f>SUM(B26:C32)</f>
        <v>14</v>
      </c>
    </row>
    <row r="34" spans="1:7" x14ac:dyDescent="0.3">
      <c r="A34" s="331" t="s">
        <v>295</v>
      </c>
      <c r="B34" s="332"/>
      <c r="C34" s="333"/>
      <c r="D34" s="33">
        <f>D33/(COUNT(B26:C32)*2)</f>
        <v>1</v>
      </c>
    </row>
    <row r="35" spans="1:7" s="22" customFormat="1" x14ac:dyDescent="0.3">
      <c r="A35" s="26"/>
      <c r="B35" s="27"/>
      <c r="C35" s="27"/>
      <c r="D35" s="28"/>
      <c r="G35" s="126"/>
    </row>
    <row r="36" spans="1:7" s="22" customFormat="1" ht="19.5" x14ac:dyDescent="0.4">
      <c r="A36" s="329" t="s">
        <v>219</v>
      </c>
      <c r="B36" s="330"/>
      <c r="C36" s="330"/>
      <c r="D36" s="330"/>
      <c r="E36" s="330"/>
      <c r="F36" s="330"/>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1" t="s">
        <v>36</v>
      </c>
      <c r="B42" s="332"/>
      <c r="C42" s="333"/>
      <c r="D42" s="248">
        <f>SUM(B37:C41)</f>
        <v>10</v>
      </c>
      <c r="E42" s="13"/>
      <c r="F42" s="13"/>
      <c r="G42" s="126"/>
    </row>
    <row r="43" spans="1:7" s="22" customFormat="1" x14ac:dyDescent="0.3">
      <c r="A43" s="331" t="s">
        <v>295</v>
      </c>
      <c r="B43" s="332"/>
      <c r="C43" s="333"/>
      <c r="D43" s="33">
        <f>D42/(COUNT(B37:C41)*2)</f>
        <v>1</v>
      </c>
      <c r="E43" s="13"/>
      <c r="F43" s="13"/>
      <c r="G43" s="126"/>
    </row>
    <row r="44" spans="1:7" s="22" customFormat="1" x14ac:dyDescent="0.3">
      <c r="A44" s="47"/>
      <c r="B44" s="48"/>
      <c r="C44" s="48"/>
      <c r="D44" s="49"/>
      <c r="G44" s="126"/>
    </row>
    <row r="45" spans="1:7" ht="19.5" x14ac:dyDescent="0.4">
      <c r="A45" s="341" t="s">
        <v>21</v>
      </c>
      <c r="B45" s="342"/>
      <c r="C45" s="342"/>
      <c r="D45" s="342"/>
      <c r="E45" s="342"/>
      <c r="F45" s="34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t="s">
        <v>473</v>
      </c>
      <c r="E51" s="94"/>
      <c r="F51" s="94"/>
    </row>
    <row r="52" spans="1:7" x14ac:dyDescent="0.3">
      <c r="A52" s="331" t="s">
        <v>36</v>
      </c>
      <c r="B52" s="332"/>
      <c r="C52" s="333"/>
      <c r="D52" s="248">
        <f>SUM(B46:C51)</f>
        <v>12</v>
      </c>
    </row>
    <row r="53" spans="1:7" x14ac:dyDescent="0.3">
      <c r="A53" s="331" t="s">
        <v>295</v>
      </c>
      <c r="B53" s="332"/>
      <c r="C53" s="333"/>
      <c r="D53" s="33">
        <f>D52/(COUNT(B46:C51)*2)</f>
        <v>1</v>
      </c>
    </row>
    <row r="54" spans="1:7" s="22" customFormat="1" x14ac:dyDescent="0.3">
      <c r="A54" s="26"/>
      <c r="B54" s="27"/>
      <c r="C54" s="27"/>
      <c r="D54" s="28"/>
      <c r="G54" s="126"/>
    </row>
    <row r="55" spans="1:7" ht="19.5" x14ac:dyDescent="0.4">
      <c r="A55" s="329" t="s">
        <v>8</v>
      </c>
      <c r="B55" s="330"/>
      <c r="C55" s="330"/>
      <c r="D55" s="330"/>
      <c r="E55" s="330"/>
      <c r="F55" s="33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1" t="s">
        <v>36</v>
      </c>
      <c r="B63" s="332"/>
      <c r="C63" s="333"/>
      <c r="D63" s="248">
        <f>SUM(B56:C62)</f>
        <v>14</v>
      </c>
    </row>
    <row r="64" spans="1:7" x14ac:dyDescent="0.3">
      <c r="A64" s="331" t="s">
        <v>295</v>
      </c>
      <c r="B64" s="332"/>
      <c r="C64" s="333"/>
      <c r="D64" s="33">
        <f>D63/(COUNT(B56:C62)*2)</f>
        <v>1</v>
      </c>
    </row>
    <row r="65" spans="1:7" s="22" customFormat="1" x14ac:dyDescent="0.3">
      <c r="A65" s="26"/>
      <c r="B65" s="27"/>
      <c r="C65" s="27"/>
      <c r="D65" s="28"/>
      <c r="G65" s="126"/>
    </row>
    <row r="66" spans="1:7" ht="19.5" x14ac:dyDescent="0.4">
      <c r="A66" s="329" t="s">
        <v>130</v>
      </c>
      <c r="B66" s="330"/>
      <c r="C66" s="330"/>
      <c r="D66" s="330"/>
      <c r="E66" s="330"/>
      <c r="F66" s="330"/>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31.5" x14ac:dyDescent="0.35">
      <c r="A82" s="45" t="s">
        <v>297</v>
      </c>
      <c r="B82" s="100">
        <v>2</v>
      </c>
      <c r="C82" s="120" t="str">
        <f>IF(B82=0, -5, "0")</f>
        <v>0</v>
      </c>
      <c r="D82" s="107" t="s">
        <v>474</v>
      </c>
      <c r="E82" s="109"/>
      <c r="F82" s="94"/>
    </row>
    <row r="83" spans="1:7" x14ac:dyDescent="0.3">
      <c r="A83" s="17" t="s">
        <v>85</v>
      </c>
      <c r="B83" s="100">
        <v>2</v>
      </c>
      <c r="C83" s="94"/>
      <c r="D83" s="107"/>
      <c r="E83" s="108"/>
      <c r="F83" s="94"/>
    </row>
    <row r="84" spans="1:7" x14ac:dyDescent="0.3">
      <c r="A84" s="331" t="s">
        <v>36</v>
      </c>
      <c r="B84" s="332"/>
      <c r="C84" s="333"/>
      <c r="D84" s="248">
        <f>SUM(B67:C83)</f>
        <v>26</v>
      </c>
    </row>
    <row r="85" spans="1:7" x14ac:dyDescent="0.3">
      <c r="A85" s="331" t="s">
        <v>295</v>
      </c>
      <c r="B85" s="332"/>
      <c r="C85" s="333"/>
      <c r="D85" s="33">
        <f>D84/(COUNT(B67:C83)*2)</f>
        <v>1</v>
      </c>
    </row>
    <row r="86" spans="1:7" s="22" customFormat="1" x14ac:dyDescent="0.3">
      <c r="A86" s="26"/>
      <c r="B86" s="27"/>
      <c r="C86" s="27"/>
      <c r="D86" s="28"/>
      <c r="G86" s="126"/>
    </row>
    <row r="87" spans="1:7" ht="19.5" x14ac:dyDescent="0.4">
      <c r="A87" s="329" t="s">
        <v>211</v>
      </c>
      <c r="B87" s="330"/>
      <c r="C87" s="330"/>
      <c r="D87" s="330"/>
      <c r="E87" s="330"/>
      <c r="F87" s="33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1</v>
      </c>
      <c r="C99" s="120" t="str">
        <f>IF(B99=0, -5, "0")</f>
        <v>0</v>
      </c>
      <c r="D99" s="95" t="s">
        <v>476</v>
      </c>
      <c r="E99" s="94"/>
      <c r="F99" s="94" t="s">
        <v>356</v>
      </c>
    </row>
    <row r="100" spans="1:7" ht="18" x14ac:dyDescent="0.35">
      <c r="A100" s="45" t="s">
        <v>297</v>
      </c>
      <c r="B100" s="110">
        <v>1</v>
      </c>
      <c r="C100" s="120" t="str">
        <f>IF(B100=0, -5, "0")</f>
        <v>0</v>
      </c>
      <c r="D100" s="95" t="s">
        <v>475</v>
      </c>
      <c r="E100" s="94"/>
      <c r="F100" s="94" t="s">
        <v>356</v>
      </c>
    </row>
    <row r="101" spans="1:7" x14ac:dyDescent="0.3">
      <c r="A101" s="51" t="s">
        <v>232</v>
      </c>
      <c r="B101" s="110">
        <v>2</v>
      </c>
      <c r="C101" s="94"/>
      <c r="D101" s="95"/>
      <c r="E101" s="94"/>
      <c r="F101" s="94"/>
    </row>
    <row r="102" spans="1:7" x14ac:dyDescent="0.3">
      <c r="A102" s="331" t="s">
        <v>36</v>
      </c>
      <c r="B102" s="332"/>
      <c r="C102" s="333"/>
      <c r="D102" s="248">
        <f>SUM(B88:C101)</f>
        <v>26</v>
      </c>
    </row>
    <row r="103" spans="1:7" x14ac:dyDescent="0.3">
      <c r="A103" s="331" t="s">
        <v>295</v>
      </c>
      <c r="B103" s="332"/>
      <c r="C103" s="333"/>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9" t="s">
        <v>212</v>
      </c>
      <c r="B106" s="330"/>
      <c r="C106" s="330"/>
      <c r="D106" s="330"/>
      <c r="E106" s="330"/>
      <c r="F106" s="33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1" t="s">
        <v>36</v>
      </c>
      <c r="B118" s="332"/>
      <c r="C118" s="333"/>
      <c r="D118" s="248">
        <f>SUM(B107:C117)</f>
        <v>22</v>
      </c>
      <c r="E118" s="13"/>
      <c r="F118" s="13"/>
      <c r="G118" s="126"/>
    </row>
    <row r="119" spans="1:7" s="22" customFormat="1" x14ac:dyDescent="0.3">
      <c r="A119" s="331" t="s">
        <v>295</v>
      </c>
      <c r="B119" s="332"/>
      <c r="C119" s="333"/>
      <c r="D119" s="33">
        <f>D118/(COUNT(B107:C117)*2)</f>
        <v>1</v>
      </c>
      <c r="E119" s="13"/>
      <c r="F119" s="13"/>
      <c r="G119" s="126"/>
    </row>
    <row r="120" spans="1:7" s="22" customFormat="1" x14ac:dyDescent="0.3">
      <c r="A120" s="26"/>
      <c r="B120" s="27"/>
      <c r="C120" s="27"/>
      <c r="D120" s="28"/>
      <c r="G120" s="126"/>
    </row>
    <row r="121" spans="1:7" ht="19.5" x14ac:dyDescent="0.4">
      <c r="A121" s="329" t="s">
        <v>185</v>
      </c>
      <c r="B121" s="330"/>
      <c r="C121" s="330"/>
      <c r="D121" s="330"/>
      <c r="E121" s="330"/>
      <c r="F121" s="330"/>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1" t="s">
        <v>36</v>
      </c>
      <c r="B133" s="332"/>
      <c r="C133" s="333"/>
      <c r="D133" s="248">
        <f>SUM(B122:C132)</f>
        <v>22</v>
      </c>
    </row>
    <row r="134" spans="1:7" x14ac:dyDescent="0.3">
      <c r="A134" s="331" t="s">
        <v>295</v>
      </c>
      <c r="B134" s="332"/>
      <c r="C134" s="333"/>
      <c r="D134" s="32">
        <f>D133/(COUNT(B122:C132)*2)</f>
        <v>1</v>
      </c>
    </row>
    <row r="135" spans="1:7" s="22" customFormat="1" x14ac:dyDescent="0.3">
      <c r="A135" s="26"/>
      <c r="B135" s="27"/>
      <c r="C135" s="27"/>
      <c r="D135" s="31"/>
      <c r="G135" s="126"/>
    </row>
    <row r="136" spans="1:7" ht="19.5" x14ac:dyDescent="0.4">
      <c r="A136" s="329" t="s">
        <v>71</v>
      </c>
      <c r="B136" s="330"/>
      <c r="C136" s="330"/>
      <c r="D136" s="330"/>
      <c r="E136" s="330"/>
      <c r="F136" s="330"/>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1" t="s">
        <v>36</v>
      </c>
      <c r="B149" s="332"/>
      <c r="C149" s="333"/>
      <c r="D149" s="248">
        <f>SUM(B137:C148)</f>
        <v>24</v>
      </c>
    </row>
    <row r="150" spans="1:7" x14ac:dyDescent="0.3">
      <c r="A150" s="331" t="s">
        <v>295</v>
      </c>
      <c r="B150" s="332"/>
      <c r="C150" s="333"/>
      <c r="D150" s="33">
        <f>D149/(COUNT(B137:C148)*2)</f>
        <v>1</v>
      </c>
    </row>
    <row r="151" spans="1:7" s="22" customFormat="1" x14ac:dyDescent="0.3">
      <c r="A151" s="26"/>
      <c r="B151" s="27"/>
      <c r="C151" s="27"/>
      <c r="D151" s="28"/>
      <c r="G151" s="126"/>
    </row>
    <row r="152" spans="1:7" ht="19.5" x14ac:dyDescent="0.4">
      <c r="A152" s="329" t="s">
        <v>217</v>
      </c>
      <c r="B152" s="330"/>
      <c r="C152" s="330"/>
      <c r="D152" s="330"/>
      <c r="E152" s="330"/>
      <c r="F152" s="330"/>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1" t="s">
        <v>36</v>
      </c>
      <c r="B161" s="336"/>
      <c r="C161" s="337"/>
      <c r="D161" s="250">
        <f>SUM(B153:C160)</f>
        <v>16</v>
      </c>
    </row>
    <row r="162" spans="1:7" x14ac:dyDescent="0.3">
      <c r="A162" s="331" t="s">
        <v>295</v>
      </c>
      <c r="B162" s="332"/>
      <c r="C162" s="333"/>
      <c r="D162" s="33">
        <f>D161/(COUNT(B153:C160)*2)</f>
        <v>1</v>
      </c>
    </row>
    <row r="163" spans="1:7" s="22" customFormat="1" x14ac:dyDescent="0.3">
      <c r="A163" s="26"/>
      <c r="B163" s="27"/>
      <c r="C163" s="29"/>
      <c r="D163" s="30"/>
      <c r="G163" s="126"/>
    </row>
    <row r="164" spans="1:7" ht="19.5" x14ac:dyDescent="0.4">
      <c r="A164" s="329" t="s">
        <v>77</v>
      </c>
      <c r="B164" s="330"/>
      <c r="C164" s="330"/>
      <c r="D164" s="330"/>
      <c r="E164" s="330"/>
      <c r="F164" s="33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1" t="s">
        <v>36</v>
      </c>
      <c r="B169" s="332"/>
      <c r="C169" s="333"/>
      <c r="D169" s="248">
        <f>SUM(B165:C168)</f>
        <v>8</v>
      </c>
    </row>
    <row r="170" spans="1:7" x14ac:dyDescent="0.3">
      <c r="A170" s="331" t="s">
        <v>295</v>
      </c>
      <c r="B170" s="332"/>
      <c r="C170" s="333"/>
      <c r="D170" s="33">
        <f>D169/(COUNT(B165:C168)*2)</f>
        <v>1</v>
      </c>
    </row>
    <row r="171" spans="1:7" s="22" customFormat="1" x14ac:dyDescent="0.3">
      <c r="A171" s="26"/>
      <c r="B171" s="27"/>
      <c r="C171" s="27"/>
      <c r="D171" s="28"/>
      <c r="G171" s="126"/>
    </row>
    <row r="172" spans="1:7" ht="19.5" x14ac:dyDescent="0.4">
      <c r="A172" s="334" t="s">
        <v>17</v>
      </c>
      <c r="B172" s="335"/>
      <c r="C172" s="335"/>
      <c r="D172" s="335"/>
      <c r="E172" s="335"/>
      <c r="F172" s="335"/>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1" t="s">
        <v>36</v>
      </c>
      <c r="B177" s="332"/>
      <c r="C177" s="333"/>
      <c r="D177" s="248">
        <f>SUM(B173:C176)</f>
        <v>8</v>
      </c>
    </row>
    <row r="178" spans="1:7" x14ac:dyDescent="0.3">
      <c r="A178" s="331" t="s">
        <v>295</v>
      </c>
      <c r="B178" s="332"/>
      <c r="C178" s="333"/>
      <c r="D178" s="33">
        <f>D177/(COUNT(B173:C176)*2)</f>
        <v>1</v>
      </c>
    </row>
    <row r="179" spans="1:7" s="22" customFormat="1" x14ac:dyDescent="0.3">
      <c r="A179" s="26"/>
      <c r="B179" s="27"/>
      <c r="C179" s="27"/>
      <c r="D179" s="28"/>
      <c r="G179" s="126"/>
    </row>
    <row r="180" spans="1:7" ht="19.5" x14ac:dyDescent="0.4">
      <c r="A180" s="329" t="s">
        <v>78</v>
      </c>
      <c r="B180" s="330"/>
      <c r="C180" s="330"/>
      <c r="D180" s="330"/>
      <c r="E180" s="330"/>
      <c r="F180" s="330"/>
    </row>
    <row r="181" spans="1:7" ht="49.5" x14ac:dyDescent="0.3">
      <c r="A181" s="44" t="s">
        <v>315</v>
      </c>
      <c r="B181" s="94">
        <v>1</v>
      </c>
      <c r="C181" s="94"/>
      <c r="D181" s="95" t="s">
        <v>477</v>
      </c>
      <c r="E181" s="95" t="s">
        <v>478</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1" t="s">
        <v>36</v>
      </c>
      <c r="B186" s="332"/>
      <c r="C186" s="333"/>
      <c r="D186" s="248">
        <f>SUM(B181:C185)</f>
        <v>9</v>
      </c>
    </row>
    <row r="187" spans="1:7" x14ac:dyDescent="0.3">
      <c r="A187" s="331" t="s">
        <v>295</v>
      </c>
      <c r="B187" s="332"/>
      <c r="C187" s="333"/>
      <c r="D187" s="33">
        <f>D186/(COUNT(B181:C185)*2)</f>
        <v>0.9</v>
      </c>
    </row>
    <row r="188" spans="1:7" s="22" customFormat="1" x14ac:dyDescent="0.3">
      <c r="A188" s="26"/>
      <c r="B188" s="27"/>
      <c r="C188" s="27"/>
      <c r="D188" s="28"/>
      <c r="G188" s="126"/>
    </row>
    <row r="189" spans="1:7" ht="19.5" x14ac:dyDescent="0.4">
      <c r="A189" s="329" t="s">
        <v>216</v>
      </c>
      <c r="B189" s="330"/>
      <c r="C189" s="330"/>
      <c r="D189" s="330"/>
      <c r="E189" s="330"/>
      <c r="F189" s="330"/>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479</v>
      </c>
      <c r="E192" s="94"/>
      <c r="F192" s="94" t="s">
        <v>356</v>
      </c>
    </row>
    <row r="193" spans="1:6" x14ac:dyDescent="0.3">
      <c r="A193" s="53" t="s">
        <v>189</v>
      </c>
      <c r="B193" s="94" t="s">
        <v>32</v>
      </c>
      <c r="C193" s="94"/>
      <c r="D193" s="94"/>
      <c r="E193" s="94"/>
      <c r="F193" s="94"/>
    </row>
    <row r="194" spans="1:6" x14ac:dyDescent="0.3">
      <c r="A194" s="331" t="s">
        <v>36</v>
      </c>
      <c r="B194" s="332"/>
      <c r="C194" s="333"/>
      <c r="D194" s="54">
        <f>SUM(B190:C193)</f>
        <v>3</v>
      </c>
    </row>
    <row r="195" spans="1:6" x14ac:dyDescent="0.3">
      <c r="A195" s="331" t="s">
        <v>295</v>
      </c>
      <c r="B195" s="332"/>
      <c r="C195" s="333"/>
      <c r="D195" s="33">
        <f>D194/(COUNT(B190:C193)*2)</f>
        <v>0.75</v>
      </c>
    </row>
    <row r="197" spans="1:6" ht="18" x14ac:dyDescent="0.35">
      <c r="A197" s="64" t="s">
        <v>449</v>
      </c>
      <c r="B197" s="63"/>
      <c r="C197" s="63"/>
      <c r="D197" s="296">
        <f>E197/F197</f>
        <v>0.93333333333333335</v>
      </c>
      <c r="E197" s="287">
        <f>COUNTIF('A1 Technique'!F17:F193,"ok")</f>
        <v>14</v>
      </c>
      <c r="F197" s="288">
        <f>COUNTA('A1 Technique'!F17:F193)</f>
        <v>15</v>
      </c>
    </row>
    <row r="198" spans="1:6" ht="22.5" x14ac:dyDescent="0.3">
      <c r="A198" s="35" t="s">
        <v>45</v>
      </c>
      <c r="B198" s="36"/>
      <c r="C198" s="37"/>
      <c r="D198" s="38">
        <f>SUM(D194,D186,D177,D169,D161,D63,D52,D33,D22,D118,D149,D133,D102,D84,D42)</f>
        <v>224</v>
      </c>
    </row>
    <row r="199" spans="1:6" ht="22.5" x14ac:dyDescent="0.3">
      <c r="A199" s="35" t="s">
        <v>323</v>
      </c>
      <c r="B199" s="36"/>
      <c r="C199" s="37"/>
      <c r="D199" s="39">
        <f>D198/(COUNT(B190:C193,B181:C185,B173:C176,B165:C168,B153:C160,B56:C62,B46:C51,B26:C32,B17:C21,B107:C117,B137:C148,B122:C132,B88:C101,B67:C83,B37:C41)*2)</f>
        <v>0.98245614035087714</v>
      </c>
    </row>
  </sheetData>
  <sheetProtection algorithmName="SHA-512" hashValue="TnPPfgFRbQULE6mN/sdCbEU6wyccsEM1iH8YZslVHYIUGiU9UyFdwj0WzsOIbyea+XQnEv2SHIy9KGt3DgfsuA==" saltValue="BYSqYq7vhmHnvC7CTgK/g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7" orientation="portrait" r:id="rId1"/>
  <rowBreaks count="1" manualBreakCount="1">
    <brk id="85"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11" zoomScale="83" zoomScaleSheetLayoutView="83" workbookViewId="0">
      <selection activeCell="A522" sqref="A52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5" t="s">
        <v>179</v>
      </c>
      <c r="B7" s="325"/>
      <c r="C7" s="325"/>
      <c r="D7" s="325"/>
      <c r="E7" s="325"/>
      <c r="F7" s="325"/>
      <c r="G7" s="125"/>
    </row>
    <row r="8" spans="1:7" ht="29.25" x14ac:dyDescent="0.45">
      <c r="A8" s="326" t="str">
        <f>'Page de garde'!D18</f>
        <v>Jammel</v>
      </c>
      <c r="B8" s="326"/>
      <c r="C8" s="326"/>
      <c r="D8" s="326"/>
      <c r="E8" s="326"/>
      <c r="F8" s="326"/>
      <c r="G8" s="125"/>
    </row>
    <row r="9" spans="1:7" ht="24" x14ac:dyDescent="0.45">
      <c r="A9" s="14" t="s">
        <v>42</v>
      </c>
      <c r="B9" s="327" t="s">
        <v>408</v>
      </c>
      <c r="C9" s="327"/>
      <c r="D9" s="327"/>
      <c r="E9" s="327"/>
      <c r="F9" s="327"/>
      <c r="G9" s="125"/>
    </row>
    <row r="10" spans="1:7" ht="24" x14ac:dyDescent="0.45">
      <c r="A10" s="15" t="s">
        <v>44</v>
      </c>
      <c r="B10" s="328" t="s">
        <v>409</v>
      </c>
      <c r="C10" s="328"/>
      <c r="D10" s="328"/>
      <c r="E10" s="328"/>
      <c r="F10" s="328"/>
      <c r="G10" s="125"/>
    </row>
    <row r="11" spans="1:7" ht="24" x14ac:dyDescent="0.45">
      <c r="A11" s="14" t="s">
        <v>43</v>
      </c>
      <c r="B11" s="323">
        <v>43362</v>
      </c>
      <c r="C11" s="323"/>
      <c r="D11" s="323"/>
      <c r="E11" s="323"/>
      <c r="F11" s="323"/>
      <c r="G11" s="125"/>
    </row>
    <row r="12" spans="1:7" ht="24" x14ac:dyDescent="0.45">
      <c r="A12" s="14" t="s">
        <v>239</v>
      </c>
      <c r="B12" s="321">
        <f>D549</f>
        <v>0.98154362416107388</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43362</v>
      </c>
      <c r="B16" s="188"/>
      <c r="C16" s="188"/>
      <c r="D16" s="188"/>
      <c r="E16" s="188"/>
      <c r="F16" s="202"/>
    </row>
    <row r="17" spans="1:8" ht="16.5" customHeight="1" x14ac:dyDescent="0.3">
      <c r="A17" s="305" t="s">
        <v>30</v>
      </c>
      <c r="B17" s="306" t="s">
        <v>31</v>
      </c>
      <c r="C17" s="306"/>
      <c r="D17" s="306" t="s">
        <v>46</v>
      </c>
      <c r="E17" s="307" t="s">
        <v>310</v>
      </c>
      <c r="F17" s="307" t="s">
        <v>358</v>
      </c>
    </row>
    <row r="18" spans="1:8" ht="16.5" customHeight="1" x14ac:dyDescent="0.3">
      <c r="A18" s="305"/>
      <c r="B18" s="41" t="s">
        <v>34</v>
      </c>
      <c r="C18" s="41" t="s">
        <v>33</v>
      </c>
      <c r="D18" s="306"/>
      <c r="E18" s="307"/>
      <c r="F18" s="30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5" t="s">
        <v>379</v>
      </c>
      <c r="B38" s="316"/>
      <c r="C38" s="316"/>
      <c r="D38" s="316"/>
      <c r="E38" s="316"/>
      <c r="F38" s="317"/>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IF(D41=0,"","N,A")))</f>
        <v>N,A</v>
      </c>
      <c r="C41" s="130"/>
      <c r="D41" s="281" t="str">
        <f>IFERROR(E41/F41,"N.A")</f>
        <v>N.A</v>
      </c>
      <c r="E41" s="282">
        <f>COUNTIF('A2 Exploitation'!F21:F40,"ok")</f>
        <v>0</v>
      </c>
      <c r="F41" s="283">
        <f>COUNTA('A2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43362</v>
      </c>
      <c r="B49" s="124"/>
      <c r="C49" s="135"/>
      <c r="D49" s="124"/>
    </row>
    <row r="50" spans="1:7" x14ac:dyDescent="0.3">
      <c r="A50" s="305" t="s">
        <v>30</v>
      </c>
      <c r="B50" s="306" t="s">
        <v>31</v>
      </c>
      <c r="C50" s="306"/>
      <c r="D50" s="306" t="s">
        <v>46</v>
      </c>
      <c r="E50" s="307" t="s">
        <v>310</v>
      </c>
      <c r="F50" s="307" t="s">
        <v>360</v>
      </c>
      <c r="G50" s="127"/>
    </row>
    <row r="51" spans="1:7" x14ac:dyDescent="0.3">
      <c r="A51" s="305"/>
      <c r="B51" s="41" t="s">
        <v>34</v>
      </c>
      <c r="C51" s="41" t="s">
        <v>33</v>
      </c>
      <c r="D51" s="306"/>
      <c r="E51" s="307"/>
      <c r="F51" s="307"/>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ht="33" x14ac:dyDescent="0.3">
      <c r="A75" s="70" t="s">
        <v>251</v>
      </c>
      <c r="B75" s="130">
        <v>1</v>
      </c>
      <c r="C75" s="131"/>
      <c r="D75" s="151" t="s">
        <v>494</v>
      </c>
      <c r="E75" s="106"/>
      <c r="F75" s="204"/>
      <c r="G75" s="214"/>
    </row>
    <row r="76" spans="1:7" s="112" customFormat="1" ht="33" x14ac:dyDescent="0.3">
      <c r="A76" s="70" t="s">
        <v>156</v>
      </c>
      <c r="B76" s="130">
        <v>1</v>
      </c>
      <c r="C76" s="131"/>
      <c r="D76" s="138" t="s">
        <v>501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0.9375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5" t="s">
        <v>379</v>
      </c>
      <c r="B94" s="316"/>
      <c r="C94" s="316"/>
      <c r="D94" s="316"/>
      <c r="E94" s="316"/>
      <c r="F94" s="317"/>
    </row>
    <row r="95" spans="1:7" ht="26.25" customHeight="1" x14ac:dyDescent="0.3">
      <c r="A95" s="229" t="s">
        <v>361</v>
      </c>
      <c r="B95" s="130">
        <v>2</v>
      </c>
      <c r="C95" s="230"/>
      <c r="D95" s="231"/>
      <c r="E95" s="106"/>
      <c r="F95" s="204"/>
    </row>
    <row r="96" spans="1:7" s="112" customFormat="1" ht="31.5" customHeight="1" x14ac:dyDescent="0.3">
      <c r="A96" s="55" t="s">
        <v>442</v>
      </c>
      <c r="B96" s="130">
        <v>2</v>
      </c>
      <c r="C96" s="213"/>
      <c r="D96" s="223"/>
      <c r="E96" s="106"/>
      <c r="F96" s="204"/>
      <c r="G96" s="127"/>
    </row>
    <row r="97" spans="1:7" s="112" customFormat="1" ht="31.5" customHeight="1" x14ac:dyDescent="0.3">
      <c r="A97" s="219" t="s">
        <v>443</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COUNTIF('A2 Exploitation'!F53:F98,"ok")</f>
        <v>2</v>
      </c>
      <c r="F99" s="283">
        <f>COUNTA('A2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66</v>
      </c>
    </row>
    <row r="103" spans="1:7" ht="18" x14ac:dyDescent="0.35">
      <c r="A103" s="42" t="s">
        <v>199</v>
      </c>
      <c r="B103" s="152"/>
      <c r="C103" s="153"/>
      <c r="D103" s="144">
        <f>D102/(COUNT(B88:C93,B53:C60,B65:C83,B95:C99)*2)</f>
        <v>0.97058823529411764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43362</v>
      </c>
      <c r="B106" s="124"/>
      <c r="C106" s="135"/>
      <c r="D106" s="124"/>
    </row>
    <row r="107" spans="1:7" x14ac:dyDescent="0.3">
      <c r="A107" s="305" t="s">
        <v>30</v>
      </c>
      <c r="B107" s="306" t="s">
        <v>31</v>
      </c>
      <c r="C107" s="306"/>
      <c r="D107" s="306" t="s">
        <v>46</v>
      </c>
      <c r="E107" s="307" t="s">
        <v>310</v>
      </c>
      <c r="F107" s="307" t="s">
        <v>360</v>
      </c>
    </row>
    <row r="108" spans="1:7" x14ac:dyDescent="0.3">
      <c r="A108" s="305"/>
      <c r="B108" s="41" t="s">
        <v>34</v>
      </c>
      <c r="C108" s="41" t="s">
        <v>33</v>
      </c>
      <c r="D108" s="306"/>
      <c r="E108" s="307"/>
      <c r="F108" s="30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444</v>
      </c>
      <c r="B129" s="130">
        <v>2</v>
      </c>
      <c r="C129" s="213" t="str">
        <f>IF(B129=0, -5, "0")</f>
        <v>0</v>
      </c>
      <c r="D129" s="116"/>
      <c r="E129" s="116"/>
      <c r="F129" s="204"/>
      <c r="G129" s="127"/>
    </row>
    <row r="130" spans="1:7" ht="22.5" customHeight="1" x14ac:dyDescent="0.3">
      <c r="A130" s="70" t="s">
        <v>240</v>
      </c>
      <c r="B130" s="130">
        <v>1</v>
      </c>
      <c r="C130" s="131"/>
      <c r="D130" s="226" t="s">
        <v>496</v>
      </c>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ht="33" x14ac:dyDescent="0.3">
      <c r="A144" s="4" t="s">
        <v>131</v>
      </c>
      <c r="B144" s="130">
        <v>1</v>
      </c>
      <c r="C144" s="130"/>
      <c r="D144" s="113" t="s">
        <v>492</v>
      </c>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442</v>
      </c>
      <c r="B150" s="130">
        <v>2</v>
      </c>
      <c r="C150" s="225"/>
      <c r="D150" s="116"/>
      <c r="E150" s="116"/>
      <c r="F150" s="204"/>
      <c r="G150" s="127"/>
    </row>
    <row r="151" spans="1:7" s="112" customFormat="1" ht="30" x14ac:dyDescent="0.3">
      <c r="A151" s="219" t="s">
        <v>443</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COUNTIF('A2 Exploitation'!F110:F152,"ok")</f>
        <v>3</v>
      </c>
      <c r="F153" s="283">
        <f>COUNTA('A2 Exploitation'!F110:F152)</f>
        <v>3</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43362</v>
      </c>
      <c r="B161" s="124"/>
      <c r="C161" s="135"/>
      <c r="D161" s="127"/>
    </row>
    <row r="162" spans="1:7" x14ac:dyDescent="0.3">
      <c r="A162" s="305" t="s">
        <v>30</v>
      </c>
      <c r="B162" s="306" t="s">
        <v>31</v>
      </c>
      <c r="C162" s="306"/>
      <c r="D162" s="306" t="s">
        <v>46</v>
      </c>
      <c r="E162" s="307" t="s">
        <v>310</v>
      </c>
      <c r="F162" s="307" t="s">
        <v>360</v>
      </c>
      <c r="G162" s="127"/>
    </row>
    <row r="163" spans="1:7" x14ac:dyDescent="0.3">
      <c r="A163" s="305"/>
      <c r="B163" s="41" t="s">
        <v>34</v>
      </c>
      <c r="C163" s="41" t="s">
        <v>33</v>
      </c>
      <c r="D163" s="306"/>
      <c r="E163" s="307"/>
      <c r="F163" s="30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1" t="s">
        <v>379</v>
      </c>
      <c r="B195" s="311"/>
      <c r="C195" s="311"/>
      <c r="D195" s="311"/>
      <c r="E195" s="311"/>
      <c r="F195" s="311"/>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442</v>
      </c>
      <c r="B197" s="130">
        <v>2</v>
      </c>
      <c r="C197" s="131"/>
      <c r="D197" s="116"/>
      <c r="E197" s="106"/>
      <c r="F197" s="204"/>
      <c r="G197" s="127"/>
    </row>
    <row r="198" spans="1:7" s="112" customFormat="1" ht="33" customHeight="1" x14ac:dyDescent="0.3">
      <c r="A198" s="10" t="s">
        <v>443</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COUNTIF('A2 Exploitation'!F165:F199,"ok")</f>
        <v>1</v>
      </c>
      <c r="F200" s="283">
        <f>COUNTA('A2 Exploitation'!F165:F199)</f>
        <v>1</v>
      </c>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43362</v>
      </c>
      <c r="B208" s="124"/>
      <c r="C208" s="135"/>
      <c r="D208" s="124"/>
    </row>
    <row r="209" spans="1:7" x14ac:dyDescent="0.3">
      <c r="A209" s="305" t="s">
        <v>30</v>
      </c>
      <c r="B209" s="306" t="s">
        <v>31</v>
      </c>
      <c r="C209" s="306"/>
      <c r="D209" s="306" t="s">
        <v>46</v>
      </c>
      <c r="E209" s="307" t="s">
        <v>310</v>
      </c>
      <c r="F209" s="307" t="s">
        <v>360</v>
      </c>
      <c r="G209" s="127"/>
    </row>
    <row r="210" spans="1:7" x14ac:dyDescent="0.3">
      <c r="A210" s="305"/>
      <c r="B210" s="41" t="s">
        <v>34</v>
      </c>
      <c r="C210" s="41" t="s">
        <v>33</v>
      </c>
      <c r="D210" s="306"/>
      <c r="E210" s="307"/>
      <c r="F210" s="30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49.5" x14ac:dyDescent="0.3">
      <c r="A218" s="10" t="s">
        <v>142</v>
      </c>
      <c r="B218" s="130">
        <v>1</v>
      </c>
      <c r="C218" s="130"/>
      <c r="D218" s="113" t="s">
        <v>503</v>
      </c>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99" x14ac:dyDescent="0.3">
      <c r="A238" s="209" t="s">
        <v>66</v>
      </c>
      <c r="B238" s="130">
        <v>1</v>
      </c>
      <c r="C238" s="150" t="str">
        <f>IF(B238=0, -5, "0")</f>
        <v>0</v>
      </c>
      <c r="D238" s="349" t="s">
        <v>500</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447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1" t="s">
        <v>379</v>
      </c>
      <c r="B256" s="311"/>
      <c r="C256" s="311"/>
      <c r="D256" s="311"/>
      <c r="E256" s="311"/>
      <c r="F256" s="311"/>
    </row>
    <row r="257" spans="1:7" ht="31.5" customHeight="1" x14ac:dyDescent="0.3">
      <c r="A257" s="58" t="s">
        <v>361</v>
      </c>
      <c r="B257" s="130">
        <v>2</v>
      </c>
      <c r="C257" s="227"/>
      <c r="D257" s="227"/>
      <c r="E257" s="227"/>
      <c r="F257" s="204"/>
      <c r="G257" s="127"/>
    </row>
    <row r="258" spans="1:7" x14ac:dyDescent="0.3">
      <c r="A258" s="55" t="s">
        <v>442</v>
      </c>
      <c r="B258" s="130">
        <v>2</v>
      </c>
      <c r="C258" s="131"/>
      <c r="D258" s="147"/>
      <c r="E258" s="106"/>
      <c r="F258" s="204"/>
      <c r="G258" s="127"/>
    </row>
    <row r="259" spans="1:7" ht="30" x14ac:dyDescent="0.3">
      <c r="A259" s="219" t="s">
        <v>443</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COUNTIF('A2 Exploitation'!F212:F260,"ok")</f>
        <v>2</v>
      </c>
      <c r="F261" s="283">
        <f>COUNTA('A2 Exploitation'!F212:F260)</f>
        <v>2</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80</v>
      </c>
    </row>
    <row r="266" spans="1:7" ht="18" x14ac:dyDescent="0.35">
      <c r="A266" s="57" t="s">
        <v>202</v>
      </c>
      <c r="B266" s="160"/>
      <c r="C266" s="161"/>
      <c r="D266" s="162">
        <f>D265/(COUNT(B226:C243,B248:C255,B212:C221,B257:C261)*2)</f>
        <v>0.97560975609756095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43362</v>
      </c>
      <c r="B269" s="124"/>
      <c r="C269" s="135"/>
      <c r="D269" s="124"/>
      <c r="F269" s="206"/>
      <c r="G269" s="214"/>
    </row>
    <row r="270" spans="1:7" s="16" customFormat="1" x14ac:dyDescent="0.3">
      <c r="A270" s="305" t="s">
        <v>30</v>
      </c>
      <c r="B270" s="306" t="s">
        <v>31</v>
      </c>
      <c r="C270" s="306"/>
      <c r="D270" s="306" t="s">
        <v>46</v>
      </c>
      <c r="E270" s="307" t="s">
        <v>310</v>
      </c>
      <c r="F270" s="307" t="s">
        <v>360</v>
      </c>
      <c r="G270" s="214"/>
    </row>
    <row r="271" spans="1:7" s="16" customFormat="1" x14ac:dyDescent="0.3">
      <c r="A271" s="305"/>
      <c r="B271" s="41" t="s">
        <v>34</v>
      </c>
      <c r="C271" s="41" t="s">
        <v>33</v>
      </c>
      <c r="D271" s="306"/>
      <c r="E271" s="307"/>
      <c r="F271" s="307"/>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19.5" customHeight="1" x14ac:dyDescent="0.3">
      <c r="A293" s="70" t="s">
        <v>136</v>
      </c>
      <c r="B293" s="130">
        <v>1</v>
      </c>
      <c r="C293" s="130"/>
      <c r="D293" s="156" t="s">
        <v>499</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1</v>
      </c>
      <c r="C303" s="131"/>
      <c r="D303" s="165" t="s">
        <v>486</v>
      </c>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2" t="s">
        <v>396</v>
      </c>
      <c r="B308" s="313"/>
      <c r="C308" s="313"/>
      <c r="D308" s="313"/>
      <c r="E308" s="313"/>
      <c r="F308" s="314"/>
      <c r="G308" s="214"/>
    </row>
    <row r="309" spans="1:7" s="16" customFormat="1" ht="30" customHeight="1" x14ac:dyDescent="0.3">
      <c r="A309" s="58" t="s">
        <v>361</v>
      </c>
      <c r="B309" s="130">
        <v>2</v>
      </c>
      <c r="C309" s="213"/>
      <c r="D309" s="165"/>
      <c r="E309" s="106"/>
      <c r="F309" s="204"/>
      <c r="G309" s="214"/>
    </row>
    <row r="310" spans="1:7" s="16" customFormat="1" x14ac:dyDescent="0.3">
      <c r="A310" s="55" t="s">
        <v>442</v>
      </c>
      <c r="B310" s="130">
        <v>2</v>
      </c>
      <c r="C310" s="213"/>
      <c r="D310" s="165"/>
      <c r="E310" s="106"/>
      <c r="F310" s="204"/>
      <c r="G310" s="214"/>
    </row>
    <row r="311" spans="1:7" s="16" customFormat="1" ht="30" x14ac:dyDescent="0.3">
      <c r="A311" s="219" t="s">
        <v>443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0.75</v>
      </c>
      <c r="E313" s="282">
        <f>COUNTIF('A2 Exploitation'!F273:F312,"ok")</f>
        <v>3</v>
      </c>
      <c r="F313" s="283">
        <f>COUNTA('A2 Exploitation'!F273:F312)</f>
        <v>4</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0.93478260869565222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43362</v>
      </c>
      <c r="B321" s="124"/>
      <c r="C321" s="135"/>
      <c r="D321" s="127"/>
    </row>
    <row r="322" spans="1:7" x14ac:dyDescent="0.3">
      <c r="A322" s="305" t="s">
        <v>30</v>
      </c>
      <c r="B322" s="306" t="s">
        <v>31</v>
      </c>
      <c r="C322" s="306"/>
      <c r="D322" s="306" t="s">
        <v>46</v>
      </c>
      <c r="E322" s="307" t="s">
        <v>310</v>
      </c>
      <c r="F322" s="307" t="s">
        <v>360</v>
      </c>
      <c r="G322" s="127"/>
    </row>
    <row r="323" spans="1:7" x14ac:dyDescent="0.3">
      <c r="A323" s="305"/>
      <c r="B323" s="41" t="s">
        <v>34</v>
      </c>
      <c r="C323" s="41" t="s">
        <v>33</v>
      </c>
      <c r="D323" s="306"/>
      <c r="E323" s="307"/>
      <c r="F323" s="30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2" t="s">
        <v>379</v>
      </c>
      <c r="B349" s="313"/>
      <c r="C349" s="313"/>
      <c r="D349" s="313"/>
      <c r="E349" s="313"/>
      <c r="F349" s="313"/>
    </row>
    <row r="350" spans="1:7" s="112" customFormat="1" ht="27.75" customHeight="1" x14ac:dyDescent="0.3">
      <c r="A350" s="55" t="s">
        <v>361</v>
      </c>
      <c r="B350" s="130">
        <v>2</v>
      </c>
      <c r="C350" s="227"/>
      <c r="D350" s="227"/>
      <c r="E350" s="227"/>
      <c r="F350" s="204"/>
      <c r="G350" s="127"/>
    </row>
    <row r="351" spans="1:7" s="112" customFormat="1" ht="30" x14ac:dyDescent="0.3">
      <c r="A351" s="219" t="s">
        <v>443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28</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43362</v>
      </c>
      <c r="B361" s="124"/>
      <c r="C361" s="135"/>
      <c r="D361" s="124"/>
    </row>
    <row r="362" spans="1:7" x14ac:dyDescent="0.3">
      <c r="A362" s="305" t="s">
        <v>30</v>
      </c>
      <c r="B362" s="306" t="s">
        <v>31</v>
      </c>
      <c r="C362" s="306"/>
      <c r="D362" s="306" t="s">
        <v>46</v>
      </c>
      <c r="E362" s="307" t="s">
        <v>310</v>
      </c>
      <c r="F362" s="307" t="s">
        <v>360</v>
      </c>
      <c r="G362" s="127"/>
    </row>
    <row r="363" spans="1:7" x14ac:dyDescent="0.3">
      <c r="A363" s="305"/>
      <c r="B363" s="41" t="s">
        <v>34</v>
      </c>
      <c r="C363" s="41" t="s">
        <v>33</v>
      </c>
      <c r="D363" s="306"/>
      <c r="E363" s="307"/>
      <c r="F363" s="30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1" t="s">
        <v>379</v>
      </c>
      <c r="B383" s="311"/>
      <c r="C383" s="311"/>
      <c r="D383" s="311"/>
      <c r="E383" s="311"/>
      <c r="F383" s="311"/>
      <c r="G383" s="127"/>
    </row>
    <row r="384" spans="1:7" ht="27" customHeight="1" x14ac:dyDescent="0.3">
      <c r="A384" s="70" t="s">
        <v>361</v>
      </c>
      <c r="B384" s="130">
        <v>2</v>
      </c>
      <c r="C384" s="130"/>
      <c r="D384" s="149"/>
      <c r="E384" s="94"/>
      <c r="F384" s="204"/>
      <c r="G384" s="127"/>
    </row>
    <row r="385" spans="1:7" ht="27" customHeight="1" x14ac:dyDescent="0.3">
      <c r="A385" s="10" t="s">
        <v>443</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COUNTIF('A2 Exploitation'!F365:F385,"ok")</f>
        <v>2</v>
      </c>
      <c r="F386" s="283">
        <f>COUNTA('A2 Exploitation'!F365:F385)</f>
        <v>2</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43362</v>
      </c>
      <c r="B394" s="124"/>
      <c r="C394" s="135"/>
      <c r="D394" s="127"/>
      <c r="G394" s="127"/>
    </row>
    <row r="395" spans="1:7" x14ac:dyDescent="0.3">
      <c r="A395" s="305" t="s">
        <v>30</v>
      </c>
      <c r="B395" s="306" t="s">
        <v>31</v>
      </c>
      <c r="C395" s="306"/>
      <c r="D395" s="306" t="s">
        <v>46</v>
      </c>
      <c r="E395" s="307" t="s">
        <v>310</v>
      </c>
      <c r="F395" s="307" t="s">
        <v>360</v>
      </c>
      <c r="G395" s="127"/>
    </row>
    <row r="396" spans="1:7" x14ac:dyDescent="0.3">
      <c r="A396" s="305"/>
      <c r="B396" s="41" t="s">
        <v>34</v>
      </c>
      <c r="C396" s="41" t="s">
        <v>33</v>
      </c>
      <c r="D396" s="306"/>
      <c r="E396" s="307"/>
      <c r="F396" s="30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1" t="s">
        <v>379</v>
      </c>
      <c r="B435" s="311"/>
      <c r="C435" s="311"/>
      <c r="D435" s="311"/>
      <c r="E435" s="311"/>
      <c r="F435" s="311"/>
      <c r="G435" s="12"/>
    </row>
    <row r="436" spans="1:7" ht="26.25" customHeight="1" x14ac:dyDescent="0.3">
      <c r="A436" s="70" t="s">
        <v>361</v>
      </c>
      <c r="B436" s="130">
        <v>2</v>
      </c>
      <c r="C436" s="130"/>
      <c r="D436" s="129"/>
      <c r="E436" s="94"/>
      <c r="F436" s="204"/>
      <c r="G436" s="233"/>
    </row>
    <row r="437" spans="1:7" ht="30" x14ac:dyDescent="0.3">
      <c r="A437" s="10" t="s">
        <v>443</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COUNTIF('A2 Exploitation'!F398:F438,"ok")</f>
        <v>3</v>
      </c>
      <c r="F439" s="283">
        <f>COUNTA('A2 Exploitation'!F398:F438)</f>
        <v>3</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43362</v>
      </c>
      <c r="B447" s="124"/>
      <c r="C447" s="135"/>
      <c r="D447" s="124"/>
    </row>
    <row r="448" spans="1:7" x14ac:dyDescent="0.3">
      <c r="A448" s="305" t="s">
        <v>30</v>
      </c>
      <c r="B448" s="306" t="s">
        <v>31</v>
      </c>
      <c r="C448" s="306"/>
      <c r="D448" s="306" t="s">
        <v>46</v>
      </c>
      <c r="E448" s="307" t="s">
        <v>310</v>
      </c>
      <c r="F448" s="307" t="s">
        <v>360</v>
      </c>
      <c r="G448" s="127"/>
    </row>
    <row r="449" spans="1:6" x14ac:dyDescent="0.3">
      <c r="A449" s="305"/>
      <c r="B449" s="41" t="s">
        <v>34</v>
      </c>
      <c r="C449" s="41" t="s">
        <v>33</v>
      </c>
      <c r="D449" s="306"/>
      <c r="E449" s="307"/>
      <c r="F449" s="30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65" t="s">
        <v>497</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08" t="s">
        <v>379</v>
      </c>
      <c r="B471" s="309"/>
      <c r="C471" s="309"/>
      <c r="D471" s="309"/>
      <c r="E471" s="309"/>
      <c r="F471" s="309"/>
    </row>
    <row r="472" spans="1:7" s="112" customFormat="1" ht="27.75" customHeight="1" x14ac:dyDescent="0.3">
      <c r="A472" s="55" t="s">
        <v>361</v>
      </c>
      <c r="B472" s="130">
        <v>2</v>
      </c>
      <c r="C472" s="213"/>
      <c r="D472" s="116"/>
      <c r="E472" s="106"/>
      <c r="F472" s="204"/>
      <c r="G472" s="127"/>
    </row>
    <row r="473" spans="1:7" s="112" customFormat="1" x14ac:dyDescent="0.3">
      <c r="A473" s="55" t="s">
        <v>442</v>
      </c>
      <c r="B473" s="130">
        <v>2</v>
      </c>
      <c r="C473" s="213"/>
      <c r="D473" s="116"/>
      <c r="E473" s="106"/>
      <c r="F473" s="204"/>
      <c r="G473" s="127"/>
    </row>
    <row r="474" spans="1:7" s="112" customFormat="1" ht="30" x14ac:dyDescent="0.3">
      <c r="A474" s="219" t="s">
        <v>443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COUNTIF('A2 Exploitation'!F451:F475,"ok")</f>
        <v>3</v>
      </c>
      <c r="F476" s="283">
        <f>COUNTA('A2 Exploitation'!F451:F475)</f>
        <v>3</v>
      </c>
    </row>
    <row r="477" spans="1:7" x14ac:dyDescent="0.3">
      <c r="A477" s="5" t="s">
        <v>36</v>
      </c>
      <c r="B477" s="5"/>
      <c r="C477" s="5"/>
      <c r="D477" s="234">
        <f>SUM(B461:C470,B472:C476)</f>
        <v>25</v>
      </c>
    </row>
    <row r="478" spans="1:7" x14ac:dyDescent="0.3">
      <c r="A478" s="5" t="s">
        <v>35</v>
      </c>
      <c r="B478" s="132"/>
      <c r="C478" s="133"/>
      <c r="D478" s="134">
        <f>D477/(COUNT(B461:C470,B472:C476)*2)</f>
        <v>0.96153846153846156</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0.97368421052631582</v>
      </c>
    </row>
    <row r="482" spans="1:7" x14ac:dyDescent="0.3">
      <c r="A482" s="1"/>
      <c r="B482" s="124"/>
      <c r="C482" s="135"/>
      <c r="D482" s="124"/>
    </row>
    <row r="483" spans="1:7" ht="21.75" customHeight="1" x14ac:dyDescent="0.35">
      <c r="A483" s="310" t="s">
        <v>367</v>
      </c>
      <c r="B483" s="310"/>
      <c r="C483" s="310"/>
      <c r="D483" s="310"/>
      <c r="E483" s="185"/>
      <c r="F483" s="201"/>
    </row>
    <row r="484" spans="1:7" x14ac:dyDescent="0.3">
      <c r="A484" s="74">
        <f>B11</f>
        <v>43362</v>
      </c>
      <c r="B484" s="124"/>
      <c r="C484" s="135"/>
      <c r="D484" s="124"/>
    </row>
    <row r="485" spans="1:7" x14ac:dyDescent="0.3">
      <c r="A485" s="305" t="s">
        <v>30</v>
      </c>
      <c r="B485" s="306" t="s">
        <v>31</v>
      </c>
      <c r="C485" s="306"/>
      <c r="D485" s="306" t="s">
        <v>46</v>
      </c>
      <c r="E485" s="307" t="s">
        <v>310</v>
      </c>
      <c r="F485" s="307" t="s">
        <v>360</v>
      </c>
      <c r="G485" s="127"/>
    </row>
    <row r="486" spans="1:7" x14ac:dyDescent="0.3">
      <c r="A486" s="305"/>
      <c r="B486" s="41" t="s">
        <v>34</v>
      </c>
      <c r="C486" s="41" t="s">
        <v>33</v>
      </c>
      <c r="D486" s="306"/>
      <c r="E486" s="307"/>
      <c r="F486" s="307"/>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IF(D498=0,"","N,A")))</f>
        <v>N,A</v>
      </c>
      <c r="C498" s="213"/>
      <c r="D498" s="350" t="str">
        <f>IFERROR(E498/F498,"N.A")</f>
        <v>N.A</v>
      </c>
      <c r="E498" s="282">
        <f>COUNTIF('A2 Exploitation'!F488:F497,"ok")</f>
        <v>0</v>
      </c>
      <c r="F498" s="283">
        <f>COUNTA('A2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43362</v>
      </c>
      <c r="B506" s="124"/>
      <c r="C506" s="135"/>
      <c r="D506" s="124"/>
    </row>
    <row r="507" spans="1:7" x14ac:dyDescent="0.3">
      <c r="A507" s="305" t="s">
        <v>30</v>
      </c>
      <c r="B507" s="306" t="s">
        <v>31</v>
      </c>
      <c r="C507" s="306"/>
      <c r="D507" s="306" t="s">
        <v>46</v>
      </c>
      <c r="E507" s="307" t="s">
        <v>310</v>
      </c>
      <c r="F507" s="307" t="s">
        <v>360</v>
      </c>
      <c r="G507" s="127"/>
    </row>
    <row r="508" spans="1:7" x14ac:dyDescent="0.3">
      <c r="A508" s="305"/>
      <c r="B508" s="41" t="s">
        <v>34</v>
      </c>
      <c r="C508" s="41" t="s">
        <v>33</v>
      </c>
      <c r="D508" s="306"/>
      <c r="E508" s="307"/>
      <c r="F508" s="30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IF(D512=0,"","N,A")))</f>
        <v>N,A</v>
      </c>
      <c r="C512" s="140"/>
      <c r="D512" s="351" t="str">
        <f>IFERROR(E512/F512,"N.A")</f>
        <v>N.A</v>
      </c>
      <c r="E512" s="254">
        <f>COUNTIF('A2 Exploitation'!F509:F511,"ok")</f>
        <v>0</v>
      </c>
      <c r="F512" s="255">
        <f>COUNTA('A2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43362</v>
      </c>
      <c r="B517" s="124"/>
      <c r="C517" s="135"/>
      <c r="D517" s="124"/>
    </row>
    <row r="518" spans="1:7" x14ac:dyDescent="0.3">
      <c r="A518" s="305" t="s">
        <v>30</v>
      </c>
      <c r="B518" s="306" t="s">
        <v>31</v>
      </c>
      <c r="C518" s="306"/>
      <c r="D518" s="306" t="s">
        <v>46</v>
      </c>
      <c r="E518" s="307" t="s">
        <v>310</v>
      </c>
      <c r="F518" s="307" t="s">
        <v>360</v>
      </c>
      <c r="G518" s="127"/>
    </row>
    <row r="519" spans="1:7" x14ac:dyDescent="0.3">
      <c r="A519" s="305"/>
      <c r="B519" s="41" t="s">
        <v>34</v>
      </c>
      <c r="C519" s="41" t="s">
        <v>33</v>
      </c>
      <c r="D519" s="306"/>
      <c r="E519" s="307"/>
      <c r="F519" s="307"/>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6" customHeight="1" x14ac:dyDescent="0.3">
      <c r="A522" s="4" t="s">
        <v>47</v>
      </c>
      <c r="B522" s="130">
        <v>1</v>
      </c>
      <c r="C522" s="130"/>
      <c r="D522" s="95" t="s">
        <v>504</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IF(D532=0,"","N,A")))</f>
        <v>N,A</v>
      </c>
      <c r="C532" s="140"/>
      <c r="D532" s="350" t="str">
        <f>IFERROR(E532/F532,"N.A")</f>
        <v>N.A</v>
      </c>
      <c r="E532" s="282">
        <f>COUNTIF('A2 Exploitation'!F520:F531,"ok")</f>
        <v>0</v>
      </c>
      <c r="F532" s="283">
        <f>COUNTA('A2 Exploitation'!F520:F531)</f>
        <v>0</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43362</v>
      </c>
      <c r="B537" s="124"/>
      <c r="C537" s="135"/>
      <c r="D537" s="124"/>
      <c r="G537" s="127"/>
    </row>
    <row r="538" spans="1:7" x14ac:dyDescent="0.3">
      <c r="A538" s="305" t="s">
        <v>30</v>
      </c>
      <c r="B538" s="306" t="s">
        <v>31</v>
      </c>
      <c r="C538" s="306"/>
      <c r="D538" s="306" t="s">
        <v>46</v>
      </c>
      <c r="E538" s="307" t="s">
        <v>310</v>
      </c>
      <c r="F538" s="307" t="s">
        <v>360</v>
      </c>
      <c r="G538" s="127"/>
    </row>
    <row r="539" spans="1:7" x14ac:dyDescent="0.3">
      <c r="A539" s="305"/>
      <c r="B539" s="41" t="s">
        <v>34</v>
      </c>
      <c r="C539" s="41" t="s">
        <v>33</v>
      </c>
      <c r="D539" s="306"/>
      <c r="E539" s="307"/>
      <c r="F539" s="307"/>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IF(D543=0,"","N,A")))</f>
        <v>N,A</v>
      </c>
      <c r="C543" s="130"/>
      <c r="D543" s="350"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0.97222222222222221</v>
      </c>
    </row>
    <row r="548" spans="1:4" ht="22.5" x14ac:dyDescent="0.45">
      <c r="A548" s="35" t="s">
        <v>45</v>
      </c>
      <c r="B548" s="181"/>
      <c r="C548" s="182"/>
      <c r="D548" s="183">
        <f>SUM(D544,D533,D513,D502,D443,D390,D357,D45,D317,D265,D157,D480,D204,D102)</f>
        <v>585</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0.98154362416107388</v>
      </c>
    </row>
  </sheetData>
  <sheetProtection algorithmName="SHA-512" hashValue="krphwHZnNS1hW2cswrxDBIPZewIGE3Tvoq31CYF33dkmZ0kFOMYolSDYl0QJPOOEgGGPOM9aKL0j0C6H7G70MA==" saltValue="sfKI442pKaLUrUNzlWXKZ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98 B99 B153 B200 B261 B313 B353 B386 B439 B476 B512 B532 B543 B41"/>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tabSelected="1" view="pageBreakPreview" topLeftCell="A173" zoomScale="83" zoomScaleNormal="90" zoomScaleSheetLayoutView="83" workbookViewId="0">
      <selection activeCell="A198" sqref="A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5" t="s">
        <v>50</v>
      </c>
      <c r="B6" s="345"/>
      <c r="C6" s="345"/>
      <c r="D6" s="345"/>
      <c r="E6" s="345"/>
      <c r="F6" s="345"/>
      <c r="G6" s="125"/>
    </row>
    <row r="7" spans="1:7" s="12" customFormat="1" ht="21.75" customHeight="1" x14ac:dyDescent="0.45">
      <c r="A7" s="326" t="str">
        <f>'A3 Exploitation'!A8:F8</f>
        <v>Jammel</v>
      </c>
      <c r="B7" s="326"/>
      <c r="C7" s="326"/>
      <c r="D7" s="326"/>
      <c r="E7" s="326"/>
      <c r="F7" s="326"/>
      <c r="G7" s="125"/>
    </row>
    <row r="8" spans="1:7" s="12" customFormat="1" ht="24" x14ac:dyDescent="0.45">
      <c r="A8" s="14" t="s">
        <v>42</v>
      </c>
      <c r="B8" s="346" t="str">
        <f>'A3 Exploitation'!B9:F9</f>
        <v>Mme Meriam CHOUCHENE</v>
      </c>
      <c r="C8" s="346"/>
      <c r="D8" s="346"/>
      <c r="E8" s="346"/>
      <c r="F8" s="346"/>
      <c r="G8" s="125"/>
    </row>
    <row r="9" spans="1:7" s="12" customFormat="1" ht="24" x14ac:dyDescent="0.45">
      <c r="A9" s="15" t="s">
        <v>44</v>
      </c>
      <c r="B9" s="347" t="str">
        <f>'A3 Exploitation'!B10:F10</f>
        <v>Directeur magasin &amp; chefs rayons</v>
      </c>
      <c r="C9" s="347"/>
      <c r="D9" s="347"/>
      <c r="E9" s="347"/>
      <c r="F9" s="347"/>
      <c r="G9" s="125"/>
    </row>
    <row r="10" spans="1:7" s="12" customFormat="1" ht="24" x14ac:dyDescent="0.45">
      <c r="A10" s="14" t="s">
        <v>43</v>
      </c>
      <c r="B10" s="344">
        <f>'A3 Exploitation'!B11:F11</f>
        <v>43362</v>
      </c>
      <c r="C10" s="344"/>
      <c r="D10" s="344"/>
      <c r="E10" s="344"/>
      <c r="F10" s="344"/>
      <c r="G10" s="125"/>
    </row>
    <row r="11" spans="1:7" s="12" customFormat="1" ht="24" x14ac:dyDescent="0.45">
      <c r="A11" s="14" t="s">
        <v>294</v>
      </c>
      <c r="B11" s="343">
        <f>D199</f>
        <v>0.9642857142857143</v>
      </c>
      <c r="C11" s="343"/>
      <c r="D11" s="343"/>
      <c r="E11" s="343"/>
      <c r="F11" s="343"/>
      <c r="G11" s="125"/>
    </row>
    <row r="12" spans="1:7" s="12" customFormat="1" ht="22.5" x14ac:dyDescent="0.45">
      <c r="A12" s="11"/>
      <c r="D12" s="322"/>
      <c r="E12" s="322"/>
      <c r="F12" s="322"/>
      <c r="G12" s="322"/>
    </row>
    <row r="13" spans="1:7" s="12" customFormat="1" ht="11.25" customHeight="1" x14ac:dyDescent="0.3">
      <c r="A13" s="305" t="s">
        <v>30</v>
      </c>
      <c r="B13" s="306" t="s">
        <v>31</v>
      </c>
      <c r="C13" s="306"/>
      <c r="D13" s="306" t="s">
        <v>46</v>
      </c>
      <c r="E13" s="306" t="s">
        <v>190</v>
      </c>
      <c r="F13" s="306" t="s">
        <v>191</v>
      </c>
      <c r="G13" s="112"/>
    </row>
    <row r="14" spans="1:7" s="12" customFormat="1" ht="12.75" customHeight="1" x14ac:dyDescent="0.3">
      <c r="A14" s="305"/>
      <c r="B14" s="34" t="s">
        <v>34</v>
      </c>
      <c r="C14" s="34" t="s">
        <v>33</v>
      </c>
      <c r="D14" s="306"/>
      <c r="E14" s="306"/>
      <c r="F14" s="306"/>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36"/>
      <c r="C22" s="337"/>
      <c r="D22" s="92">
        <f>SUM(B17:C21)</f>
        <v>10</v>
      </c>
    </row>
    <row r="23" spans="1:7" x14ac:dyDescent="0.3">
      <c r="A23" s="331" t="s">
        <v>295</v>
      </c>
      <c r="B23" s="332"/>
      <c r="C23" s="333"/>
      <c r="D23" s="33">
        <f>D22/(COUNT(B17:C21)*2)</f>
        <v>1</v>
      </c>
    </row>
    <row r="24" spans="1:7" s="22" customFormat="1" x14ac:dyDescent="0.3">
      <c r="A24" s="26"/>
      <c r="B24" s="27"/>
      <c r="C24" s="27"/>
      <c r="D24" s="28"/>
      <c r="G24" s="126"/>
    </row>
    <row r="25" spans="1:7" ht="19.5" x14ac:dyDescent="0.4">
      <c r="A25" s="329" t="s">
        <v>4</v>
      </c>
      <c r="B25" s="330"/>
      <c r="C25" s="330"/>
      <c r="D25" s="330"/>
      <c r="E25" s="330"/>
      <c r="F25" s="330"/>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1" t="s">
        <v>36</v>
      </c>
      <c r="B33" s="332"/>
      <c r="C33" s="333"/>
      <c r="D33" s="91">
        <f>SUM(B26:C32)</f>
        <v>14</v>
      </c>
    </row>
    <row r="34" spans="1:7" x14ac:dyDescent="0.3">
      <c r="A34" s="331" t="s">
        <v>295</v>
      </c>
      <c r="B34" s="332"/>
      <c r="C34" s="333"/>
      <c r="D34" s="33">
        <f>D33/(COUNT(B26:C32)*2)</f>
        <v>1</v>
      </c>
    </row>
    <row r="35" spans="1:7" s="22" customFormat="1" x14ac:dyDescent="0.3">
      <c r="A35" s="26"/>
      <c r="B35" s="27"/>
      <c r="C35" s="27"/>
      <c r="D35" s="28"/>
      <c r="G35" s="126"/>
    </row>
    <row r="36" spans="1:7" s="22" customFormat="1" ht="19.5" x14ac:dyDescent="0.4">
      <c r="A36" s="329" t="s">
        <v>219</v>
      </c>
      <c r="B36" s="330"/>
      <c r="C36" s="330"/>
      <c r="D36" s="330"/>
      <c r="E36" s="330"/>
      <c r="F36" s="330"/>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1" t="s">
        <v>36</v>
      </c>
      <c r="B42" s="332"/>
      <c r="C42" s="333"/>
      <c r="D42" s="91">
        <f>SUM(B37:C41)</f>
        <v>10</v>
      </c>
      <c r="E42" s="13"/>
      <c r="F42" s="13"/>
      <c r="G42" s="126"/>
    </row>
    <row r="43" spans="1:7" s="22" customFormat="1" x14ac:dyDescent="0.3">
      <c r="A43" s="331" t="s">
        <v>295</v>
      </c>
      <c r="B43" s="332"/>
      <c r="C43" s="333"/>
      <c r="D43" s="33">
        <f>D42/(COUNT(B37:C41)*2)</f>
        <v>1</v>
      </c>
      <c r="E43" s="13"/>
      <c r="F43" s="13"/>
      <c r="G43" s="126"/>
    </row>
    <row r="44" spans="1:7" s="22" customFormat="1" x14ac:dyDescent="0.3">
      <c r="A44" s="47"/>
      <c r="B44" s="48"/>
      <c r="C44" s="48"/>
      <c r="D44" s="49"/>
      <c r="G44" s="126"/>
    </row>
    <row r="45" spans="1:7" ht="19.5" x14ac:dyDescent="0.4">
      <c r="A45" s="341" t="s">
        <v>21</v>
      </c>
      <c r="B45" s="342"/>
      <c r="C45" s="342"/>
      <c r="D45" s="342"/>
      <c r="E45" s="342"/>
      <c r="F45" s="34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1" t="s">
        <v>36</v>
      </c>
      <c r="B52" s="332"/>
      <c r="C52" s="333"/>
      <c r="D52" s="91">
        <f>SUM(B46:C51)</f>
        <v>12</v>
      </c>
    </row>
    <row r="53" spans="1:7" x14ac:dyDescent="0.3">
      <c r="A53" s="331" t="s">
        <v>295</v>
      </c>
      <c r="B53" s="332"/>
      <c r="C53" s="333"/>
      <c r="D53" s="33">
        <f>D52/(COUNT(B46:C51)*2)</f>
        <v>1</v>
      </c>
    </row>
    <row r="54" spans="1:7" s="22" customFormat="1" x14ac:dyDescent="0.3">
      <c r="A54" s="26"/>
      <c r="B54" s="27"/>
      <c r="C54" s="27"/>
      <c r="D54" s="28"/>
      <c r="G54" s="126"/>
    </row>
    <row r="55" spans="1:7" ht="19.5" x14ac:dyDescent="0.4">
      <c r="A55" s="329" t="s">
        <v>8</v>
      </c>
      <c r="B55" s="330"/>
      <c r="C55" s="330"/>
      <c r="D55" s="330"/>
      <c r="E55" s="330"/>
      <c r="F55" s="33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18.7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1" t="s">
        <v>36</v>
      </c>
      <c r="B63" s="332"/>
      <c r="C63" s="333"/>
      <c r="D63" s="91">
        <f>SUM(B56:C62)</f>
        <v>14</v>
      </c>
    </row>
    <row r="64" spans="1:7" x14ac:dyDescent="0.3">
      <c r="A64" s="331" t="s">
        <v>295</v>
      </c>
      <c r="B64" s="332"/>
      <c r="C64" s="333"/>
      <c r="D64" s="33">
        <f>D63/(COUNT(B56:C62)*2)</f>
        <v>1</v>
      </c>
    </row>
    <row r="65" spans="1:7" s="22" customFormat="1" x14ac:dyDescent="0.3">
      <c r="A65" s="26"/>
      <c r="B65" s="27"/>
      <c r="C65" s="27"/>
      <c r="D65" s="28"/>
      <c r="G65" s="126"/>
    </row>
    <row r="66" spans="1:7" ht="19.5" x14ac:dyDescent="0.4">
      <c r="A66" s="329" t="s">
        <v>130</v>
      </c>
      <c r="B66" s="330"/>
      <c r="C66" s="330"/>
      <c r="D66" s="330"/>
      <c r="E66" s="330"/>
      <c r="F66" s="330"/>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50.25" x14ac:dyDescent="0.35">
      <c r="A76" s="46" t="s">
        <v>234</v>
      </c>
      <c r="B76" s="100" t="s">
        <v>32</v>
      </c>
      <c r="C76" s="120" t="str">
        <f>IF(B76=0, -5, "0")</f>
        <v>0</v>
      </c>
      <c r="D76" s="95" t="s">
        <v>495</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1" t="s">
        <v>36</v>
      </c>
      <c r="B84" s="332"/>
      <c r="C84" s="333"/>
      <c r="D84" s="91">
        <f>SUM(B67:C83)</f>
        <v>24</v>
      </c>
    </row>
    <row r="85" spans="1:7" x14ac:dyDescent="0.3">
      <c r="A85" s="331" t="s">
        <v>295</v>
      </c>
      <c r="B85" s="332"/>
      <c r="C85" s="333"/>
      <c r="D85" s="33">
        <f>D84/(COUNT(B67:C83)*2)</f>
        <v>1</v>
      </c>
    </row>
    <row r="86" spans="1:7" s="22" customFormat="1" x14ac:dyDescent="0.3">
      <c r="A86" s="26"/>
      <c r="B86" s="27"/>
      <c r="C86" s="27"/>
      <c r="D86" s="28"/>
      <c r="G86" s="126"/>
    </row>
    <row r="87" spans="1:7" ht="19.5" x14ac:dyDescent="0.4">
      <c r="A87" s="329" t="s">
        <v>211</v>
      </c>
      <c r="B87" s="330"/>
      <c r="C87" s="330"/>
      <c r="D87" s="330"/>
      <c r="E87" s="330"/>
      <c r="F87" s="33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4.75" customHeight="1"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50.25" x14ac:dyDescent="0.35">
      <c r="A94" s="40" t="s">
        <v>235</v>
      </c>
      <c r="B94" s="110" t="s">
        <v>32</v>
      </c>
      <c r="C94" s="120" t="str">
        <f>IF(B94=0, -5, "0")</f>
        <v>0</v>
      </c>
      <c r="D94" s="95" t="s">
        <v>495</v>
      </c>
      <c r="E94" s="94"/>
      <c r="F94" s="94"/>
    </row>
    <row r="95" spans="1:7" ht="33" x14ac:dyDescent="0.3">
      <c r="A95" s="20" t="s">
        <v>165</v>
      </c>
      <c r="B95" s="110">
        <v>1</v>
      </c>
      <c r="C95" s="94"/>
      <c r="D95" s="95" t="s">
        <v>493</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1" t="s">
        <v>36</v>
      </c>
      <c r="B102" s="332"/>
      <c r="C102" s="333"/>
      <c r="D102" s="91">
        <f>SUM(B88:C101)</f>
        <v>25</v>
      </c>
    </row>
    <row r="103" spans="1:7" x14ac:dyDescent="0.3">
      <c r="A103" s="331" t="s">
        <v>295</v>
      </c>
      <c r="B103" s="332"/>
      <c r="C103" s="333"/>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9" t="s">
        <v>212</v>
      </c>
      <c r="B106" s="330"/>
      <c r="C106" s="330"/>
      <c r="D106" s="330"/>
      <c r="E106" s="330"/>
      <c r="F106" s="33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1" t="s">
        <v>36</v>
      </c>
      <c r="B118" s="332"/>
      <c r="C118" s="333"/>
      <c r="D118" s="91">
        <f>SUM(B107:C117)</f>
        <v>22</v>
      </c>
      <c r="E118" s="13"/>
      <c r="F118" s="13"/>
      <c r="G118" s="126"/>
    </row>
    <row r="119" spans="1:7" s="22" customFormat="1" x14ac:dyDescent="0.3">
      <c r="A119" s="331" t="s">
        <v>295</v>
      </c>
      <c r="B119" s="332"/>
      <c r="C119" s="333"/>
      <c r="D119" s="33">
        <f>D118/(COUNT(B107:C117)*2)</f>
        <v>1</v>
      </c>
      <c r="E119" s="13"/>
      <c r="F119" s="13"/>
      <c r="G119" s="126"/>
    </row>
    <row r="120" spans="1:7" s="22" customFormat="1" x14ac:dyDescent="0.3">
      <c r="A120" s="26"/>
      <c r="B120" s="27"/>
      <c r="C120" s="27"/>
      <c r="D120" s="28"/>
      <c r="G120" s="126"/>
    </row>
    <row r="121" spans="1:7" ht="19.5" x14ac:dyDescent="0.4">
      <c r="A121" s="329" t="s">
        <v>185</v>
      </c>
      <c r="B121" s="330"/>
      <c r="C121" s="330"/>
      <c r="D121" s="330"/>
      <c r="E121" s="330"/>
      <c r="F121" s="330"/>
    </row>
    <row r="122" spans="1:7" ht="66" x14ac:dyDescent="0.3">
      <c r="A122" s="44" t="s">
        <v>275</v>
      </c>
      <c r="B122" s="111">
        <v>1</v>
      </c>
      <c r="C122" s="94"/>
      <c r="D122" s="113" t="s">
        <v>489</v>
      </c>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487</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490</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95" t="s">
        <v>491</v>
      </c>
      <c r="E132" s="102"/>
      <c r="F132" s="94"/>
    </row>
    <row r="133" spans="1:7" x14ac:dyDescent="0.3">
      <c r="A133" s="331" t="s">
        <v>36</v>
      </c>
      <c r="B133" s="332"/>
      <c r="C133" s="333"/>
      <c r="D133" s="91">
        <f>SUM(B122:C132)</f>
        <v>20</v>
      </c>
    </row>
    <row r="134" spans="1:7" x14ac:dyDescent="0.3">
      <c r="A134" s="331" t="s">
        <v>295</v>
      </c>
      <c r="B134" s="332"/>
      <c r="C134" s="333"/>
      <c r="D134" s="32">
        <f>D133/(COUNT(B122:C132)*2)</f>
        <v>0.90909090909090906</v>
      </c>
    </row>
    <row r="135" spans="1:7" s="22" customFormat="1" x14ac:dyDescent="0.3">
      <c r="A135" s="26"/>
      <c r="B135" s="27"/>
      <c r="C135" s="27"/>
      <c r="D135" s="31"/>
      <c r="G135" s="126"/>
    </row>
    <row r="136" spans="1:7" ht="19.5" x14ac:dyDescent="0.4">
      <c r="A136" s="329" t="s">
        <v>71</v>
      </c>
      <c r="B136" s="330"/>
      <c r="C136" s="330"/>
      <c r="D136" s="330"/>
      <c r="E136" s="330"/>
      <c r="F136" s="330"/>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95" t="s">
        <v>502</v>
      </c>
      <c r="E147" s="94"/>
      <c r="F147" s="94"/>
    </row>
    <row r="148" spans="1:7" x14ac:dyDescent="0.3">
      <c r="A148" s="17" t="s">
        <v>305</v>
      </c>
      <c r="B148" s="110">
        <v>2</v>
      </c>
      <c r="C148" s="95"/>
      <c r="D148" s="115"/>
      <c r="E148" s="94"/>
      <c r="F148" s="94"/>
    </row>
    <row r="149" spans="1:7" x14ac:dyDescent="0.3">
      <c r="A149" s="331" t="s">
        <v>36</v>
      </c>
      <c r="B149" s="332"/>
      <c r="C149" s="333"/>
      <c r="D149" s="91">
        <f>SUM(B137:C148)</f>
        <v>23</v>
      </c>
    </row>
    <row r="150" spans="1:7" x14ac:dyDescent="0.3">
      <c r="A150" s="331" t="s">
        <v>295</v>
      </c>
      <c r="B150" s="332"/>
      <c r="C150" s="333"/>
      <c r="D150" s="33">
        <f>D149/(COUNT(B137:C148)*2)</f>
        <v>0.95833333333333337</v>
      </c>
    </row>
    <row r="151" spans="1:7" s="22" customFormat="1" x14ac:dyDescent="0.3">
      <c r="A151" s="26"/>
      <c r="B151" s="27"/>
      <c r="C151" s="27"/>
      <c r="D151" s="28"/>
      <c r="G151" s="126"/>
    </row>
    <row r="152" spans="1:7" ht="19.5" x14ac:dyDescent="0.4">
      <c r="A152" s="329" t="s">
        <v>217</v>
      </c>
      <c r="B152" s="330"/>
      <c r="C152" s="330"/>
      <c r="D152" s="330"/>
      <c r="E152" s="330"/>
      <c r="F152" s="330"/>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1" t="s">
        <v>36</v>
      </c>
      <c r="B161" s="336"/>
      <c r="C161" s="337"/>
      <c r="D161" s="92">
        <f>SUM(B153:C160)</f>
        <v>16</v>
      </c>
    </row>
    <row r="162" spans="1:7" x14ac:dyDescent="0.3">
      <c r="A162" s="331" t="s">
        <v>295</v>
      </c>
      <c r="B162" s="332"/>
      <c r="C162" s="333"/>
      <c r="D162" s="33">
        <f>D161/(COUNT(B153:C160)*2)</f>
        <v>1</v>
      </c>
    </row>
    <row r="163" spans="1:7" s="22" customFormat="1" x14ac:dyDescent="0.3">
      <c r="A163" s="26"/>
      <c r="B163" s="27"/>
      <c r="C163" s="29"/>
      <c r="D163" s="30"/>
      <c r="G163" s="126"/>
    </row>
    <row r="164" spans="1:7" ht="19.5" x14ac:dyDescent="0.4">
      <c r="A164" s="329" t="s">
        <v>77</v>
      </c>
      <c r="B164" s="330"/>
      <c r="C164" s="330"/>
      <c r="D164" s="330"/>
      <c r="E164" s="330"/>
      <c r="F164" s="330"/>
    </row>
    <row r="165" spans="1:7" ht="33.75" x14ac:dyDescent="0.35">
      <c r="A165" s="40" t="s">
        <v>286</v>
      </c>
      <c r="B165" s="94">
        <v>1</v>
      </c>
      <c r="C165" s="120" t="str">
        <f>IF(B165=0, -5, "0")</f>
        <v>0</v>
      </c>
      <c r="D165" s="95" t="s">
        <v>488</v>
      </c>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1" t="s">
        <v>36</v>
      </c>
      <c r="B169" s="332"/>
      <c r="C169" s="333"/>
      <c r="D169" s="91">
        <f>SUM(B165:C168)</f>
        <v>7</v>
      </c>
    </row>
    <row r="170" spans="1:7" x14ac:dyDescent="0.3">
      <c r="A170" s="331" t="s">
        <v>295</v>
      </c>
      <c r="B170" s="332"/>
      <c r="C170" s="333"/>
      <c r="D170" s="33">
        <f>D169/(COUNT(B165:C168)*2)</f>
        <v>0.875</v>
      </c>
    </row>
    <row r="171" spans="1:7" s="22" customFormat="1" x14ac:dyDescent="0.3">
      <c r="A171" s="26"/>
      <c r="B171" s="27"/>
      <c r="C171" s="27"/>
      <c r="D171" s="28"/>
      <c r="G171" s="126"/>
    </row>
    <row r="172" spans="1:7" ht="19.5" x14ac:dyDescent="0.4">
      <c r="A172" s="334" t="s">
        <v>17</v>
      </c>
      <c r="B172" s="335"/>
      <c r="C172" s="335"/>
      <c r="D172" s="335"/>
      <c r="E172" s="335"/>
      <c r="F172" s="335"/>
    </row>
    <row r="173" spans="1:7" x14ac:dyDescent="0.3">
      <c r="A173" s="20" t="s">
        <v>180</v>
      </c>
      <c r="B173" s="94">
        <v>2</v>
      </c>
      <c r="C173" s="94"/>
      <c r="D173" s="119"/>
      <c r="E173" s="94"/>
      <c r="F173" s="94"/>
    </row>
    <row r="174" spans="1:7" x14ac:dyDescent="0.3">
      <c r="A174" s="17" t="s">
        <v>87</v>
      </c>
      <c r="B174" s="94">
        <v>2</v>
      </c>
      <c r="C174" s="94"/>
      <c r="D174" s="119"/>
      <c r="E174" s="94"/>
      <c r="F174" s="94"/>
    </row>
    <row r="175" spans="1:7" ht="33" x14ac:dyDescent="0.3">
      <c r="A175" s="44" t="s">
        <v>197</v>
      </c>
      <c r="B175" s="94">
        <v>1</v>
      </c>
      <c r="C175" s="94"/>
      <c r="D175" s="95" t="s">
        <v>485</v>
      </c>
      <c r="E175" s="94"/>
      <c r="F175" s="94"/>
    </row>
    <row r="176" spans="1:7" x14ac:dyDescent="0.3">
      <c r="A176" s="17" t="s">
        <v>150</v>
      </c>
      <c r="B176" s="94">
        <v>2</v>
      </c>
      <c r="C176" s="94"/>
      <c r="D176" s="95"/>
      <c r="E176" s="95"/>
      <c r="F176" s="94"/>
    </row>
    <row r="177" spans="1:7" x14ac:dyDescent="0.3">
      <c r="A177" s="331" t="s">
        <v>36</v>
      </c>
      <c r="B177" s="332"/>
      <c r="C177" s="333"/>
      <c r="D177" s="91">
        <f>SUM(B173:C176)</f>
        <v>7</v>
      </c>
    </row>
    <row r="178" spans="1:7" x14ac:dyDescent="0.3">
      <c r="A178" s="331" t="s">
        <v>295</v>
      </c>
      <c r="B178" s="332"/>
      <c r="C178" s="333"/>
      <c r="D178" s="33">
        <f>D177/(COUNT(B173:C176)*2)</f>
        <v>0.875</v>
      </c>
    </row>
    <row r="179" spans="1:7" s="22" customFormat="1" x14ac:dyDescent="0.3">
      <c r="A179" s="26"/>
      <c r="B179" s="27"/>
      <c r="C179" s="27"/>
      <c r="D179" s="28"/>
      <c r="G179" s="126"/>
    </row>
    <row r="180" spans="1:7" ht="19.5" x14ac:dyDescent="0.4">
      <c r="A180" s="329" t="s">
        <v>78</v>
      </c>
      <c r="B180" s="330"/>
      <c r="C180" s="330"/>
      <c r="D180" s="330"/>
      <c r="E180" s="330"/>
      <c r="F180" s="330"/>
    </row>
    <row r="181" spans="1:7" ht="49.5" x14ac:dyDescent="0.3">
      <c r="A181" s="44" t="s">
        <v>315</v>
      </c>
      <c r="B181" s="94">
        <v>0</v>
      </c>
      <c r="C181" s="94"/>
      <c r="D181" s="95" t="s">
        <v>432</v>
      </c>
      <c r="E181" s="95" t="s">
        <v>498</v>
      </c>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1" t="s">
        <v>36</v>
      </c>
      <c r="B186" s="332"/>
      <c r="C186" s="333"/>
      <c r="D186" s="91">
        <f>SUM(B181:C185)</f>
        <v>8</v>
      </c>
    </row>
    <row r="187" spans="1:7" x14ac:dyDescent="0.3">
      <c r="A187" s="331" t="s">
        <v>295</v>
      </c>
      <c r="B187" s="332"/>
      <c r="C187" s="333"/>
      <c r="D187" s="33">
        <f>D186/(COUNT(B181:C185)*2)</f>
        <v>0.8</v>
      </c>
    </row>
    <row r="188" spans="1:7" s="22" customFormat="1" x14ac:dyDescent="0.3">
      <c r="A188" s="26"/>
      <c r="B188" s="27"/>
      <c r="C188" s="27"/>
      <c r="D188" s="28"/>
      <c r="G188" s="126"/>
    </row>
    <row r="189" spans="1:7" ht="19.5" x14ac:dyDescent="0.4">
      <c r="A189" s="329" t="s">
        <v>216</v>
      </c>
      <c r="B189" s="330"/>
      <c r="C189" s="330"/>
      <c r="D189" s="330"/>
      <c r="E189" s="330"/>
      <c r="F189" s="330"/>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1" t="s">
        <v>36</v>
      </c>
      <c r="B194" s="332"/>
      <c r="C194" s="333"/>
      <c r="D194" s="54">
        <f>SUM(B190:C193)</f>
        <v>4</v>
      </c>
    </row>
    <row r="195" spans="1:6" x14ac:dyDescent="0.3">
      <c r="A195" s="331" t="s">
        <v>295</v>
      </c>
      <c r="B195" s="332"/>
      <c r="C195" s="333"/>
      <c r="D195" s="33">
        <f>D194/(COUNT(B190:C193)*2)</f>
        <v>1</v>
      </c>
    </row>
    <row r="197" spans="1:6" ht="18" x14ac:dyDescent="0.35">
      <c r="A197" s="64" t="s">
        <v>449</v>
      </c>
      <c r="B197" s="63"/>
      <c r="C197" s="63"/>
      <c r="D197" s="296">
        <f>E197/F197</f>
        <v>0.75</v>
      </c>
      <c r="E197" s="287">
        <f>COUNTIF('A2 Technique'!F17:F193,"ok")</f>
        <v>3</v>
      </c>
      <c r="F197" s="288">
        <f>COUNTA('A2 Technique'!F17:F193)</f>
        <v>4</v>
      </c>
    </row>
    <row r="198" spans="1:6" ht="22.5" x14ac:dyDescent="0.3">
      <c r="A198" s="35" t="s">
        <v>45</v>
      </c>
      <c r="B198" s="36"/>
      <c r="C198" s="37"/>
      <c r="D198" s="38">
        <f>SUM(D194,D186,D177,D169,D161,D63,D52,D33,D22,D118,D149,D133,D102,D84,D42)</f>
        <v>216</v>
      </c>
    </row>
    <row r="199" spans="1:6" ht="22.5" x14ac:dyDescent="0.3">
      <c r="A199" s="35" t="s">
        <v>323</v>
      </c>
      <c r="B199" s="36"/>
      <c r="C199" s="37"/>
      <c r="D199" s="39">
        <f>D198/(COUNT(B190:C193,B181:C185,B173:C176,B165:C168,B153:C160,B56:C62,B46:C51,B26:C32,B17:C21,B107:C117,B137:C148,B122:C132,B88:C101,B67:C83,B37:C41)*2)</f>
        <v>0.9642857142857143</v>
      </c>
    </row>
  </sheetData>
  <sheetProtection algorithmName="SHA-512" hashValue="qt6CHf/JwfSLZs6HgLb5WWAm9mjjvXxl1GhSwdD/sa6KfWS7K0ZuUFxszkhPSXGC2f1kDNpwJXfHmE+XOe7zFg==" saltValue="UZny9u0xOFOHcvGkFSzxP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5" zoomScale="70" zoomScaleSheetLayoutView="70" workbookViewId="0">
      <selection activeCell="B543" sqref="B54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5" t="s">
        <v>179</v>
      </c>
      <c r="B7" s="325"/>
      <c r="C7" s="325"/>
      <c r="D7" s="325"/>
      <c r="E7" s="325"/>
      <c r="F7" s="325"/>
      <c r="G7" s="125"/>
    </row>
    <row r="8" spans="1:7" ht="29.25" x14ac:dyDescent="0.45">
      <c r="A8" s="326" t="str">
        <f>'Page de garde'!D18</f>
        <v>Jammel</v>
      </c>
      <c r="B8" s="326"/>
      <c r="C8" s="326"/>
      <c r="D8" s="326"/>
      <c r="E8" s="326"/>
      <c r="F8" s="326"/>
      <c r="G8" s="125"/>
    </row>
    <row r="9" spans="1:7" ht="24" x14ac:dyDescent="0.45">
      <c r="A9" s="14" t="s">
        <v>42</v>
      </c>
      <c r="B9" s="327"/>
      <c r="C9" s="327"/>
      <c r="D9" s="327"/>
      <c r="E9" s="327"/>
      <c r="F9" s="327"/>
      <c r="G9" s="125"/>
    </row>
    <row r="10" spans="1:7" ht="24" x14ac:dyDescent="0.45">
      <c r="A10" s="15" t="s">
        <v>44</v>
      </c>
      <c r="B10" s="328"/>
      <c r="C10" s="328"/>
      <c r="D10" s="328"/>
      <c r="E10" s="328"/>
      <c r="F10" s="328"/>
      <c r="G10" s="125"/>
    </row>
    <row r="11" spans="1:7" ht="24" x14ac:dyDescent="0.45">
      <c r="A11" s="14" t="s">
        <v>43</v>
      </c>
      <c r="B11" s="323"/>
      <c r="C11" s="323"/>
      <c r="D11" s="323"/>
      <c r="E11" s="323"/>
      <c r="F11" s="323"/>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5" t="s">
        <v>30</v>
      </c>
      <c r="B17" s="306" t="s">
        <v>31</v>
      </c>
      <c r="C17" s="306"/>
      <c r="D17" s="306" t="s">
        <v>46</v>
      </c>
      <c r="E17" s="307" t="s">
        <v>310</v>
      </c>
      <c r="F17" s="307" t="s">
        <v>358</v>
      </c>
    </row>
    <row r="18" spans="1:8" ht="16.5" customHeight="1" x14ac:dyDescent="0.3">
      <c r="A18" s="305"/>
      <c r="B18" s="41" t="s">
        <v>34</v>
      </c>
      <c r="C18" s="41" t="s">
        <v>33</v>
      </c>
      <c r="D18" s="306"/>
      <c r="E18" s="307"/>
      <c r="F18" s="30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5" t="s">
        <v>379</v>
      </c>
      <c r="B38" s="316"/>
      <c r="C38" s="316"/>
      <c r="D38" s="316"/>
      <c r="E38" s="316"/>
      <c r="F38" s="31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5" t="s">
        <v>30</v>
      </c>
      <c r="B50" s="306" t="s">
        <v>31</v>
      </c>
      <c r="C50" s="306"/>
      <c r="D50" s="306" t="s">
        <v>46</v>
      </c>
      <c r="E50" s="307" t="s">
        <v>310</v>
      </c>
      <c r="F50" s="307" t="s">
        <v>360</v>
      </c>
      <c r="G50" s="127"/>
    </row>
    <row r="51" spans="1:7" ht="16.5" customHeight="1" x14ac:dyDescent="0.3">
      <c r="A51" s="305"/>
      <c r="B51" s="41" t="s">
        <v>34</v>
      </c>
      <c r="C51" s="41" t="s">
        <v>33</v>
      </c>
      <c r="D51" s="306"/>
      <c r="E51" s="307"/>
      <c r="F51" s="30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5" t="s">
        <v>379</v>
      </c>
      <c r="B94" s="316"/>
      <c r="C94" s="316"/>
      <c r="D94" s="316"/>
      <c r="E94" s="316"/>
      <c r="F94" s="31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5" t="s">
        <v>30</v>
      </c>
      <c r="B107" s="306" t="s">
        <v>31</v>
      </c>
      <c r="C107" s="306"/>
      <c r="D107" s="306" t="s">
        <v>46</v>
      </c>
      <c r="E107" s="307" t="s">
        <v>310</v>
      </c>
      <c r="F107" s="307" t="s">
        <v>360</v>
      </c>
    </row>
    <row r="108" spans="1:7" ht="16.5" customHeight="1" x14ac:dyDescent="0.3">
      <c r="A108" s="305"/>
      <c r="B108" s="41" t="s">
        <v>34</v>
      </c>
      <c r="C108" s="41" t="s">
        <v>33</v>
      </c>
      <c r="D108" s="306"/>
      <c r="E108" s="307"/>
      <c r="F108" s="30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5" t="s">
        <v>30</v>
      </c>
      <c r="B162" s="306" t="s">
        <v>31</v>
      </c>
      <c r="C162" s="306"/>
      <c r="D162" s="306" t="s">
        <v>46</v>
      </c>
      <c r="E162" s="307" t="s">
        <v>310</v>
      </c>
      <c r="F162" s="307" t="s">
        <v>360</v>
      </c>
      <c r="G162" s="127"/>
    </row>
    <row r="163" spans="1:7" ht="16.5" customHeight="1" x14ac:dyDescent="0.3">
      <c r="A163" s="305"/>
      <c r="B163" s="41" t="s">
        <v>34</v>
      </c>
      <c r="C163" s="41" t="s">
        <v>33</v>
      </c>
      <c r="D163" s="306"/>
      <c r="E163" s="307"/>
      <c r="F163" s="30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1" t="s">
        <v>379</v>
      </c>
      <c r="B195" s="311"/>
      <c r="C195" s="311"/>
      <c r="D195" s="311"/>
      <c r="E195" s="311"/>
      <c r="F195" s="31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5" t="s">
        <v>30</v>
      </c>
      <c r="B209" s="306" t="s">
        <v>31</v>
      </c>
      <c r="C209" s="306"/>
      <c r="D209" s="306" t="s">
        <v>46</v>
      </c>
      <c r="E209" s="307" t="s">
        <v>310</v>
      </c>
      <c r="F209" s="307" t="s">
        <v>360</v>
      </c>
      <c r="G209" s="127"/>
    </row>
    <row r="210" spans="1:7" ht="16.5" customHeight="1" x14ac:dyDescent="0.3">
      <c r="A210" s="305"/>
      <c r="B210" s="41" t="s">
        <v>34</v>
      </c>
      <c r="C210" s="41" t="s">
        <v>33</v>
      </c>
      <c r="D210" s="306"/>
      <c r="E210" s="307"/>
      <c r="F210" s="30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1" t="s">
        <v>379</v>
      </c>
      <c r="B256" s="311"/>
      <c r="C256" s="311"/>
      <c r="D256" s="311"/>
      <c r="E256" s="311"/>
      <c r="F256" s="31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5" t="s">
        <v>30</v>
      </c>
      <c r="B270" s="306" t="s">
        <v>31</v>
      </c>
      <c r="C270" s="306"/>
      <c r="D270" s="306" t="s">
        <v>46</v>
      </c>
      <c r="E270" s="307" t="s">
        <v>310</v>
      </c>
      <c r="F270" s="307" t="s">
        <v>360</v>
      </c>
      <c r="G270" s="214"/>
    </row>
    <row r="271" spans="1:7" s="16" customFormat="1" ht="16.5" customHeight="1" x14ac:dyDescent="0.3">
      <c r="A271" s="305"/>
      <c r="B271" s="41" t="s">
        <v>34</v>
      </c>
      <c r="C271" s="41" t="s">
        <v>33</v>
      </c>
      <c r="D271" s="306"/>
      <c r="E271" s="307"/>
      <c r="F271" s="30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2" t="s">
        <v>396</v>
      </c>
      <c r="B308" s="313"/>
      <c r="C308" s="313"/>
      <c r="D308" s="313"/>
      <c r="E308" s="313"/>
      <c r="F308" s="31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5" t="s">
        <v>30</v>
      </c>
      <c r="B322" s="306" t="s">
        <v>31</v>
      </c>
      <c r="C322" s="306"/>
      <c r="D322" s="306" t="s">
        <v>46</v>
      </c>
      <c r="E322" s="307" t="s">
        <v>310</v>
      </c>
      <c r="F322" s="307" t="s">
        <v>360</v>
      </c>
      <c r="G322" s="127"/>
    </row>
    <row r="323" spans="1:7" ht="16.5" customHeight="1" x14ac:dyDescent="0.3">
      <c r="A323" s="305"/>
      <c r="B323" s="41" t="s">
        <v>34</v>
      </c>
      <c r="C323" s="41" t="s">
        <v>33</v>
      </c>
      <c r="D323" s="306"/>
      <c r="E323" s="307"/>
      <c r="F323" s="30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2" t="s">
        <v>379</v>
      </c>
      <c r="B349" s="313"/>
      <c r="C349" s="313"/>
      <c r="D349" s="313"/>
      <c r="E349" s="313"/>
      <c r="F349" s="31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5" t="s">
        <v>30</v>
      </c>
      <c r="B362" s="306" t="s">
        <v>31</v>
      </c>
      <c r="C362" s="306"/>
      <c r="D362" s="306" t="s">
        <v>46</v>
      </c>
      <c r="E362" s="307" t="s">
        <v>310</v>
      </c>
      <c r="F362" s="307" t="s">
        <v>360</v>
      </c>
      <c r="G362" s="127"/>
    </row>
    <row r="363" spans="1:7" ht="16.5" customHeight="1" x14ac:dyDescent="0.3">
      <c r="A363" s="305"/>
      <c r="B363" s="41" t="s">
        <v>34</v>
      </c>
      <c r="C363" s="41" t="s">
        <v>33</v>
      </c>
      <c r="D363" s="306"/>
      <c r="E363" s="307"/>
      <c r="F363" s="30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1" t="s">
        <v>379</v>
      </c>
      <c r="B383" s="311"/>
      <c r="C383" s="311"/>
      <c r="D383" s="311"/>
      <c r="E383" s="311"/>
      <c r="F383" s="31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IF(D386=0,"","N,A")))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5" t="s">
        <v>30</v>
      </c>
      <c r="B395" s="306" t="s">
        <v>31</v>
      </c>
      <c r="C395" s="306"/>
      <c r="D395" s="306" t="s">
        <v>46</v>
      </c>
      <c r="E395" s="307" t="s">
        <v>310</v>
      </c>
      <c r="F395" s="307" t="s">
        <v>360</v>
      </c>
      <c r="G395" s="127"/>
    </row>
    <row r="396" spans="1:7" ht="16.5" customHeight="1" x14ac:dyDescent="0.3">
      <c r="A396" s="305"/>
      <c r="B396" s="41" t="s">
        <v>34</v>
      </c>
      <c r="C396" s="41" t="s">
        <v>33</v>
      </c>
      <c r="D396" s="306"/>
      <c r="E396" s="307"/>
      <c r="F396" s="30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1" t="s">
        <v>379</v>
      </c>
      <c r="B435" s="311"/>
      <c r="C435" s="311"/>
      <c r="D435" s="311"/>
      <c r="E435" s="311"/>
      <c r="F435" s="31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5" t="s">
        <v>30</v>
      </c>
      <c r="B448" s="306" t="s">
        <v>31</v>
      </c>
      <c r="C448" s="306"/>
      <c r="D448" s="306" t="s">
        <v>46</v>
      </c>
      <c r="E448" s="307" t="s">
        <v>310</v>
      </c>
      <c r="F448" s="307" t="s">
        <v>360</v>
      </c>
      <c r="G448" s="127"/>
    </row>
    <row r="449" spans="1:6" ht="16.5" customHeight="1" x14ac:dyDescent="0.3">
      <c r="A449" s="305"/>
      <c r="B449" s="41" t="s">
        <v>34</v>
      </c>
      <c r="C449" s="41" t="s">
        <v>33</v>
      </c>
      <c r="D449" s="306"/>
      <c r="E449" s="307"/>
      <c r="F449" s="30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8" t="s">
        <v>379</v>
      </c>
      <c r="B471" s="309"/>
      <c r="C471" s="309"/>
      <c r="D471" s="309"/>
      <c r="E471" s="309"/>
      <c r="F471" s="30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IF(D476=0,"","N,A")))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0" t="s">
        <v>367</v>
      </c>
      <c r="B483" s="310"/>
      <c r="C483" s="310"/>
      <c r="D483" s="310"/>
      <c r="E483" s="185"/>
      <c r="F483" s="201"/>
    </row>
    <row r="484" spans="1:7" x14ac:dyDescent="0.3">
      <c r="A484" s="74">
        <f>B11</f>
        <v>0</v>
      </c>
      <c r="B484" s="124"/>
      <c r="C484" s="135"/>
      <c r="D484" s="124"/>
    </row>
    <row r="485" spans="1:7" ht="16.5" customHeight="1" x14ac:dyDescent="0.3">
      <c r="A485" s="305" t="s">
        <v>30</v>
      </c>
      <c r="B485" s="306" t="s">
        <v>31</v>
      </c>
      <c r="C485" s="306"/>
      <c r="D485" s="306" t="s">
        <v>46</v>
      </c>
      <c r="E485" s="307" t="s">
        <v>310</v>
      </c>
      <c r="F485" s="307" t="s">
        <v>360</v>
      </c>
      <c r="G485" s="127"/>
    </row>
    <row r="486" spans="1:7" ht="16.5" customHeight="1" x14ac:dyDescent="0.3">
      <c r="A486" s="305"/>
      <c r="B486" s="41" t="s">
        <v>34</v>
      </c>
      <c r="C486" s="41" t="s">
        <v>33</v>
      </c>
      <c r="D486" s="306"/>
      <c r="E486" s="307"/>
      <c r="F486" s="30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5" t="s">
        <v>30</v>
      </c>
      <c r="B507" s="306" t="s">
        <v>31</v>
      </c>
      <c r="C507" s="306"/>
      <c r="D507" s="306" t="s">
        <v>46</v>
      </c>
      <c r="E507" s="307" t="s">
        <v>310</v>
      </c>
      <c r="F507" s="307" t="s">
        <v>360</v>
      </c>
      <c r="G507" s="127"/>
    </row>
    <row r="508" spans="1:7" ht="16.5" customHeight="1" x14ac:dyDescent="0.3">
      <c r="A508" s="305"/>
      <c r="B508" s="41" t="s">
        <v>34</v>
      </c>
      <c r="C508" s="41" t="s">
        <v>33</v>
      </c>
      <c r="D508" s="306"/>
      <c r="E508" s="307"/>
      <c r="F508" s="30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5" t="s">
        <v>30</v>
      </c>
      <c r="B518" s="306" t="s">
        <v>31</v>
      </c>
      <c r="C518" s="306"/>
      <c r="D518" s="306" t="s">
        <v>46</v>
      </c>
      <c r="E518" s="307" t="s">
        <v>310</v>
      </c>
      <c r="F518" s="307" t="s">
        <v>360</v>
      </c>
      <c r="G518" s="127"/>
    </row>
    <row r="519" spans="1:7" ht="16.5" customHeight="1" x14ac:dyDescent="0.3">
      <c r="A519" s="305"/>
      <c r="B519" s="41" t="s">
        <v>34</v>
      </c>
      <c r="C519" s="41" t="s">
        <v>33</v>
      </c>
      <c r="D519" s="306"/>
      <c r="E519" s="307"/>
      <c r="F519" s="30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5" t="s">
        <v>30</v>
      </c>
      <c r="B538" s="306" t="s">
        <v>31</v>
      </c>
      <c r="C538" s="306"/>
      <c r="D538" s="306" t="s">
        <v>46</v>
      </c>
      <c r="E538" s="307" t="s">
        <v>310</v>
      </c>
      <c r="F538" s="307" t="s">
        <v>360</v>
      </c>
      <c r="G538" s="127"/>
    </row>
    <row r="539" spans="1:7" ht="16.5" customHeight="1" x14ac:dyDescent="0.3">
      <c r="A539" s="305"/>
      <c r="B539" s="41" t="s">
        <v>34</v>
      </c>
      <c r="C539" s="41" t="s">
        <v>33</v>
      </c>
      <c r="D539" s="306"/>
      <c r="E539" s="307"/>
      <c r="F539" s="30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39 B41 B99 B153 B200 B261 B313 B386 B532 B353 B476 B498 B51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88" sqref="E18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5" t="s">
        <v>50</v>
      </c>
      <c r="B6" s="345"/>
      <c r="C6" s="345"/>
      <c r="D6" s="345"/>
      <c r="E6" s="345"/>
      <c r="F6" s="345"/>
      <c r="G6" s="125"/>
    </row>
    <row r="7" spans="1:7" s="12" customFormat="1" ht="21.75" customHeight="1" x14ac:dyDescent="0.45">
      <c r="A7" s="326" t="e">
        <f>#REF!</f>
        <v>#REF!</v>
      </c>
      <c r="B7" s="326"/>
      <c r="C7" s="326"/>
      <c r="D7" s="326"/>
      <c r="E7" s="326"/>
      <c r="F7" s="326"/>
      <c r="G7" s="125"/>
    </row>
    <row r="8" spans="1:7" s="12" customFormat="1" ht="24" x14ac:dyDescent="0.45">
      <c r="A8" s="14" t="s">
        <v>42</v>
      </c>
      <c r="B8" s="346">
        <f>'A4 Exploitation'!B9:F9</f>
        <v>0</v>
      </c>
      <c r="C8" s="346"/>
      <c r="D8" s="346"/>
      <c r="E8" s="346"/>
      <c r="F8" s="346"/>
      <c r="G8" s="125"/>
    </row>
    <row r="9" spans="1:7" s="12" customFormat="1" ht="24" x14ac:dyDescent="0.45">
      <c r="A9" s="15" t="s">
        <v>44</v>
      </c>
      <c r="B9" s="347">
        <f>'A4 Exploitation'!B10:F10</f>
        <v>0</v>
      </c>
      <c r="C9" s="347"/>
      <c r="D9" s="347"/>
      <c r="E9" s="347"/>
      <c r="F9" s="347"/>
      <c r="G9" s="125"/>
    </row>
    <row r="10" spans="1:7" s="12" customFormat="1" ht="24" x14ac:dyDescent="0.45">
      <c r="A10" s="14" t="s">
        <v>43</v>
      </c>
      <c r="B10" s="344">
        <f>'A4 Exploitation'!A8:F8</f>
        <v>0</v>
      </c>
      <c r="C10" s="344"/>
      <c r="D10" s="344"/>
      <c r="E10" s="344"/>
      <c r="F10" s="344"/>
      <c r="G10" s="125"/>
    </row>
    <row r="11" spans="1:7" s="12" customFormat="1" ht="24" x14ac:dyDescent="0.4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05" t="s">
        <v>30</v>
      </c>
      <c r="B13" s="306" t="s">
        <v>31</v>
      </c>
      <c r="C13" s="306"/>
      <c r="D13" s="306" t="s">
        <v>46</v>
      </c>
      <c r="E13" s="306" t="s">
        <v>190</v>
      </c>
      <c r="F13" s="306" t="s">
        <v>191</v>
      </c>
      <c r="G13" s="112"/>
    </row>
    <row r="14" spans="1:7" s="12" customFormat="1" ht="12.75" customHeight="1" x14ac:dyDescent="0.3">
      <c r="A14" s="305"/>
      <c r="B14" s="34" t="s">
        <v>34</v>
      </c>
      <c r="C14" s="34" t="s">
        <v>33</v>
      </c>
      <c r="D14" s="306"/>
      <c r="E14" s="306"/>
      <c r="F14" s="306"/>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36"/>
      <c r="C22" s="337"/>
      <c r="D22" s="245">
        <f>SUM(B17:C21)</f>
        <v>0</v>
      </c>
    </row>
    <row r="23" spans="1:7" x14ac:dyDescent="0.3">
      <c r="A23" s="331" t="s">
        <v>295</v>
      </c>
      <c r="B23" s="332"/>
      <c r="C23" s="333"/>
      <c r="D23" s="33">
        <f>D22/(COUNT(B17:C21)*2)</f>
        <v>0</v>
      </c>
    </row>
    <row r="24" spans="1:7" s="22" customFormat="1" x14ac:dyDescent="0.3">
      <c r="A24" s="26"/>
      <c r="B24" s="27"/>
      <c r="C24" s="27"/>
      <c r="D24" s="28"/>
      <c r="G24" s="126"/>
    </row>
    <row r="25" spans="1:7" ht="19.5" x14ac:dyDescent="0.4">
      <c r="A25" s="329" t="s">
        <v>4</v>
      </c>
      <c r="B25" s="330"/>
      <c r="C25" s="330"/>
      <c r="D25" s="330"/>
      <c r="E25" s="330"/>
      <c r="F25" s="33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1" t="s">
        <v>36</v>
      </c>
      <c r="B33" s="332"/>
      <c r="C33" s="333"/>
      <c r="D33" s="244">
        <f>SUM(B26:C32)</f>
        <v>0</v>
      </c>
    </row>
    <row r="34" spans="1:7" x14ac:dyDescent="0.3">
      <c r="A34" s="331" t="s">
        <v>295</v>
      </c>
      <c r="B34" s="332"/>
      <c r="C34" s="333"/>
      <c r="D34" s="33">
        <f>D33/(COUNT(B26:C32)*2)</f>
        <v>0</v>
      </c>
    </row>
    <row r="35" spans="1:7" s="22" customFormat="1" x14ac:dyDescent="0.3">
      <c r="A35" s="26"/>
      <c r="B35" s="27"/>
      <c r="C35" s="27"/>
      <c r="D35" s="28"/>
      <c r="G35" s="126"/>
    </row>
    <row r="36" spans="1:7" s="22" customFormat="1" ht="19.5" x14ac:dyDescent="0.4">
      <c r="A36" s="329" t="s">
        <v>219</v>
      </c>
      <c r="B36" s="330"/>
      <c r="C36" s="330"/>
      <c r="D36" s="330"/>
      <c r="E36" s="330"/>
      <c r="F36" s="33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1" t="s">
        <v>36</v>
      </c>
      <c r="B42" s="332"/>
      <c r="C42" s="333"/>
      <c r="D42" s="244">
        <f>SUM(B37:C41)</f>
        <v>0</v>
      </c>
      <c r="E42" s="13"/>
      <c r="F42" s="13"/>
      <c r="G42" s="126"/>
    </row>
    <row r="43" spans="1:7" s="22" customFormat="1" x14ac:dyDescent="0.3">
      <c r="A43" s="331" t="s">
        <v>295</v>
      </c>
      <c r="B43" s="332"/>
      <c r="C43" s="333"/>
      <c r="D43" s="33">
        <f>D42/(COUNT(B37:C41)*2)</f>
        <v>0</v>
      </c>
      <c r="E43" s="13"/>
      <c r="F43" s="13"/>
      <c r="G43" s="126"/>
    </row>
    <row r="44" spans="1:7" s="22" customFormat="1" x14ac:dyDescent="0.3">
      <c r="A44" s="47"/>
      <c r="B44" s="48"/>
      <c r="C44" s="48"/>
      <c r="D44" s="49"/>
      <c r="G44" s="126"/>
    </row>
    <row r="45" spans="1:7" ht="19.5" x14ac:dyDescent="0.4">
      <c r="A45" s="341" t="s">
        <v>21</v>
      </c>
      <c r="B45" s="342"/>
      <c r="C45" s="342"/>
      <c r="D45" s="342"/>
      <c r="E45" s="342"/>
      <c r="F45" s="34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1" t="s">
        <v>36</v>
      </c>
      <c r="B52" s="332"/>
      <c r="C52" s="333"/>
      <c r="D52" s="244">
        <f>SUM(B46:C51)</f>
        <v>0</v>
      </c>
    </row>
    <row r="53" spans="1:7" x14ac:dyDescent="0.3">
      <c r="A53" s="331" t="s">
        <v>295</v>
      </c>
      <c r="B53" s="332"/>
      <c r="C53" s="333"/>
      <c r="D53" s="33">
        <f>D52/(COUNT(B46:C51)*2)</f>
        <v>0</v>
      </c>
    </row>
    <row r="54" spans="1:7" s="22" customFormat="1" x14ac:dyDescent="0.3">
      <c r="A54" s="26"/>
      <c r="B54" s="27"/>
      <c r="C54" s="27"/>
      <c r="D54" s="28"/>
      <c r="G54" s="126"/>
    </row>
    <row r="55" spans="1:7" ht="19.5" x14ac:dyDescent="0.4">
      <c r="A55" s="329" t="s">
        <v>8</v>
      </c>
      <c r="B55" s="330"/>
      <c r="C55" s="330"/>
      <c r="D55" s="330"/>
      <c r="E55" s="330"/>
      <c r="F55" s="33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1" t="s">
        <v>36</v>
      </c>
      <c r="B63" s="332"/>
      <c r="C63" s="333"/>
      <c r="D63" s="244">
        <f>SUM(B56:C62)</f>
        <v>0</v>
      </c>
    </row>
    <row r="64" spans="1:7" x14ac:dyDescent="0.3">
      <c r="A64" s="331" t="s">
        <v>295</v>
      </c>
      <c r="B64" s="332"/>
      <c r="C64" s="333"/>
      <c r="D64" s="33">
        <f>D63/(COUNT(B56:C62)*2)</f>
        <v>0</v>
      </c>
    </row>
    <row r="65" spans="1:7" s="22" customFormat="1" x14ac:dyDescent="0.3">
      <c r="A65" s="26"/>
      <c r="B65" s="27"/>
      <c r="C65" s="27"/>
      <c r="D65" s="28"/>
      <c r="G65" s="126"/>
    </row>
    <row r="66" spans="1:7" ht="19.5" x14ac:dyDescent="0.4">
      <c r="A66" s="329" t="s">
        <v>130</v>
      </c>
      <c r="B66" s="330"/>
      <c r="C66" s="330"/>
      <c r="D66" s="330"/>
      <c r="E66" s="330"/>
      <c r="F66" s="33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1" t="s">
        <v>36</v>
      </c>
      <c r="B84" s="332"/>
      <c r="C84" s="333"/>
      <c r="D84" s="244">
        <f>SUM(B67:C83)</f>
        <v>0</v>
      </c>
    </row>
    <row r="85" spans="1:7" x14ac:dyDescent="0.3">
      <c r="A85" s="331" t="s">
        <v>295</v>
      </c>
      <c r="B85" s="332"/>
      <c r="C85" s="333"/>
      <c r="D85" s="33">
        <f>D84/(COUNT(B67:C83)*2)</f>
        <v>0</v>
      </c>
    </row>
    <row r="86" spans="1:7" s="22" customFormat="1" x14ac:dyDescent="0.3">
      <c r="A86" s="26"/>
      <c r="B86" s="27"/>
      <c r="C86" s="27"/>
      <c r="D86" s="28"/>
      <c r="G86" s="126"/>
    </row>
    <row r="87" spans="1:7" ht="19.5" x14ac:dyDescent="0.4">
      <c r="A87" s="329" t="s">
        <v>211</v>
      </c>
      <c r="B87" s="330"/>
      <c r="C87" s="330"/>
      <c r="D87" s="330"/>
      <c r="E87" s="330"/>
      <c r="F87" s="33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1" t="s">
        <v>36</v>
      </c>
      <c r="B102" s="332"/>
      <c r="C102" s="333"/>
      <c r="D102" s="244">
        <f>SUM(B88:C101)</f>
        <v>0</v>
      </c>
    </row>
    <row r="103" spans="1:7" x14ac:dyDescent="0.3">
      <c r="A103" s="331" t="s">
        <v>295</v>
      </c>
      <c r="B103" s="332"/>
      <c r="C103" s="33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9" t="s">
        <v>212</v>
      </c>
      <c r="B106" s="330"/>
      <c r="C106" s="330"/>
      <c r="D106" s="330"/>
      <c r="E106" s="330"/>
      <c r="F106" s="33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1" t="s">
        <v>36</v>
      </c>
      <c r="B118" s="332"/>
      <c r="C118" s="333"/>
      <c r="D118" s="244">
        <f>SUM(B107:C117)</f>
        <v>0</v>
      </c>
      <c r="E118" s="13"/>
      <c r="F118" s="13"/>
      <c r="G118" s="126"/>
    </row>
    <row r="119" spans="1:7" s="22" customFormat="1" x14ac:dyDescent="0.3">
      <c r="A119" s="331" t="s">
        <v>295</v>
      </c>
      <c r="B119" s="332"/>
      <c r="C119" s="333"/>
      <c r="D119" s="33">
        <f>D118/(COUNT(B107:C117)*2)</f>
        <v>0</v>
      </c>
      <c r="E119" s="13"/>
      <c r="F119" s="13"/>
      <c r="G119" s="126"/>
    </row>
    <row r="120" spans="1:7" s="22" customFormat="1" x14ac:dyDescent="0.3">
      <c r="A120" s="26"/>
      <c r="B120" s="27"/>
      <c r="C120" s="27"/>
      <c r="D120" s="28"/>
      <c r="G120" s="126"/>
    </row>
    <row r="121" spans="1:7" ht="19.5" x14ac:dyDescent="0.4">
      <c r="A121" s="329" t="s">
        <v>185</v>
      </c>
      <c r="B121" s="330"/>
      <c r="C121" s="330"/>
      <c r="D121" s="330"/>
      <c r="E121" s="330"/>
      <c r="F121" s="33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1" t="s">
        <v>36</v>
      </c>
      <c r="B133" s="332"/>
      <c r="C133" s="333"/>
      <c r="D133" s="244">
        <f>SUM(B122:C132)</f>
        <v>0</v>
      </c>
    </row>
    <row r="134" spans="1:7" x14ac:dyDescent="0.3">
      <c r="A134" s="331" t="s">
        <v>295</v>
      </c>
      <c r="B134" s="332"/>
      <c r="C134" s="333"/>
      <c r="D134" s="32">
        <f>D133/(COUNT(B122:C132)*2)</f>
        <v>0</v>
      </c>
    </row>
    <row r="135" spans="1:7" s="22" customFormat="1" x14ac:dyDescent="0.3">
      <c r="A135" s="26"/>
      <c r="B135" s="27"/>
      <c r="C135" s="27"/>
      <c r="D135" s="31"/>
      <c r="G135" s="126"/>
    </row>
    <row r="136" spans="1:7" ht="19.5" x14ac:dyDescent="0.4">
      <c r="A136" s="329" t="s">
        <v>71</v>
      </c>
      <c r="B136" s="330"/>
      <c r="C136" s="330"/>
      <c r="D136" s="330"/>
      <c r="E136" s="330"/>
      <c r="F136" s="33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1" t="s">
        <v>36</v>
      </c>
      <c r="B149" s="332"/>
      <c r="C149" s="333"/>
      <c r="D149" s="244">
        <f>SUM(B137:C148)</f>
        <v>0</v>
      </c>
    </row>
    <row r="150" spans="1:7" x14ac:dyDescent="0.3">
      <c r="A150" s="331" t="s">
        <v>295</v>
      </c>
      <c r="B150" s="332"/>
      <c r="C150" s="333"/>
      <c r="D150" s="33">
        <f>D149/(COUNT(B137:C148)*2)</f>
        <v>0</v>
      </c>
    </row>
    <row r="151" spans="1:7" s="22" customFormat="1" x14ac:dyDescent="0.3">
      <c r="A151" s="26"/>
      <c r="B151" s="27"/>
      <c r="C151" s="27"/>
      <c r="D151" s="28"/>
      <c r="G151" s="126"/>
    </row>
    <row r="152" spans="1:7" ht="19.5" x14ac:dyDescent="0.4">
      <c r="A152" s="329" t="s">
        <v>217</v>
      </c>
      <c r="B152" s="330"/>
      <c r="C152" s="330"/>
      <c r="D152" s="330"/>
      <c r="E152" s="330"/>
      <c r="F152" s="33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1" t="s">
        <v>36</v>
      </c>
      <c r="B161" s="336"/>
      <c r="C161" s="337"/>
      <c r="D161" s="245">
        <f>SUM(B153:C160)</f>
        <v>0</v>
      </c>
    </row>
    <row r="162" spans="1:7" x14ac:dyDescent="0.3">
      <c r="A162" s="331" t="s">
        <v>295</v>
      </c>
      <c r="B162" s="332"/>
      <c r="C162" s="333"/>
      <c r="D162" s="33">
        <f>D161/(COUNT(B153:C160)*2)</f>
        <v>0</v>
      </c>
    </row>
    <row r="163" spans="1:7" s="22" customFormat="1" x14ac:dyDescent="0.3">
      <c r="A163" s="26"/>
      <c r="B163" s="27"/>
      <c r="C163" s="29"/>
      <c r="D163" s="30"/>
      <c r="G163" s="126"/>
    </row>
    <row r="164" spans="1:7" ht="19.5" x14ac:dyDescent="0.4">
      <c r="A164" s="329" t="s">
        <v>77</v>
      </c>
      <c r="B164" s="330"/>
      <c r="C164" s="330"/>
      <c r="D164" s="330"/>
      <c r="E164" s="330"/>
      <c r="F164" s="33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1" t="s">
        <v>36</v>
      </c>
      <c r="B169" s="332"/>
      <c r="C169" s="333"/>
      <c r="D169" s="244">
        <f>SUM(B165:C168)</f>
        <v>0</v>
      </c>
    </row>
    <row r="170" spans="1:7" x14ac:dyDescent="0.3">
      <c r="A170" s="331" t="s">
        <v>295</v>
      </c>
      <c r="B170" s="332"/>
      <c r="C170" s="333"/>
      <c r="D170" s="33">
        <f>D169/(COUNT(B165:C168)*2)</f>
        <v>0</v>
      </c>
    </row>
    <row r="171" spans="1:7" s="22" customFormat="1" x14ac:dyDescent="0.3">
      <c r="A171" s="26"/>
      <c r="B171" s="27"/>
      <c r="C171" s="27"/>
      <c r="D171" s="28"/>
      <c r="G171" s="126"/>
    </row>
    <row r="172" spans="1:7" ht="19.5" x14ac:dyDescent="0.4">
      <c r="A172" s="334" t="s">
        <v>17</v>
      </c>
      <c r="B172" s="335"/>
      <c r="C172" s="335"/>
      <c r="D172" s="335"/>
      <c r="E172" s="335"/>
      <c r="F172" s="33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1" t="s">
        <v>36</v>
      </c>
      <c r="B177" s="332"/>
      <c r="C177" s="333"/>
      <c r="D177" s="244">
        <f>SUM(B173:C176)</f>
        <v>0</v>
      </c>
    </row>
    <row r="178" spans="1:7" x14ac:dyDescent="0.3">
      <c r="A178" s="331" t="s">
        <v>295</v>
      </c>
      <c r="B178" s="332"/>
      <c r="C178" s="333"/>
      <c r="D178" s="33">
        <f>D177/(COUNT(B173:C176)*2)</f>
        <v>0</v>
      </c>
    </row>
    <row r="179" spans="1:7" s="22" customFormat="1" x14ac:dyDescent="0.3">
      <c r="A179" s="26"/>
      <c r="B179" s="27"/>
      <c r="C179" s="27"/>
      <c r="D179" s="28"/>
      <c r="G179" s="126"/>
    </row>
    <row r="180" spans="1:7" ht="19.5" x14ac:dyDescent="0.4">
      <c r="A180" s="329" t="s">
        <v>78</v>
      </c>
      <c r="B180" s="330"/>
      <c r="C180" s="330"/>
      <c r="D180" s="330"/>
      <c r="E180" s="330"/>
      <c r="F180" s="33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1" t="s">
        <v>36</v>
      </c>
      <c r="B186" s="332"/>
      <c r="C186" s="333"/>
      <c r="D186" s="244">
        <f>SUM(B181:C185)</f>
        <v>0</v>
      </c>
    </row>
    <row r="187" spans="1:7" x14ac:dyDescent="0.3">
      <c r="A187" s="331" t="s">
        <v>295</v>
      </c>
      <c r="B187" s="332"/>
      <c r="C187" s="333"/>
      <c r="D187" s="33">
        <f>D186/(COUNT(B181:C185)*2)</f>
        <v>0</v>
      </c>
    </row>
    <row r="188" spans="1:7" s="22" customFormat="1" x14ac:dyDescent="0.3">
      <c r="A188" s="26"/>
      <c r="B188" s="27"/>
      <c r="C188" s="27"/>
      <c r="D188" s="28"/>
      <c r="G188" s="126"/>
    </row>
    <row r="189" spans="1:7" ht="19.5" x14ac:dyDescent="0.4">
      <c r="A189" s="329" t="s">
        <v>216</v>
      </c>
      <c r="B189" s="330"/>
      <c r="C189" s="330"/>
      <c r="D189" s="330"/>
      <c r="E189" s="330"/>
      <c r="F189" s="33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1" t="s">
        <v>36</v>
      </c>
      <c r="B194" s="332"/>
      <c r="C194" s="333"/>
      <c r="D194" s="54">
        <f>SUM(B190:C193)</f>
        <v>0</v>
      </c>
    </row>
    <row r="195" spans="1:6" x14ac:dyDescent="0.3">
      <c r="A195" s="331" t="s">
        <v>295</v>
      </c>
      <c r="B195" s="332"/>
      <c r="C195" s="333"/>
      <c r="D195" s="33">
        <f>D194/(COUNT(B190:C193)*2)</f>
        <v>0</v>
      </c>
    </row>
    <row r="197" spans="1:6" ht="18" x14ac:dyDescent="0.35">
      <c r="A197" s="64" t="s">
        <v>246</v>
      </c>
      <c r="B197" s="63"/>
      <c r="C197" s="63"/>
      <c r="D197" s="296" t="e">
        <f>E197/F197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2018-10-01T11:46:47Z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