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Jammel\7\"/>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2" l="1"/>
  <c r="D197" i="25"/>
  <c r="D197" i="35"/>
  <c r="D444" i="43"/>
  <c r="D444" i="33"/>
  <c r="D444" i="31"/>
  <c r="D444" i="38"/>
  <c r="F543" i="31"/>
  <c r="F543" i="38"/>
  <c r="D476" i="38"/>
  <c r="D476" i="31"/>
  <c r="D476" i="33"/>
  <c r="D476" i="43"/>
  <c r="F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99" i="40"/>
  <c r="B99" i="40" s="1"/>
  <c r="D100" i="40" s="1"/>
  <c r="D101" i="40" s="1"/>
  <c r="D25" i="40"/>
  <c r="D26" i="40" s="1"/>
  <c r="B476" i="38"/>
  <c r="D477" i="38" s="1"/>
  <c r="D285" i="38"/>
  <c r="D286" i="38" s="1"/>
  <c r="D153" i="38"/>
  <c r="B153" i="38" s="1"/>
  <c r="D154" i="38" s="1"/>
  <c r="D25" i="38"/>
  <c r="D26" i="38" s="1"/>
  <c r="D493" i="31"/>
  <c r="D494" i="31" s="1"/>
  <c r="B476" i="31"/>
  <c r="D222" i="31"/>
  <c r="D223" i="31" s="1"/>
  <c r="D25" i="31"/>
  <c r="D26" i="31" s="1"/>
  <c r="B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D313" i="38" s="1"/>
  <c r="B313" i="38" s="1"/>
  <c r="D314" i="38" s="1"/>
  <c r="E313" i="38"/>
  <c r="F261" i="38"/>
  <c r="E261" i="38"/>
  <c r="D261" i="38" s="1"/>
  <c r="B261" i="38" s="1"/>
  <c r="F200" i="38"/>
  <c r="E200" i="38"/>
  <c r="D200" i="38" s="1"/>
  <c r="B200" i="38" s="1"/>
  <c r="F153" i="38"/>
  <c r="E153" i="38"/>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F512" i="33"/>
  <c r="E512" i="33"/>
  <c r="D512" i="33" s="1"/>
  <c r="B512" i="33" s="1"/>
  <c r="D513" i="33" s="1"/>
  <c r="D514" i="33" s="1"/>
  <c r="F498" i="33"/>
  <c r="E498" i="33"/>
  <c r="F476" i="33"/>
  <c r="E476" i="33"/>
  <c r="F439" i="33"/>
  <c r="E439" i="33"/>
  <c r="F386" i="33"/>
  <c r="E386" i="33"/>
  <c r="D386" i="33" s="1"/>
  <c r="B386" i="33" s="1"/>
  <c r="D387" i="33" s="1"/>
  <c r="F353" i="33"/>
  <c r="E353" i="33"/>
  <c r="F313" i="33"/>
  <c r="E313" i="33"/>
  <c r="D313" i="33" s="1"/>
  <c r="B313" i="33" s="1"/>
  <c r="F261" i="33"/>
  <c r="E261" i="33"/>
  <c r="F200" i="33"/>
  <c r="E200" i="33"/>
  <c r="D200" i="33" s="1"/>
  <c r="B200" i="33" s="1"/>
  <c r="D201" i="33" s="1"/>
  <c r="F153" i="33"/>
  <c r="E153" i="33"/>
  <c r="F99" i="33"/>
  <c r="E99" i="33"/>
  <c r="D99" i="33" s="1"/>
  <c r="F41" i="33"/>
  <c r="E41" i="33"/>
  <c r="F200" i="43"/>
  <c r="F153" i="43"/>
  <c r="F99" i="43"/>
  <c r="F41" i="43"/>
  <c r="E543" i="43"/>
  <c r="D543" i="43" s="1"/>
  <c r="B543" i="43" s="1"/>
  <c r="D544" i="43" s="1"/>
  <c r="E532" i="43"/>
  <c r="F512" i="43"/>
  <c r="E512" i="43"/>
  <c r="F498" i="43"/>
  <c r="E498" i="43"/>
  <c r="F476" i="43"/>
  <c r="E476" i="43"/>
  <c r="F439" i="43"/>
  <c r="E439" i="43"/>
  <c r="F386" i="43"/>
  <c r="E386" i="43"/>
  <c r="D386" i="43" s="1"/>
  <c r="B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47" i="38" l="1"/>
  <c r="B99" i="38"/>
  <c r="D100" i="38" s="1"/>
  <c r="D101" i="38" s="1"/>
  <c r="B512" i="38"/>
  <c r="D513" i="38" s="1"/>
  <c r="D514" i="38" s="1"/>
  <c r="B512" i="40"/>
  <c r="D513" i="40" s="1"/>
  <c r="D514" i="40" s="1"/>
  <c r="D547" i="40"/>
  <c r="B41" i="40"/>
  <c r="D42" i="40" s="1"/>
  <c r="D45" i="40" s="1"/>
  <c r="D46" i="40" s="1"/>
  <c r="D440" i="38"/>
  <c r="B439" i="38"/>
  <c r="D261" i="43"/>
  <c r="B261" i="43" s="1"/>
  <c r="D262" i="43" s="1"/>
  <c r="D265" i="43" s="1"/>
  <c r="D266" i="43" s="1"/>
  <c r="D353" i="43"/>
  <c r="D439" i="43"/>
  <c r="B439" i="43" s="1"/>
  <c r="D440" i="43" s="1"/>
  <c r="D498" i="43"/>
  <c r="B498" i="43" s="1"/>
  <c r="D499" i="43" s="1"/>
  <c r="D41" i="33"/>
  <c r="B41" i="33" s="1"/>
  <c r="D42" i="33" s="1"/>
  <c r="D45" i="33" s="1"/>
  <c r="D46" i="33" s="1"/>
  <c r="D261" i="33"/>
  <c r="B261" i="33" s="1"/>
  <c r="D262" i="33" s="1"/>
  <c r="D353" i="33"/>
  <c r="B353" i="33" s="1"/>
  <c r="D354" i="33" s="1"/>
  <c r="D439" i="33"/>
  <c r="B439" i="33" s="1"/>
  <c r="D440" i="33" s="1"/>
  <c r="D498" i="33"/>
  <c r="B498" i="33" s="1"/>
  <c r="D499" i="33" s="1"/>
  <c r="D500" i="33" s="1"/>
  <c r="D532" i="33"/>
  <c r="B532" i="33" s="1"/>
  <c r="D533" i="33" s="1"/>
  <c r="D534" i="33" s="1"/>
  <c r="D532" i="43"/>
  <c r="B532" i="43" s="1"/>
  <c r="D533" i="43" s="1"/>
  <c r="D534" i="43" s="1"/>
  <c r="B162" i="29" s="1"/>
  <c r="D512" i="43"/>
  <c r="B512" i="43" s="1"/>
  <c r="D513" i="43" s="1"/>
  <c r="D514" i="43" s="1"/>
  <c r="B152" i="29" s="1"/>
  <c r="D100" i="33"/>
  <c r="D101" i="33" s="1"/>
  <c r="B99" i="33"/>
  <c r="D153" i="33"/>
  <c r="B153" i="33" s="1"/>
  <c r="D154" i="33" s="1"/>
  <c r="D157" i="33" s="1"/>
  <c r="D158" i="33" s="1"/>
  <c r="D41" i="43"/>
  <c r="D547" i="33"/>
  <c r="D155" i="43"/>
  <c r="D157" i="43"/>
  <c r="D158" i="43" s="1"/>
  <c r="D390" i="43"/>
  <c r="D391" i="43" s="1"/>
  <c r="D388" i="43"/>
  <c r="D202" i="43"/>
  <c r="D204" i="43"/>
  <c r="D205" i="43" s="1"/>
  <c r="D443" i="43"/>
  <c r="D441" i="43"/>
  <c r="D263" i="43"/>
  <c r="D478" i="43"/>
  <c r="D480" i="43"/>
  <c r="D481" i="43" s="1"/>
  <c r="D545" i="43"/>
  <c r="B171" i="29" s="1"/>
  <c r="D101" i="43"/>
  <c r="D102" i="43"/>
  <c r="D103" i="43" s="1"/>
  <c r="D315" i="43"/>
  <c r="D317" i="43"/>
  <c r="D318" i="43" s="1"/>
  <c r="D500" i="43"/>
  <c r="D502" i="43"/>
  <c r="D503" i="43" s="1"/>
  <c r="B143" i="29" s="1"/>
  <c r="D502" i="40"/>
  <c r="D503" i="40" s="1"/>
  <c r="D357" i="33"/>
  <c r="D358"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317" i="38"/>
  <c r="D318" i="38" s="1"/>
  <c r="D315" i="38"/>
  <c r="D43" i="38"/>
  <c r="D355" i="38"/>
  <c r="D500" i="38"/>
  <c r="D85" i="38"/>
  <c r="D173" i="38"/>
  <c r="D480" i="31"/>
  <c r="D481" i="31" s="1"/>
  <c r="D85" i="31"/>
  <c r="D173" i="31"/>
  <c r="D263" i="33"/>
  <c r="D265" i="33"/>
  <c r="D266" i="33" s="1"/>
  <c r="D388" i="33"/>
  <c r="D390" i="33"/>
  <c r="D391" i="33" s="1"/>
  <c r="D204" i="33"/>
  <c r="D205" i="33" s="1"/>
  <c r="D202" i="33"/>
  <c r="D441" i="33"/>
  <c r="D443" i="33"/>
  <c r="B126" i="29" s="1"/>
  <c r="D545" i="33"/>
  <c r="D355"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78" i="33" l="1"/>
  <c r="D43" i="33"/>
  <c r="D502" i="33"/>
  <c r="D503" i="33" s="1"/>
  <c r="D547" i="43"/>
  <c r="D102" i="33"/>
  <c r="D103" i="33" s="1"/>
  <c r="D317" i="33"/>
  <c r="D318" i="33"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D102" i="39" s="1"/>
  <c r="D103" i="39" s="1"/>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118" i="39" l="1"/>
  <c r="D119" i="39" s="1"/>
  <c r="D548" i="33"/>
  <c r="D549" i="33" s="1"/>
  <c r="D161" i="39"/>
  <c r="D162" i="39" s="1"/>
  <c r="D63" i="41"/>
  <c r="D64" i="41" s="1"/>
  <c r="D161" i="41"/>
  <c r="D162" i="41" s="1"/>
  <c r="D84" i="39"/>
  <c r="D85" i="39" s="1"/>
  <c r="D133" i="39"/>
  <c r="D134" i="39" s="1"/>
  <c r="D149" i="39"/>
  <c r="D150" i="39" s="1"/>
  <c r="D133" i="41"/>
  <c r="D134" i="41" s="1"/>
  <c r="D43" i="43"/>
  <c r="D45" i="43"/>
  <c r="D46" i="43"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B11" i="39" l="1"/>
  <c r="B183" i="29"/>
  <c r="D198" i="41"/>
  <c r="D199" i="41" s="1"/>
  <c r="B12" i="43"/>
  <c r="B35" i="29"/>
  <c r="B128" i="29"/>
  <c r="B101" i="29"/>
  <c r="B11" i="41" l="1"/>
  <c r="B184" i="29"/>
  <c r="B12" i="40"/>
  <c r="B39" i="29"/>
  <c r="B29" i="29"/>
  <c r="B12" i="38"/>
  <c r="B38" i="29"/>
  <c r="B28" i="29"/>
  <c r="E543" i="31"/>
  <c r="F532" i="31"/>
  <c r="E532" i="31"/>
  <c r="D532" i="31" s="1"/>
  <c r="B532" i="31" s="1"/>
  <c r="D533" i="31" s="1"/>
  <c r="D534" i="31" s="1"/>
  <c r="F512" i="31"/>
  <c r="E512" i="31"/>
  <c r="F498" i="31"/>
  <c r="E498" i="31"/>
  <c r="D498" i="31" s="1"/>
  <c r="B498" i="31" s="1"/>
  <c r="D499" i="31" s="1"/>
  <c r="F476" i="31"/>
  <c r="E476" i="31"/>
  <c r="F439" i="31"/>
  <c r="E439" i="31"/>
  <c r="D439" i="31" s="1"/>
  <c r="B439" i="31" s="1"/>
  <c r="D440" i="31" s="1"/>
  <c r="F386" i="31"/>
  <c r="E386" i="31"/>
  <c r="F353" i="31"/>
  <c r="E353" i="31"/>
  <c r="D353" i="31" s="1"/>
  <c r="B353" i="31" s="1"/>
  <c r="D354" i="31" s="1"/>
  <c r="F313" i="31"/>
  <c r="E313" i="31"/>
  <c r="F261" i="31"/>
  <c r="E261" i="31"/>
  <c r="D261" i="31" s="1"/>
  <c r="B261" i="31" s="1"/>
  <c r="D262" i="31" s="1"/>
  <c r="F200" i="31"/>
  <c r="E200" i="31"/>
  <c r="F153" i="31"/>
  <c r="E153" i="31"/>
  <c r="D153" i="31" s="1"/>
  <c r="B153" i="31" s="1"/>
  <c r="D154" i="31" s="1"/>
  <c r="F99" i="31"/>
  <c r="E99" i="3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41" i="31" l="1"/>
  <c r="D42" i="31" s="1"/>
  <c r="D157" i="31"/>
  <c r="D158" i="31" s="1"/>
  <c r="D155" i="31"/>
  <c r="D265" i="31"/>
  <c r="D266" i="31" s="1"/>
  <c r="D263" i="31"/>
  <c r="D357" i="31"/>
  <c r="D358" i="31" s="1"/>
  <c r="D355" i="31"/>
  <c r="D443" i="31"/>
  <c r="D441" i="31"/>
  <c r="D502" i="31"/>
  <c r="D503" i="31" s="1"/>
  <c r="D500" i="31"/>
  <c r="D99" i="31"/>
  <c r="B99" i="31" s="1"/>
  <c r="D100" i="31" s="1"/>
  <c r="D200" i="31"/>
  <c r="B200" i="31" s="1"/>
  <c r="D201" i="31" s="1"/>
  <c r="D313" i="31"/>
  <c r="B313" i="31" s="1"/>
  <c r="D314" i="31" s="1"/>
  <c r="D386" i="31"/>
  <c r="B386" i="31" s="1"/>
  <c r="D387" i="31" s="1"/>
  <c r="D512" i="31"/>
  <c r="B512" i="31" s="1"/>
  <c r="D513" i="31" s="1"/>
  <c r="D514" i="31" s="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90" i="31" l="1"/>
  <c r="D391" i="31" s="1"/>
  <c r="D388" i="31"/>
  <c r="D317" i="31"/>
  <c r="D318" i="31" s="1"/>
  <c r="D315" i="31"/>
  <c r="D202" i="31"/>
  <c r="D204" i="31"/>
  <c r="D205" i="31" s="1"/>
  <c r="D45" i="31"/>
  <c r="D46" i="31" s="1"/>
  <c r="D43" i="31"/>
  <c r="D101" i="31"/>
  <c r="D102" i="31"/>
  <c r="D103" i="31" s="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D118" i="32" s="1"/>
  <c r="D119" i="32" s="1"/>
  <c r="C112" i="32"/>
  <c r="C100" i="32"/>
  <c r="C99" i="32"/>
  <c r="C94" i="32"/>
  <c r="C93" i="32"/>
  <c r="C82" i="32"/>
  <c r="C80" i="32"/>
  <c r="C77" i="32"/>
  <c r="C76" i="32"/>
  <c r="C75" i="32"/>
  <c r="C61" i="32"/>
  <c r="C60" i="32"/>
  <c r="D63" i="32" s="1"/>
  <c r="D64" i="32" s="1"/>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B543" i="31"/>
  <c r="D544" i="31" s="1"/>
  <c r="D547" i="3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D161" i="25" s="1"/>
  <c r="D162" i="25" s="1"/>
  <c r="C155" i="25"/>
  <c r="C145" i="25"/>
  <c r="C144" i="25"/>
  <c r="C138" i="25"/>
  <c r="C132" i="25"/>
  <c r="C130" i="25"/>
  <c r="C128" i="25"/>
  <c r="C127" i="25"/>
  <c r="D133" i="25" s="1"/>
  <c r="D134" i="25" s="1"/>
  <c r="C116" i="25"/>
  <c r="C115" i="25"/>
  <c r="C112" i="25"/>
  <c r="D118" i="25" s="1"/>
  <c r="D119" i="25" s="1"/>
  <c r="C100" i="25"/>
  <c r="C99" i="25"/>
  <c r="C94" i="25"/>
  <c r="C93" i="25"/>
  <c r="C82" i="25"/>
  <c r="C80" i="25"/>
  <c r="C77" i="25"/>
  <c r="C76" i="25"/>
  <c r="C75" i="25"/>
  <c r="D84" i="25" s="1"/>
  <c r="D85" i="25" s="1"/>
  <c r="C61" i="25"/>
  <c r="C60" i="25"/>
  <c r="C56" i="25"/>
  <c r="D63" i="25" s="1"/>
  <c r="D64" i="25" s="1"/>
  <c r="C51" i="25"/>
  <c r="D52" i="25" s="1"/>
  <c r="D53" i="25" s="1"/>
  <c r="C37" i="25"/>
  <c r="D194" i="25"/>
  <c r="D195" i="25" s="1"/>
  <c r="D186" i="25"/>
  <c r="D187" i="25" s="1"/>
  <c r="D177" i="25"/>
  <c r="D178" i="25" s="1"/>
  <c r="D42" i="25"/>
  <c r="D43" i="25" s="1"/>
  <c r="C26" i="25"/>
  <c r="D33" i="25" s="1"/>
  <c r="D34" i="25" s="1"/>
  <c r="D22" i="25"/>
  <c r="D23" i="25" s="1"/>
  <c r="D102" i="25"/>
  <c r="D103" i="25" s="1"/>
  <c r="D149" i="25"/>
  <c r="D150" i="25" s="1"/>
  <c r="J178" i="29"/>
  <c r="J169" i="29"/>
  <c r="J160" i="29"/>
  <c r="J150" i="29"/>
  <c r="J141" i="29"/>
  <c r="J132" i="29"/>
  <c r="J123" i="29"/>
  <c r="J114" i="29"/>
  <c r="J105" i="29"/>
  <c r="J96" i="29"/>
  <c r="J87" i="29"/>
  <c r="J78" i="29"/>
  <c r="J69" i="29"/>
  <c r="J60" i="29"/>
  <c r="J51" i="29"/>
  <c r="J42" i="29"/>
  <c r="J33" i="29"/>
  <c r="J23" i="29"/>
  <c r="B11" i="32" l="1"/>
  <c r="B182" i="29"/>
  <c r="D198" i="25"/>
  <c r="D199" i="25" s="1"/>
  <c r="B27" i="29"/>
  <c r="B37" i="29"/>
  <c r="B12" i="31"/>
  <c r="B11" i="25" l="1"/>
  <c r="B181" i="29"/>
  <c r="B26" i="29"/>
  <c r="B46" i="29"/>
</calcChain>
</file>

<file path=xl/sharedStrings.xml><?xml version="1.0" encoding="utf-8"?>
<sst xmlns="http://schemas.openxmlformats.org/spreadsheetml/2006/main" count="5186" uniqueCount="485">
  <si>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</si>
  <si>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</si>
  <si>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</si>
  <si>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</si>
  <si>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</si>
  <si>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</si>
  <si>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</si>
  <si>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</si>
  <si>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</si>
  <si>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</si>
  <si>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</si>
  <si>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</si>
  <si>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</si>
  <si>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</si>
  <si>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</si>
  <si>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</si>
  <si>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</si>
  <si>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</si>
  <si>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</si>
  <si>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</si>
  <si>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</si>
  <si>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</si>
  <si>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</si>
  <si>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</si>
  <si>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</si>
  <si>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</si>
  <si>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</si>
  <si>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</si>
  <si>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</si>
  <si>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</si>
  <si>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</si>
  <si>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</si>
  <si>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</si>
  <si>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</si>
  <si>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</si>
  <si>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</si>
  <si>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</si>
  <si>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</si>
  <si>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</si>
  <si>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</si>
  <si>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</si>
  <si>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</si>
  <si>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</si>
  <si>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</si>
  <si>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</si>
  <si>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</si>
  <si>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</si>
  <si>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</si>
  <si>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</si>
  <si>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</si>
  <si>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</si>
  <si>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</si>
  <si>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</si>
  <si>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</si>
  <si>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</si>
  <si>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</si>
  <si>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</si>
  <si>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</si>
  <si>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</si>
  <si>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</si>
  <si>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</si>
  <si>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</si>
  <si>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</si>
  <si>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</si>
  <si>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</si>
  <si>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</si>
  <si>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</si>
  <si>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</si>
  <si>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</si>
  <si>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</si>
  <si>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</si>
  <si>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</si>
  <si>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</si>
  <si>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</si>
  <si>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</si>
  <si>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</si>
  <si>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</si>
  <si>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</si>
  <si>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</si>
  <si>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</si>
  <si>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</si>
  <si>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</si>
  <si>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</si>
  <si>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</si>
  <si>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</si>
  <si>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</si>
  <si>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</si>
  <si>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</si>
  <si>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</si>
  <si>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</si>
  <si>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</si>
  <si>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</si>
  <si>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</si>
  <si>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</si>
  <si>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</si>
  <si>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</si>
  <si>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</si>
  <si>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</si>
  <si>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</si>
  <si>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</si>
  <si>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</si>
  <si>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</si>
  <si>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</si>
  <si>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</si>
  <si>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</si>
  <si>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</si>
  <si>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</si>
  <si>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</si>
  <si>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</si>
  <si>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</si>
  <si>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</si>
  <si>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</si>
  <si>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</si>
  <si>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</si>
  <si>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</si>
  <si>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</si>
  <si>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</si>
  <si>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</si>
  <si>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</si>
  <si>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</si>
  <si>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</si>
  <si>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</si>
  <si>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</si>
  <si>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</si>
  <si>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</si>
  <si>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</si>
  <si>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</si>
  <si>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</si>
  <si>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</si>
  <si>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</si>
  <si>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</si>
  <si>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</si>
  <si>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</si>
  <si>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</si>
  <si>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</si>
  <si>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</si>
  <si>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</si>
  <si>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</si>
  <si>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</si>
  <si>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</si>
  <si>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</si>
  <si>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</si>
  <si>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</si>
  <si>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</si>
  <si>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</si>
  <si>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</si>
  <si>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</si>
  <si>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</si>
  <si>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</si>
  <si>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</si>
  <si>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</si>
  <si>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</si>
  <si>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</si>
  <si>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</si>
  <si>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</si>
  <si>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</si>
  <si>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</si>
  <si>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</si>
  <si>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</si>
  <si>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</si>
  <si>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</si>
  <si>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</si>
  <si>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</si>
  <si>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</si>
  <si>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</si>
  <si>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</si>
  <si>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</si>
  <si>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</si>
  <si>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</si>
  <si>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</si>
  <si>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</si>
  <si>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</si>
  <si>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</si>
  <si>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</si>
  <si>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</si>
  <si>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</si>
  <si>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</si>
  <si>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</si>
  <si>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</si>
  <si>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</si>
  <si>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</si>
  <si>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</si>
  <si>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</si>
  <si>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</si>
  <si>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</si>
  <si>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</si>
  <si>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</si>
  <si>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</si>
  <si>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</si>
  <si>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</si>
  <si>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</si>
  <si>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</si>
  <si>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</si>
  <si>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</si>
  <si>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</si>
  <si>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</si>
  <si>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</si>
  <si>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</si>
  <si>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</si>
  <si>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</si>
  <si>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</si>
  <si>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</si>
  <si>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</si>
  <si>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</si>
  <si>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</si>
  <si>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</si>
  <si>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</si>
  <si>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</si>
  <si>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</si>
  <si>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</si>
  <si>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</si>
  <si>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</si>
  <si>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</si>
  <si>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</si>
  <si>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</si>
  <si>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</si>
  <si>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</si>
  <si>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</si>
  <si>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</si>
  <si>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</si>
  <si>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</si>
  <si>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</si>
  <si>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</si>
  <si>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</si>
  <si>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</si>
  <si>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</si>
  <si>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</si>
  <si>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</si>
  <si>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</si>
  <si>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</si>
  <si>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</si>
  <si>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</si>
  <si>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</si>
  <si>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</si>
  <si>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</si>
  <si>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</si>
  <si>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</si>
  <si>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</si>
  <si>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</si>
  <si>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</si>
  <si>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</si>
  <si>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</si>
  <si>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</si>
  <si>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</si>
  <si>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</si>
  <si>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</si>
  <si>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</si>
  <si>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</si>
  <si>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</si>
  <si>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</si>
  <si>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</si>
  <si>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</si>
  <si>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</si>
  <si>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</si>
  <si>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</si>
  <si>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</si>
  <si>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</si>
  <si>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</si>
  <si>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</si>
  <si>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</si>
  <si>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</si>
  <si>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</si>
  <si>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</si>
  <si>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</si>
  <si>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</si>
  <si>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</si>
  <si>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</si>
  <si>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</si>
  <si>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</si>
  <si>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</si>
  <si>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</si>
  <si>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</si>
  <si>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</si>
  <si>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</si>
  <si>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</si>
  <si>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</si>
  <si>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</si>
  <si>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</si>
  <si>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</si>
  <si>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</si>
  <si>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</si>
  <si>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</si>
  <si>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</si>
  <si>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</si>
  <si>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</si>
  <si>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</si>
  <si>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</si>
  <si>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</si>
  <si>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</si>
  <si>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</si>
  <si>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</si>
  <si>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</si>
  <si>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</si>
  <si>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</si>
  <si>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</si>
  <si>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</si>
  <si>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</si>
  <si>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</si>
  <si>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</si>
  <si>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</si>
  <si>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</si>
  <si>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</si>
  <si>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</si>
  <si>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</si>
  <si>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</si>
  <si>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</si>
  <si>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</si>
  <si>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</si>
  <si>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</si>
  <si>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</si>
  <si>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</si>
  <si>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</si>
  <si>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</si>
  <si>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</si>
  <si>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</si>
  <si>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</si>
  <si>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</si>
  <si>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</si>
  <si>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</si>
  <si>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</si>
  <si>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</si>
  <si>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</si>
  <si>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</si>
  <si>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</si>
  <si>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</si>
  <si>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</si>
  <si>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</si>
  <si>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</si>
  <si>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</si>
  <si>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</si>
  <si>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</si>
  <si>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</si>
  <si>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</si>
  <si>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</si>
  <si>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</si>
  <si>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</si>
  <si>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</si>
  <si>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</si>
  <si>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</si>
  <si>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</si>
  <si>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</si>
  <si>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</si>
  <si>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</si>
  <si>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</si>
  <si>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</si>
  <si>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</si>
  <si>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</si>
  <si>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</si>
  <si>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</si>
  <si>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</si>
  <si>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</si>
  <si>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</si>
  <si>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</si>
  <si>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</si>
  <si>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</si>
  <si>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</si>
  <si>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</si>
  <si>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</si>
  <si>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</si>
  <si>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</si>
  <si>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</si>
  <si>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</si>
  <si>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</si>
  <si>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</si>
  <si>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</si>
  <si>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</si>
  <si>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</si>
  <si>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</si>
  <si>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</si>
  <si>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</si>
  <si>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</si>
  <si>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</si>
  <si>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</si>
  <si>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</si>
  <si>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</si>
  <si>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</si>
  <si>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</si>
  <si>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</si>
  <si>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</si>
  <si>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</si>
  <si>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</si>
  <si>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</si>
  <si>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</si>
  <si>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</si>
  <si>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</si>
  <si>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</si>
  <si>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</si>
  <si>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</si>
  <si>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</si>
  <si>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</si>
  <si>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</si>
  <si>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</si>
  <si>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</si>
  <si>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</si>
  <si>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</si>
  <si>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</si>
  <si>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</si>
  <si>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</si>
  <si>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</si>
  <si>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</si>
  <si>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</si>
  <si>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</si>
  <si>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</si>
  <si>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</si>
  <si>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</si>
  <si>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</si>
  <si>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</si>
  <si>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</si>
  <si>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</si>
  <si>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</si>
  <si>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Jammel</t>
  </si>
  <si>
    <t>T° à cœur abat de dinde : 5,8°C&gt; 3°C</t>
  </si>
  <si>
    <t>Interdire le port des épingles pour les femmes voilées.</t>
  </si>
  <si>
    <t>Mentionner correctement les quantités des viandes découpées dans les fiches de traçabilité.</t>
  </si>
  <si>
    <t>T° à cœur de salade méchouia 6,1°C</t>
  </si>
  <si>
    <t>T° affichée 2,4°C; T° prélevée 6,7°C</t>
  </si>
  <si>
    <t>T° laboratoire 12°C</t>
  </si>
  <si>
    <t>Laboratoire non climatisé</t>
  </si>
  <si>
    <t>Même laboratoire traiteur</t>
  </si>
  <si>
    <t>Taux d'hygrométrie 50%</t>
  </si>
  <si>
    <t>La DLC indiquée sur l'étiquette UHD de la boite des olives pour pizzas est périmée depuis le 28/02/2018.</t>
  </si>
  <si>
    <t>Prévoir les chariots ou d'autres dispositifs de transfert des caisses.</t>
  </si>
  <si>
    <t>Présence de souillures persistantes sur le panier de la friteuse.</t>
  </si>
  <si>
    <t>Plafond du laboratoire non cloisonné</t>
  </si>
  <si>
    <t>Les vitres du meuble d'exposition des pizzas sont démontées.</t>
  </si>
  <si>
    <t>Fixer les charnières et les vitres.</t>
  </si>
  <si>
    <t>Une attention est requise dans la mention exacte des N° lot et des nombres des unités utilisées au rayon traiteur.</t>
  </si>
  <si>
    <t xml:space="preserve">Absence d'enregistrement de réception au rayon des poulets 'Mazraa' du lot PI 18067 '; 
Test traçabilité sur les poulets du lot 18062 ayant une DLC 13/03/2018 et réceptionnés le 06/03 contient 10 poulets.
-le 07/03: - traçabilité 3 poulets  (lot 18062)
-le 08/03: -Traçabilité 8 poulets (lot 18062)
-Le 09/03: -traçabilité 3 poulets (lot 18062)
-le 10/03: -traçabilité 2 poulets (lot 18062)
On note dépassement de la quantité prévue au lot 18062 qui contient normalement 10 pièces.
Il y'a perte de traçabilité des pièces cuites.
</t>
  </si>
  <si>
    <t>Les échantillons vérifiés sont conformes.</t>
  </si>
  <si>
    <t>Non respect de la dose de l'eau de javel destinée à la décontamination des œufs et des fruits.</t>
  </si>
  <si>
    <t>Respecter la dose d'eau de javel comme indiquée au référentiel qualité.</t>
  </si>
  <si>
    <t>Correcte</t>
  </si>
  <si>
    <t>Absence de système de climatisation au local déchets.</t>
  </si>
  <si>
    <t>Prévoir un système de climatisation à ce niveau.</t>
  </si>
  <si>
    <t>Absence de système d'évacuation des eaux usées au local déchets.</t>
  </si>
  <si>
    <t>La zone casse n'est pas isolée et identifiée.</t>
  </si>
  <si>
    <t>Présence de piqûres de moisissures dans les pains pour hamburger 'Le boulanger'.</t>
  </si>
  <si>
    <t>Renforcer le contrôle de l'état de conditionnement des produits exposés.</t>
  </si>
  <si>
    <t>Les appâts chimiques sont placés au dessous des meubles de la réserve PGC sans protection.
Ile est préférable d'éviter l'utilisation des appâts chimiques dans les zones de stockage et de manipulation des aliments.</t>
  </si>
  <si>
    <t>Manque d'instruction d'hygiène au niveau des laboratoires.</t>
  </si>
  <si>
    <t>Prévoir des postes d'appatage pour protection des appâts.</t>
  </si>
  <si>
    <t>Absence de sésame dans la liste des ingrédients des kaak aux dattes 'Essaada'.
Présence de la mention du raisin sur l'étiquette UHD malgré son absence dans la liste des ingrédients du fournisseur 'Food Solution'.
la liste des ingrédients du panini normal x4 indiquée sur l’étiquette UHD n’est pas identique à celle du fournisseur 'Boulangerie El Wafa'.
Aviser le service achat sur ces écarts.</t>
  </si>
  <si>
    <t>Présence des bulletins d'analyse et plans d'action</t>
  </si>
  <si>
    <t>Enregistrements des autocontrôles de nettoyage et de désinfection</t>
  </si>
  <si>
    <t xml:space="preserve">Utilisation correcte des cadenciers de cuisson et de fabrication </t>
  </si>
  <si>
    <t>Les caisses de poulets sont trainées à même le sol  en passant par le rayon d'exposition avant d'accéder à la chambre froide; Interdire cette pratique.</t>
  </si>
  <si>
    <t xml:space="preserve">Le 10/03 : Escalope de dinde 'Mliha' n°lot 06818:
-Quantité réceptionnée au rayon le 10/03: 10kg 600g
-Quantité enregistrée à la traçabilité  tard le 10/03: 4kg 450g
-Quantité enregistrée à la traçabilité LS le 10/03: 900g
-Quantité normalement restante du même lot est de 5 kg
-Quantité casse:0kg
Absence de 5kg du lot 06818 dans la traçabilité du 11/03.
Un nouveau lot '06918' réceptionné le 11/03 ayant une quantité de 10kg 240g est uniquement mentionnée dans la traçabilité LS du 11/03 à une quantité de 10KG.
</t>
  </si>
  <si>
    <t xml:space="preserve">Respect des durées de vie des produits trad. exposés dans le stand </t>
  </si>
  <si>
    <t>T° meuble froid volaille trad. 1,8°C</t>
  </si>
  <si>
    <t>Taux de réalisation du plan d'action précédent</t>
  </si>
  <si>
    <t>M Souheil DRAOUI</t>
  </si>
  <si>
    <t>Les poids des pains n'étaient pas réglementaires.
Pain olive 166g
Pain au son 180g</t>
  </si>
  <si>
    <t>Assurer la séparation entre les rayons.</t>
  </si>
  <si>
    <t>L'employé du rayon charcuteries et fromages assure la manipulation des produits du traiteur.</t>
  </si>
  <si>
    <t>La durée d'exposition des produits était enregistrée 4 heures par défaut.</t>
  </si>
  <si>
    <t>Veuillez enregistrer l'heure de fin d'exposition du produits ( dernière pièce vendue).</t>
  </si>
  <si>
    <t>Utilisation du thermomètre du rayon traiteur.</t>
  </si>
  <si>
    <t>Fournir un thermomètre pour chaque rayon.</t>
  </si>
  <si>
    <t>Les dates d'ouvertures n'étaient pas inscrites sur les feuilles de traçabilités des pizzas et sandwiches.
L'enregistrement sur les tableaux de ventes et casses n'étaient pas réalisé.</t>
  </si>
  <si>
    <t>Les étiquettes balance pour le produit merguez de bœuf trad étaient dépourvus de la DLC.</t>
  </si>
  <si>
    <t>Présence d'un sachet de taberner entamé et qui n'était pas identifié.</t>
  </si>
  <si>
    <t>Renforcer le glaçage des produits exposés sur l'étale.</t>
  </si>
  <si>
    <t>Le balisage était seulement en français.</t>
  </si>
  <si>
    <t>La manipulation et la vente des produits de la poissonnerie étaient effectués par l'employé du rayon FLEG.</t>
  </si>
  <si>
    <t xml:space="preserve">Présence d'un carton de cocktail de salade de fruits de mer de 20 kg entamé le 27/06/18 dont la quantités vendue et tracée était de 26kg.  </t>
  </si>
  <si>
    <t>Les boules de harissa et les morceaux de potirons n'étaient pas identifiés.</t>
  </si>
  <si>
    <t>Assurer l'étiquetage des produits emballés.</t>
  </si>
  <si>
    <t>L'autocontrôle du nettoyage n'était pas quotidien.</t>
  </si>
  <si>
    <t>Utilisation du thermomètre de la réception.</t>
  </si>
  <si>
    <t>Veuillez fournir un thermomètre pour chaque rayon.</t>
  </si>
  <si>
    <t>L'enregistrement des températures au niveau du tableaux de relevé mensuel n'était pas réalisé.</t>
  </si>
  <si>
    <t>Présence de deux seaux d'olives à la marocaine dont la DLC était dépassée depuis le 03/07/18.</t>
  </si>
  <si>
    <t>Présence de certains récipients qui étaient dépourvus de louches.</t>
  </si>
  <si>
    <t>L'hygromètrie était de 53%, correct.</t>
  </si>
  <si>
    <t>Température des produits varie entre 4°C et 7°C.</t>
  </si>
  <si>
    <t>Température mesurée 13°C.</t>
  </si>
  <si>
    <t>Température affichée 2°C
Température mesurée 13°C</t>
  </si>
  <si>
    <t>Absence de climatisation à ce niveau.</t>
  </si>
  <si>
    <t>Veuillez mettre en place un système de climatisation.</t>
  </si>
  <si>
    <t>Présence de givre dans la chambre froide négative du rayon boul/pât.</t>
  </si>
  <si>
    <t>L'employée de la boulangerie pâtisserie assure la manipulation et la vente des produits de la boucherie sans aucune mesure de sécurité. Le risque de contamination croisée est accru à ce niveau.</t>
  </si>
  <si>
    <t>Renforcer le nettoyage au niveau des rayon pâtes, sucre et semoules.</t>
  </si>
  <si>
    <t>Présence de certaines boites de conserve tomates et confitures qui étaient cabossés.</t>
  </si>
  <si>
    <t>Renforcer les contrôles quotidiens des DLC</t>
  </si>
  <si>
    <t>Les boules de harissa n'étaient pas étiquetées.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</si>
</sst>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92688576"/>
        <c:axId val="-792697280"/>
      </c:barChart>
      <c:catAx>
        <c:axId val="-79268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697280"/>
        <c:crosses val="autoZero"/>
        <c:auto val="1"/>
        <c:lblAlgn val="ctr"/>
        <c:lblOffset val="100"/>
        <c:noMultiLvlLbl val="0"/>
      </c:catAx>
      <c:valAx>
        <c:axId val="-79269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8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0.77272727272727271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39075008"/>
        <c:axId val="-627207264"/>
      </c:barChart>
      <c:catAx>
        <c:axId val="-63907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207264"/>
        <c:crosses val="autoZero"/>
        <c:auto val="1"/>
        <c:lblAlgn val="ctr"/>
        <c:lblOffset val="100"/>
        <c:noMultiLvlLbl val="0"/>
      </c:catAx>
      <c:valAx>
        <c:axId val="-62720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7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27200736"/>
        <c:axId val="-627206176"/>
      </c:barChart>
      <c:catAx>
        <c:axId val="-62720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206176"/>
        <c:crosses val="autoZero"/>
        <c:auto val="1"/>
        <c:lblAlgn val="ctr"/>
        <c:lblOffset val="100"/>
        <c:noMultiLvlLbl val="0"/>
      </c:catAx>
      <c:valAx>
        <c:axId val="-62720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720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27206720"/>
        <c:axId val="-627209984"/>
      </c:barChart>
      <c:catAx>
        <c:axId val="-62720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209984"/>
        <c:crosses val="autoZero"/>
        <c:auto val="1"/>
        <c:lblAlgn val="ctr"/>
        <c:lblOffset val="100"/>
        <c:noMultiLvlLbl val="0"/>
      </c:catAx>
      <c:valAx>
        <c:axId val="-62720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720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27199104"/>
        <c:axId val="-627209440"/>
      </c:barChart>
      <c:catAx>
        <c:axId val="-62719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209440"/>
        <c:crosses val="autoZero"/>
        <c:auto val="1"/>
        <c:lblAlgn val="ctr"/>
        <c:lblOffset val="100"/>
        <c:noMultiLvlLbl val="0"/>
      </c:catAx>
      <c:valAx>
        <c:axId val="-62720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719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27204000"/>
        <c:axId val="-627203456"/>
      </c:barChart>
      <c:catAx>
        <c:axId val="-62720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203456"/>
        <c:crosses val="autoZero"/>
        <c:auto val="1"/>
        <c:lblAlgn val="ctr"/>
        <c:lblOffset val="100"/>
        <c:noMultiLvlLbl val="0"/>
      </c:catAx>
      <c:valAx>
        <c:axId val="-62720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720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0.96330275229357798</c:v>
                </c:pt>
                <c:pt idx="1">
                  <c:v>0.97391304347826091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27198560"/>
        <c:axId val="-627198016"/>
      </c:barChart>
      <c:catAx>
        <c:axId val="-62719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198016"/>
        <c:crosses val="autoZero"/>
        <c:auto val="1"/>
        <c:lblAlgn val="ctr"/>
        <c:lblOffset val="100"/>
        <c:noMultiLvlLbl val="0"/>
      </c:catAx>
      <c:valAx>
        <c:axId val="-62719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719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0.91275167785234901</c:v>
                </c:pt>
                <c:pt idx="1">
                  <c:v>0.92233009708737868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27210528"/>
        <c:axId val="-627208896"/>
      </c:barChart>
      <c:catAx>
        <c:axId val="-62721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7208896"/>
        <c:crosses val="autoZero"/>
        <c:auto val="1"/>
        <c:lblAlgn val="ctr"/>
        <c:lblOffset val="100"/>
        <c:noMultiLvlLbl val="0"/>
      </c:catAx>
      <c:valAx>
        <c:axId val="-62720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721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0.93802721507296349</c:v>
                </c:pt>
                <c:pt idx="1">
                  <c:v>0.94812157028281985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34676672"/>
        <c:axId val="-734667968"/>
        <c:extLst xmlns:c16r2="http://schemas.microsoft.com/office/drawing/2015/06/chart"/>
      </c:barChart>
      <c:catAx>
        <c:axId val="-7346766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4667968"/>
        <c:crosses val="autoZero"/>
        <c:auto val="1"/>
        <c:lblAlgn val="ctr"/>
        <c:lblOffset val="100"/>
        <c:noMultiLvlLbl val="0"/>
      </c:catAx>
      <c:valAx>
        <c:axId val="-7346679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3467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0.96666666666666667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34671232"/>
        <c:axId val="-734673408"/>
        <c:extLst xmlns:c16r2="http://schemas.microsoft.com/office/drawing/2015/06/chart"/>
      </c:barChart>
      <c:catAx>
        <c:axId val="-73467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4673408"/>
        <c:crosses val="autoZero"/>
        <c:auto val="1"/>
        <c:lblAlgn val="ctr"/>
        <c:lblOffset val="100"/>
        <c:noMultiLvlLbl val="0"/>
      </c:catAx>
      <c:valAx>
        <c:axId val="-73467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3467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0.8529411764705882</c:v>
                </c:pt>
                <c:pt idx="1">
                  <c:v>0.8529411764705882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92696192"/>
        <c:axId val="-792695648"/>
      </c:barChart>
      <c:catAx>
        <c:axId val="-79269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2695648"/>
        <c:crosses val="autoZero"/>
        <c:auto val="1"/>
        <c:lblAlgn val="ctr"/>
        <c:lblOffset val="100"/>
        <c:noMultiLvlLbl val="0"/>
      </c:catAx>
      <c:valAx>
        <c:axId val="-79269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9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0.7567567567567568</c:v>
                </c:pt>
                <c:pt idx="1">
                  <c:v>0.84722222222222221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92694016"/>
        <c:axId val="-639074464"/>
      </c:barChart>
      <c:catAx>
        <c:axId val="-79269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74464"/>
        <c:crosses val="autoZero"/>
        <c:auto val="1"/>
        <c:lblAlgn val="ctr"/>
        <c:lblOffset val="100"/>
        <c:noMultiLvlLbl val="0"/>
      </c:catAx>
      <c:valAx>
        <c:axId val="-63907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269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0.967741935483871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39072288"/>
        <c:axId val="-639067392"/>
      </c:barChart>
      <c:catAx>
        <c:axId val="-63907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67392"/>
        <c:crosses val="autoZero"/>
        <c:auto val="1"/>
        <c:lblAlgn val="ctr"/>
        <c:lblOffset val="100"/>
        <c:noMultiLvlLbl val="0"/>
      </c:catAx>
      <c:valAx>
        <c:axId val="-63906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7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0.97435897435897434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39061408"/>
        <c:axId val="-639065760"/>
      </c:barChart>
      <c:catAx>
        <c:axId val="-639061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65760"/>
        <c:crosses val="autoZero"/>
        <c:auto val="1"/>
        <c:lblAlgn val="ctr"/>
        <c:lblOffset val="100"/>
        <c:noMultiLvlLbl val="0"/>
      </c:catAx>
      <c:valAx>
        <c:axId val="-63906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61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0.98529411764705888</c:v>
                </c:pt>
                <c:pt idx="1">
                  <c:v>0.93055555555555558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39069568"/>
        <c:axId val="-639066848"/>
      </c:barChart>
      <c:catAx>
        <c:axId val="-63906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66848"/>
        <c:crosses val="autoZero"/>
        <c:auto val="1"/>
        <c:lblAlgn val="ctr"/>
        <c:lblOffset val="100"/>
        <c:noMultiLvlLbl val="0"/>
      </c:catAx>
      <c:valAx>
        <c:axId val="-63906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6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0.95833333333333337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39064672"/>
        <c:axId val="-639062496"/>
      </c:barChart>
      <c:catAx>
        <c:axId val="-63906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62496"/>
        <c:crosses val="autoZero"/>
        <c:auto val="1"/>
        <c:lblAlgn val="ctr"/>
        <c:lblOffset val="100"/>
        <c:noMultiLvlLbl val="0"/>
      </c:catAx>
      <c:valAx>
        <c:axId val="-63906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6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39069024"/>
        <c:axId val="-639068480"/>
      </c:barChart>
      <c:catAx>
        <c:axId val="-639069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68480"/>
        <c:crosses val="autoZero"/>
        <c:auto val="1"/>
        <c:lblAlgn val="ctr"/>
        <c:lblOffset val="100"/>
        <c:noMultiLvlLbl val="0"/>
      </c:catAx>
      <c:valAx>
        <c:axId val="-639068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69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c:v>
                </c:pt>
                <c:pt idx="1">
                  <c:v>0.93103448275862066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39063584"/>
        <c:axId val="-639063040"/>
      </c:barChart>
      <c:catAx>
        <c:axId val="-63906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9063040"/>
        <c:crosses val="autoZero"/>
        <c:auto val="1"/>
        <c:lblAlgn val="ctr"/>
        <c:lblOffset val="100"/>
        <c:noMultiLvlLbl val="0"/>
      </c:catAx>
      <c:valAx>
        <c:axId val="-63906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906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 zoomScaleSheetLayoutView="100" workbookViewId="0">
      <selection activeCell="D28" sqref="D2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7" t="s">
        <v>324</v>
      </c>
      <c r="B18" s="297"/>
      <c r="C18" s="297"/>
      <c r="D18" s="298" t="s">
        <v>410</v>
      </c>
      <c r="E18" s="298"/>
      <c r="F18" s="298"/>
      <c r="G18" s="298"/>
      <c r="H18" s="298"/>
      <c r="I18" s="298"/>
      <c r="J18" s="298"/>
      <c r="K18" s="298"/>
    </row>
    <row r="20" spans="1:11" ht="16.5" x14ac:dyDescent="0.3">
      <c r="A20" s="83"/>
      <c r="B20" s="78"/>
      <c r="C20" s="78"/>
      <c r="D20" s="78"/>
      <c r="E20" s="78"/>
      <c r="F20" s="78"/>
      <c r="G20" s="78"/>
      <c r="H20" s="78"/>
      <c r="I20" s="78"/>
    </row>
    <row r="21" spans="1:11" x14ac:dyDescent="0.25">
      <c r="A21" s="299" t="s">
        <v>325</v>
      </c>
      <c r="B21" s="299"/>
      <c r="C21" s="299"/>
      <c r="D21" s="299"/>
      <c r="E21" s="299"/>
      <c r="F21" s="299"/>
      <c r="G21" s="299"/>
      <c r="H21" s="299"/>
      <c r="I21" s="299"/>
      <c r="J21" s="299"/>
      <c r="K21" s="299"/>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Jammel</v>
      </c>
    </row>
    <row r="24" spans="1:11" ht="33" customHeight="1" x14ac:dyDescent="0.25">
      <c r="A24" s="86" t="s">
        <v>328</v>
      </c>
      <c r="B24" s="301">
        <f>AVERAGE('A1 Exploitation'!D549,'A1 Technique'!D199)</f>
        <v>0.93802721507296349</v>
      </c>
      <c r="C24" s="301"/>
      <c r="D24" s="78"/>
      <c r="E24" s="78"/>
      <c r="F24" s="78"/>
      <c r="G24" s="78"/>
      <c r="H24" s="78"/>
      <c r="I24" s="78"/>
    </row>
    <row r="25" spans="1:11" ht="33" customHeight="1" x14ac:dyDescent="0.25">
      <c r="A25" s="85" t="s">
        <v>329</v>
      </c>
      <c r="B25" s="301">
        <f>AVERAGE('A2 Exploitation'!D549,'A2 Technique'!D199)</f>
        <v>0.94812157028281985</v>
      </c>
      <c r="C25" s="301"/>
      <c r="D25" s="78"/>
      <c r="E25" s="78"/>
      <c r="F25" s="78"/>
      <c r="G25" s="78"/>
      <c r="H25" s="78"/>
      <c r="I25" s="78"/>
    </row>
    <row r="26" spans="1:11" ht="33" customHeight="1" x14ac:dyDescent="0.25">
      <c r="A26" s="86" t="s">
        <v>330</v>
      </c>
      <c r="B26" s="301">
        <f>AVERAGE('A3 Exploitation'!D549,'A3 Technique'!D199)</f>
        <v>0</v>
      </c>
      <c r="C26" s="301"/>
      <c r="D26" s="78"/>
      <c r="E26" s="78"/>
      <c r="F26" s="78"/>
      <c r="G26" s="78"/>
      <c r="H26" s="78"/>
      <c r="I26" s="78"/>
    </row>
    <row r="27" spans="1:11" ht="33" customHeight="1" x14ac:dyDescent="0.25">
      <c r="A27" s="86" t="s">
        <v>331</v>
      </c>
      <c r="B27" s="301">
        <f>AVERAGE('A4 Exploitation'!D549,'A4 Technique'!D199)</f>
        <v>0</v>
      </c>
      <c r="C27" s="301"/>
      <c r="D27" s="78"/>
      <c r="E27" s="78"/>
      <c r="F27" s="78"/>
      <c r="G27" s="78"/>
      <c r="H27" s="78"/>
      <c r="I27" s="78"/>
    </row>
    <row r="28" spans="1:11" ht="33" customHeight="1" x14ac:dyDescent="0.25">
      <c r="A28" s="85" t="s">
        <v>332</v>
      </c>
      <c r="B28" s="301">
        <f>AVERAGE('A5 Exploitation'!D549,'A5 Technique'!D199)</f>
        <v>0</v>
      </c>
      <c r="C28" s="301"/>
      <c r="D28" s="78"/>
      <c r="E28" s="78"/>
      <c r="F28" s="78"/>
      <c r="G28" s="78"/>
      <c r="H28" s="78"/>
      <c r="I28" s="78"/>
    </row>
    <row r="29" spans="1:11" ht="33" customHeight="1" x14ac:dyDescent="0.25">
      <c r="A29" s="85" t="s">
        <v>333</v>
      </c>
      <c r="B29" s="301">
        <f>AVERAGE('A6 Exploitation'!D549,'A6 Technique'!D199)</f>
        <v>0</v>
      </c>
      <c r="C29" s="30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Jammel</v>
      </c>
    </row>
    <row r="34" spans="1:10" ht="33" customHeight="1" x14ac:dyDescent="0.25">
      <c r="A34" s="86" t="s">
        <v>328</v>
      </c>
      <c r="B34" s="301">
        <f>'A1 Exploitation'!D549</f>
        <v>0.91275167785234901</v>
      </c>
      <c r="C34" s="301"/>
      <c r="D34" s="78"/>
      <c r="E34" s="78"/>
      <c r="F34" s="78"/>
      <c r="G34" s="78"/>
      <c r="H34" s="78"/>
      <c r="I34" s="78"/>
    </row>
    <row r="35" spans="1:10" ht="33" customHeight="1" x14ac:dyDescent="0.25">
      <c r="A35" s="85" t="s">
        <v>329</v>
      </c>
      <c r="B35" s="301">
        <f>'A2 Exploitation'!D549</f>
        <v>0.92233009708737868</v>
      </c>
      <c r="C35" s="301"/>
      <c r="D35" s="78"/>
      <c r="E35" s="78"/>
      <c r="F35" s="78"/>
      <c r="G35" s="78"/>
      <c r="H35" s="78"/>
      <c r="I35" s="78"/>
    </row>
    <row r="36" spans="1:10" ht="33" customHeight="1" x14ac:dyDescent="0.25">
      <c r="A36" s="86" t="s">
        <v>330</v>
      </c>
      <c r="B36" s="301">
        <f>'A3 Exploitation'!D549</f>
        <v>0</v>
      </c>
      <c r="C36" s="301"/>
      <c r="D36" s="78"/>
      <c r="E36" s="78"/>
      <c r="F36" s="78"/>
      <c r="G36" s="78"/>
      <c r="H36" s="78"/>
      <c r="I36" s="78"/>
    </row>
    <row r="37" spans="1:10" ht="33" customHeight="1" x14ac:dyDescent="0.25">
      <c r="A37" s="86" t="s">
        <v>331</v>
      </c>
      <c r="B37" s="301">
        <f>'A4 Exploitation'!D549</f>
        <v>0</v>
      </c>
      <c r="C37" s="301"/>
      <c r="D37" s="78"/>
      <c r="E37" s="78"/>
      <c r="F37" s="78"/>
      <c r="G37" s="78"/>
      <c r="H37" s="78"/>
      <c r="I37" s="78"/>
    </row>
    <row r="38" spans="1:10" ht="33" customHeight="1" x14ac:dyDescent="0.25">
      <c r="A38" s="85" t="s">
        <v>332</v>
      </c>
      <c r="B38" s="301">
        <f>'A5 Exploitation'!D549</f>
        <v>0</v>
      </c>
      <c r="C38" s="301"/>
      <c r="D38" s="78"/>
      <c r="E38" s="78"/>
      <c r="F38" s="78"/>
      <c r="G38" s="78"/>
      <c r="H38" s="78"/>
      <c r="I38" s="78"/>
    </row>
    <row r="39" spans="1:10" ht="33" customHeight="1" x14ac:dyDescent="0.25">
      <c r="A39" s="85" t="s">
        <v>333</v>
      </c>
      <c r="B39" s="301">
        <f>'A6 Exploitation'!D549</f>
        <v>0</v>
      </c>
      <c r="C39" s="30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Jammel</v>
      </c>
    </row>
    <row r="43" spans="1:10" ht="33" customHeight="1" x14ac:dyDescent="0.25">
      <c r="A43" s="86" t="s">
        <v>328</v>
      </c>
      <c r="B43" s="301">
        <f>AVERAGE('A1 Exploitation'!D547, 'A1 Technique'!D197)</f>
        <v>0.75</v>
      </c>
      <c r="C43" s="301"/>
      <c r="D43" s="78"/>
      <c r="E43" s="78"/>
      <c r="F43" s="78"/>
      <c r="G43" s="78"/>
      <c r="H43" s="78"/>
      <c r="I43" s="78"/>
    </row>
    <row r="44" spans="1:10" ht="33" customHeight="1" x14ac:dyDescent="0.25">
      <c r="A44" s="85" t="s">
        <v>329</v>
      </c>
      <c r="B44" s="301">
        <f>AVERAGE('A2 Exploitation'!D547, 'A2 Technique'!D197)</f>
        <v>0.96666666666666667</v>
      </c>
      <c r="C44" s="301"/>
      <c r="D44" s="78"/>
      <c r="E44" s="78"/>
      <c r="F44" s="78"/>
      <c r="G44" s="78"/>
      <c r="H44" s="78"/>
      <c r="I44" s="78"/>
    </row>
    <row r="45" spans="1:10" ht="33" customHeight="1" x14ac:dyDescent="0.25">
      <c r="A45" s="86" t="s">
        <v>330</v>
      </c>
      <c r="B45" s="301" t="e">
        <f>AVERAGE('A3 Exploitation'!D547, 'A3 Technique'!D197)</f>
        <v>#DIV/0!</v>
      </c>
      <c r="C45" s="301"/>
      <c r="D45" s="78"/>
      <c r="E45" s="78"/>
      <c r="F45" s="78"/>
      <c r="G45" s="78"/>
      <c r="H45" s="78"/>
      <c r="I45" s="78"/>
    </row>
    <row r="46" spans="1:10" ht="33" customHeight="1" x14ac:dyDescent="0.25">
      <c r="A46" s="86" t="s">
        <v>331</v>
      </c>
      <c r="B46" s="301" t="e">
        <f>AVERAGE('A4 Exploitation'!D547, 'A4 Technique'!D197)</f>
        <v>#DIV/0!</v>
      </c>
      <c r="C46" s="301"/>
      <c r="D46" s="78"/>
      <c r="E46" s="78"/>
      <c r="F46" s="78"/>
      <c r="G46" s="78"/>
      <c r="H46" s="78"/>
      <c r="I46" s="78"/>
    </row>
    <row r="47" spans="1:10" ht="33" customHeight="1" x14ac:dyDescent="0.25">
      <c r="A47" s="85" t="s">
        <v>332</v>
      </c>
      <c r="B47" s="301" t="e">
        <f>AVERAGE('A5 Exploitation'!D547, 'A5 Technique'!D197)</f>
        <v>#DIV/0!</v>
      </c>
      <c r="C47" s="301"/>
      <c r="D47" s="78"/>
      <c r="E47" s="78"/>
      <c r="F47" s="78"/>
      <c r="G47" s="78"/>
      <c r="H47" s="78"/>
      <c r="I47" s="78"/>
    </row>
    <row r="48" spans="1:10" ht="33" customHeight="1" x14ac:dyDescent="0.25">
      <c r="A48" s="85" t="s">
        <v>333</v>
      </c>
      <c r="B48" s="301" t="e">
        <f>AVERAGE('A6 Exploitation'!D547, 'A6 Technique'!D197)</f>
        <v>#DIV/0!</v>
      </c>
      <c r="C48" s="30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Jammel</v>
      </c>
    </row>
    <row r="52" spans="1:10" ht="33" customHeight="1" x14ac:dyDescent="0.25">
      <c r="A52" s="86" t="s">
        <v>328</v>
      </c>
      <c r="B52" s="303">
        <f>'A1 Exploitation'!D46</f>
        <v>1</v>
      </c>
      <c r="C52" s="303"/>
      <c r="D52" s="78"/>
      <c r="E52" s="78"/>
      <c r="F52" s="78"/>
      <c r="G52" s="78"/>
      <c r="H52" s="78"/>
      <c r="I52" s="78"/>
    </row>
    <row r="53" spans="1:10" ht="33" customHeight="1" x14ac:dyDescent="0.25">
      <c r="A53" s="85" t="s">
        <v>329</v>
      </c>
      <c r="B53" s="303">
        <f>'A2 Exploitation'!D46</f>
        <v>1</v>
      </c>
      <c r="C53" s="303"/>
      <c r="D53" s="78"/>
      <c r="E53" s="78"/>
      <c r="F53" s="78"/>
      <c r="G53" s="78"/>
      <c r="H53" s="78"/>
      <c r="I53" s="78"/>
    </row>
    <row r="54" spans="1:10" ht="33" customHeight="1" x14ac:dyDescent="0.25">
      <c r="A54" s="86" t="s">
        <v>330</v>
      </c>
      <c r="B54" s="303">
        <f>'A3 Exploitation'!D46</f>
        <v>0</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Jammel</v>
      </c>
    </row>
    <row r="61" spans="1:10" ht="33" customHeight="1" x14ac:dyDescent="0.25">
      <c r="A61" s="86" t="s">
        <v>328</v>
      </c>
      <c r="B61" s="301">
        <f>'A1 Exploitation'!D103</f>
        <v>0.8529411764705882</v>
      </c>
      <c r="C61" s="301"/>
      <c r="D61" s="78"/>
      <c r="E61" s="78"/>
      <c r="F61" s="78"/>
      <c r="G61" s="78"/>
      <c r="H61" s="78"/>
      <c r="I61" s="78"/>
    </row>
    <row r="62" spans="1:10" ht="33" customHeight="1" x14ac:dyDescent="0.25">
      <c r="A62" s="85" t="s">
        <v>329</v>
      </c>
      <c r="B62" s="301">
        <f>'A2 Exploitation'!D103</f>
        <v>0.8529411764705882</v>
      </c>
      <c r="C62" s="301"/>
      <c r="D62" s="78"/>
      <c r="E62" s="78"/>
      <c r="F62" s="78"/>
      <c r="G62" s="78"/>
      <c r="H62" s="78"/>
      <c r="I62" s="78"/>
    </row>
    <row r="63" spans="1:10" ht="33" customHeight="1" x14ac:dyDescent="0.25">
      <c r="A63" s="86" t="s">
        <v>330</v>
      </c>
      <c r="B63" s="301">
        <f>'A3 Exploitation'!D103</f>
        <v>0</v>
      </c>
      <c r="C63" s="301"/>
      <c r="D63" s="78"/>
      <c r="E63" s="78"/>
      <c r="F63" s="78"/>
      <c r="G63" s="78"/>
      <c r="H63" s="78"/>
      <c r="I63" s="78"/>
    </row>
    <row r="64" spans="1:10" ht="33" customHeight="1" x14ac:dyDescent="0.25">
      <c r="A64" s="86" t="s">
        <v>331</v>
      </c>
      <c r="B64" s="301">
        <f>'A4 Exploitation'!D103</f>
        <v>0</v>
      </c>
      <c r="C64" s="301"/>
      <c r="D64" s="78"/>
      <c r="E64" s="78"/>
      <c r="F64" s="78"/>
      <c r="G64" s="78"/>
      <c r="H64" s="78"/>
      <c r="I64" s="78"/>
    </row>
    <row r="65" spans="1:10" ht="33" customHeight="1" x14ac:dyDescent="0.25">
      <c r="A65" s="85" t="s">
        <v>332</v>
      </c>
      <c r="B65" s="301">
        <f>'A5 Exploitation'!D103</f>
        <v>0</v>
      </c>
      <c r="C65" s="301"/>
      <c r="D65" s="78"/>
      <c r="E65" s="78"/>
      <c r="F65" s="78"/>
      <c r="G65" s="78"/>
      <c r="H65" s="78"/>
      <c r="I65" s="78"/>
    </row>
    <row r="66" spans="1:10" ht="33" customHeight="1" x14ac:dyDescent="0.25">
      <c r="A66" s="85" t="s">
        <v>333</v>
      </c>
      <c r="B66" s="301">
        <f>'A6 Exploitation'!D103</f>
        <v>0</v>
      </c>
      <c r="C66" s="30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Jammel</v>
      </c>
    </row>
    <row r="70" spans="1:10" ht="33" customHeight="1" x14ac:dyDescent="0.25">
      <c r="A70" s="86" t="s">
        <v>328</v>
      </c>
      <c r="B70" s="301">
        <f>'A1 Exploitation'!D158</f>
        <v>0.7567567567567568</v>
      </c>
      <c r="C70" s="301"/>
      <c r="D70" s="78"/>
      <c r="E70" s="78"/>
      <c r="F70" s="78"/>
      <c r="G70" s="78"/>
      <c r="H70" s="78"/>
      <c r="I70" s="78"/>
    </row>
    <row r="71" spans="1:10" ht="33" customHeight="1" x14ac:dyDescent="0.25">
      <c r="A71" s="85" t="s">
        <v>329</v>
      </c>
      <c r="B71" s="301">
        <f>'A2 Exploitation'!D158</f>
        <v>0.84722222222222221</v>
      </c>
      <c r="C71" s="301"/>
      <c r="D71" s="78"/>
      <c r="E71" s="78"/>
      <c r="F71" s="78"/>
      <c r="G71" s="78"/>
      <c r="H71" s="78"/>
      <c r="I71" s="78"/>
    </row>
    <row r="72" spans="1:10" ht="33" customHeight="1" x14ac:dyDescent="0.25">
      <c r="A72" s="86" t="s">
        <v>330</v>
      </c>
      <c r="B72" s="301">
        <f>'A3 Exploitation'!D158</f>
        <v>0</v>
      </c>
      <c r="C72" s="301"/>
      <c r="D72" s="78"/>
      <c r="E72" s="78"/>
      <c r="F72" s="78"/>
      <c r="G72" s="78"/>
      <c r="H72" s="78"/>
      <c r="I72" s="78"/>
    </row>
    <row r="73" spans="1:10" ht="33" customHeight="1" x14ac:dyDescent="0.25">
      <c r="A73" s="86" t="s">
        <v>331</v>
      </c>
      <c r="B73" s="301">
        <f>'A4 Exploitation'!D158</f>
        <v>0</v>
      </c>
      <c r="C73" s="301"/>
      <c r="D73" s="78"/>
      <c r="E73" s="78"/>
      <c r="F73" s="78"/>
      <c r="G73" s="78"/>
      <c r="H73" s="78"/>
      <c r="I73" s="78"/>
    </row>
    <row r="74" spans="1:10" ht="33" customHeight="1" x14ac:dyDescent="0.25">
      <c r="A74" s="85" t="s">
        <v>332</v>
      </c>
      <c r="B74" s="301">
        <f>'A5 Exploitation'!D158</f>
        <v>0</v>
      </c>
      <c r="C74" s="301"/>
      <c r="D74" s="78"/>
      <c r="E74" s="78"/>
      <c r="F74" s="78"/>
      <c r="G74" s="78"/>
      <c r="H74" s="78"/>
      <c r="I74" s="78"/>
    </row>
    <row r="75" spans="1:10" ht="33" customHeight="1" x14ac:dyDescent="0.25">
      <c r="A75" s="85" t="s">
        <v>333</v>
      </c>
      <c r="B75" s="301">
        <f>'A6 Exploitation'!D158</f>
        <v>0</v>
      </c>
      <c r="C75" s="30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Jammel</v>
      </c>
    </row>
    <row r="79" spans="1:10" ht="33" customHeight="1" x14ac:dyDescent="0.25">
      <c r="A79" s="86" t="s">
        <v>328</v>
      </c>
      <c r="B79" s="301">
        <f>'A1 Exploitation'!D205</f>
        <v>1</v>
      </c>
      <c r="C79" s="301"/>
      <c r="D79" s="78"/>
      <c r="E79" s="78"/>
      <c r="F79" s="78"/>
      <c r="G79" s="78"/>
      <c r="H79" s="78"/>
      <c r="I79" s="78"/>
    </row>
    <row r="80" spans="1:10" ht="33" customHeight="1" x14ac:dyDescent="0.25">
      <c r="A80" s="85" t="s">
        <v>329</v>
      </c>
      <c r="B80" s="301">
        <f>'A2 Exploitation'!D205</f>
        <v>0.967741935483871</v>
      </c>
      <c r="C80" s="301"/>
      <c r="D80" s="78"/>
      <c r="E80" s="78"/>
      <c r="F80" s="78"/>
      <c r="G80" s="78"/>
      <c r="H80" s="78"/>
      <c r="I80" s="78"/>
    </row>
    <row r="81" spans="1:10" ht="33" customHeight="1" x14ac:dyDescent="0.25">
      <c r="A81" s="86" t="s">
        <v>330</v>
      </c>
      <c r="B81" s="301">
        <f>'A3 Exploitation'!D205</f>
        <v>0</v>
      </c>
      <c r="C81" s="301"/>
      <c r="D81" s="78"/>
      <c r="E81" s="78"/>
      <c r="F81" s="78"/>
      <c r="G81" s="78"/>
      <c r="H81" s="78"/>
      <c r="I81" s="78"/>
    </row>
    <row r="82" spans="1:10" ht="33" customHeight="1" x14ac:dyDescent="0.25">
      <c r="A82" s="86" t="s">
        <v>331</v>
      </c>
      <c r="B82" s="301">
        <f>'A4 Exploitation'!D205</f>
        <v>0</v>
      </c>
      <c r="C82" s="301"/>
      <c r="D82" s="78"/>
      <c r="E82" s="78"/>
      <c r="F82" s="78"/>
      <c r="G82" s="78"/>
      <c r="H82" s="78"/>
      <c r="I82" s="78"/>
    </row>
    <row r="83" spans="1:10" ht="33" customHeight="1" x14ac:dyDescent="0.25">
      <c r="A83" s="85" t="s">
        <v>332</v>
      </c>
      <c r="B83" s="301">
        <f>'A5 Exploitation'!D205</f>
        <v>0</v>
      </c>
      <c r="C83" s="301"/>
      <c r="D83" s="78"/>
      <c r="E83" s="78"/>
      <c r="F83" s="78"/>
      <c r="G83" s="78"/>
      <c r="H83" s="78"/>
      <c r="I83" s="78"/>
    </row>
    <row r="84" spans="1:10" ht="33" customHeight="1" x14ac:dyDescent="0.25">
      <c r="A84" s="85" t="s">
        <v>333</v>
      </c>
      <c r="B84" s="301">
        <f>'A6 Exploitation'!D205</f>
        <v>0</v>
      </c>
      <c r="C84" s="30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Jammel</v>
      </c>
    </row>
    <row r="88" spans="1:10" ht="33" customHeight="1" x14ac:dyDescent="0.25">
      <c r="A88" s="86" t="s">
        <v>328</v>
      </c>
      <c r="B88" s="301">
        <f>'A1 Exploitation'!D266</f>
        <v>0.84615384615384615</v>
      </c>
      <c r="C88" s="301"/>
      <c r="D88" s="78"/>
      <c r="E88" s="78"/>
      <c r="F88" s="78"/>
      <c r="G88" s="78"/>
      <c r="H88" s="78"/>
      <c r="I88" s="78"/>
    </row>
    <row r="89" spans="1:10" ht="33" customHeight="1" x14ac:dyDescent="0.25">
      <c r="A89" s="85" t="s">
        <v>329</v>
      </c>
      <c r="B89" s="301">
        <f>'A2 Exploitation'!D266</f>
        <v>0.97435897435897434</v>
      </c>
      <c r="C89" s="301"/>
      <c r="D89" s="78"/>
      <c r="E89" s="78"/>
      <c r="F89" s="78"/>
      <c r="G89" s="78"/>
      <c r="H89" s="78"/>
      <c r="I89" s="78"/>
    </row>
    <row r="90" spans="1:10" ht="33" customHeight="1" x14ac:dyDescent="0.25">
      <c r="A90" s="86" t="s">
        <v>330</v>
      </c>
      <c r="B90" s="301">
        <f>'A3 Exploitation'!D266</f>
        <v>0</v>
      </c>
      <c r="C90" s="301"/>
      <c r="D90" s="78"/>
      <c r="E90" s="78"/>
      <c r="F90" s="78"/>
      <c r="G90" s="78"/>
      <c r="H90" s="78"/>
      <c r="I90" s="78"/>
    </row>
    <row r="91" spans="1:10" ht="33" customHeight="1" x14ac:dyDescent="0.25">
      <c r="A91" s="86" t="s">
        <v>331</v>
      </c>
      <c r="B91" s="301">
        <f>'A4 Exploitation'!D266</f>
        <v>0</v>
      </c>
      <c r="C91" s="301"/>
      <c r="D91" s="78"/>
      <c r="E91" s="78"/>
      <c r="F91" s="78"/>
      <c r="G91" s="78"/>
      <c r="H91" s="78"/>
      <c r="I91" s="78"/>
    </row>
    <row r="92" spans="1:10" ht="33" customHeight="1" x14ac:dyDescent="0.25">
      <c r="A92" s="85" t="s">
        <v>332</v>
      </c>
      <c r="B92" s="301">
        <f>'A5 Exploitation'!D266</f>
        <v>0</v>
      </c>
      <c r="C92" s="301"/>
      <c r="D92" s="78"/>
      <c r="E92" s="78"/>
      <c r="F92" s="78"/>
      <c r="G92" s="78"/>
      <c r="H92" s="78"/>
      <c r="I92" s="78"/>
    </row>
    <row r="93" spans="1:10" ht="33" customHeight="1" x14ac:dyDescent="0.25">
      <c r="A93" s="85" t="s">
        <v>333</v>
      </c>
      <c r="B93" s="301">
        <f>'A6 Exploitation'!D266</f>
        <v>0</v>
      </c>
      <c r="C93" s="30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Jammel</v>
      </c>
    </row>
    <row r="97" spans="1:10" ht="33" customHeight="1" x14ac:dyDescent="0.25">
      <c r="A97" s="86" t="s">
        <v>328</v>
      </c>
      <c r="B97" s="301">
        <f>'A1 Exploitation'!D318</f>
        <v>0.98529411764705888</v>
      </c>
      <c r="C97" s="301"/>
      <c r="D97" s="78"/>
      <c r="E97" s="78"/>
      <c r="F97" s="78"/>
      <c r="G97" s="78"/>
      <c r="H97" s="78"/>
      <c r="I97" s="78"/>
    </row>
    <row r="98" spans="1:10" ht="33" customHeight="1" x14ac:dyDescent="0.25">
      <c r="A98" s="85" t="s">
        <v>329</v>
      </c>
      <c r="B98" s="301">
        <f>'A2 Exploitation'!D318</f>
        <v>0.93055555555555558</v>
      </c>
      <c r="C98" s="301"/>
      <c r="D98" s="78"/>
      <c r="E98" s="78"/>
      <c r="F98" s="78"/>
      <c r="G98" s="78"/>
      <c r="H98" s="78"/>
      <c r="I98" s="78"/>
    </row>
    <row r="99" spans="1:10" ht="33" customHeight="1" x14ac:dyDescent="0.25">
      <c r="A99" s="86" t="s">
        <v>330</v>
      </c>
      <c r="B99" s="301">
        <f>'A3 Exploitation'!D318</f>
        <v>0</v>
      </c>
      <c r="C99" s="301"/>
      <c r="D99" s="78"/>
      <c r="E99" s="78"/>
      <c r="F99" s="78"/>
      <c r="G99" s="78"/>
      <c r="H99" s="78"/>
      <c r="I99" s="78"/>
    </row>
    <row r="100" spans="1:10" ht="33" customHeight="1" x14ac:dyDescent="0.25">
      <c r="A100" s="86" t="s">
        <v>331</v>
      </c>
      <c r="B100" s="301">
        <f>'A4 Exploitation'!D318</f>
        <v>0</v>
      </c>
      <c r="C100" s="301"/>
      <c r="D100" s="78"/>
      <c r="E100" s="78"/>
      <c r="F100" s="78"/>
      <c r="G100" s="78"/>
      <c r="H100" s="78"/>
      <c r="I100" s="78"/>
    </row>
    <row r="101" spans="1:10" ht="33" customHeight="1" x14ac:dyDescent="0.25">
      <c r="A101" s="85" t="s">
        <v>332</v>
      </c>
      <c r="B101" s="301">
        <f>'A5 Exploitation'!D318</f>
        <v>0</v>
      </c>
      <c r="C101" s="301"/>
      <c r="D101" s="78"/>
      <c r="E101" s="78"/>
      <c r="F101" s="78"/>
      <c r="G101" s="78"/>
      <c r="H101" s="78"/>
      <c r="I101" s="78"/>
    </row>
    <row r="102" spans="1:10" ht="33" customHeight="1" x14ac:dyDescent="0.25">
      <c r="A102" s="85" t="s">
        <v>333</v>
      </c>
      <c r="B102" s="301">
        <f>'A6 Exploitation'!D318</f>
        <v>0</v>
      </c>
      <c r="C102" s="30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Jammel</v>
      </c>
    </row>
    <row r="106" spans="1:10" ht="33" customHeight="1" x14ac:dyDescent="0.25">
      <c r="A106" s="86" t="s">
        <v>328</v>
      </c>
      <c r="B106" s="301">
        <f>'A1 Exploitation'!D358</f>
        <v>0.97727272727272729</v>
      </c>
      <c r="C106" s="301"/>
      <c r="D106" s="78"/>
      <c r="E106" s="78"/>
      <c r="F106" s="78"/>
      <c r="G106" s="78"/>
      <c r="H106" s="78"/>
      <c r="I106" s="78"/>
    </row>
    <row r="107" spans="1:10" ht="33" customHeight="1" x14ac:dyDescent="0.25">
      <c r="A107" s="85" t="s">
        <v>329</v>
      </c>
      <c r="B107" s="301">
        <f>'A2 Exploitation'!D358</f>
        <v>0.95833333333333337</v>
      </c>
      <c r="C107" s="301"/>
      <c r="D107" s="78"/>
      <c r="E107" s="78"/>
      <c r="F107" s="78"/>
      <c r="G107" s="78"/>
      <c r="H107" s="78"/>
      <c r="I107" s="78"/>
    </row>
    <row r="108" spans="1:10" ht="33" customHeight="1" x14ac:dyDescent="0.25">
      <c r="A108" s="86" t="s">
        <v>330</v>
      </c>
      <c r="B108" s="301">
        <f>'A3 Exploitation'!D358</f>
        <v>0</v>
      </c>
      <c r="C108" s="301"/>
      <c r="D108" s="78"/>
      <c r="E108" s="78"/>
      <c r="F108" s="78"/>
      <c r="G108" s="78"/>
      <c r="H108" s="78"/>
      <c r="I108" s="78"/>
    </row>
    <row r="109" spans="1:10" ht="33" customHeight="1" x14ac:dyDescent="0.25">
      <c r="A109" s="86" t="s">
        <v>331</v>
      </c>
      <c r="B109" s="301">
        <f>'A4 Exploitation'!D358</f>
        <v>0</v>
      </c>
      <c r="C109" s="301"/>
      <c r="D109" s="78"/>
      <c r="E109" s="78"/>
      <c r="F109" s="78"/>
      <c r="G109" s="78"/>
      <c r="H109" s="78"/>
      <c r="I109" s="78"/>
    </row>
    <row r="110" spans="1:10" ht="33" customHeight="1" x14ac:dyDescent="0.25">
      <c r="A110" s="85" t="s">
        <v>332</v>
      </c>
      <c r="B110" s="301">
        <f>'A5 Exploitation'!D358</f>
        <v>0</v>
      </c>
      <c r="C110" s="301"/>
      <c r="D110" s="78"/>
      <c r="E110" s="78"/>
      <c r="F110" s="78"/>
      <c r="G110" s="78"/>
      <c r="H110" s="78"/>
      <c r="I110" s="78"/>
    </row>
    <row r="111" spans="1:10" ht="33" customHeight="1" x14ac:dyDescent="0.25">
      <c r="A111" s="85" t="s">
        <v>333</v>
      </c>
      <c r="B111" s="301">
        <f>'A6 Exploitation'!D358</f>
        <v>0</v>
      </c>
      <c r="C111" s="30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Jammel</v>
      </c>
    </row>
    <row r="115" spans="1:10" ht="33" customHeight="1" x14ac:dyDescent="0.25">
      <c r="A115" s="86" t="s">
        <v>328</v>
      </c>
      <c r="B115" s="301">
        <f>'A1 Exploitation'!D391</f>
        <v>1</v>
      </c>
      <c r="C115" s="301"/>
      <c r="D115" s="78"/>
      <c r="E115" s="78"/>
      <c r="F115" s="78"/>
      <c r="G115" s="78"/>
      <c r="H115" s="78"/>
      <c r="I115" s="78"/>
    </row>
    <row r="116" spans="1:10" ht="33" customHeight="1" x14ac:dyDescent="0.25">
      <c r="A116" s="85" t="s">
        <v>329</v>
      </c>
      <c r="B116" s="301">
        <f>'A2 Exploitation'!D391</f>
        <v>0.94117647058823528</v>
      </c>
      <c r="C116" s="301"/>
      <c r="D116" s="78"/>
      <c r="E116" s="78"/>
      <c r="F116" s="78"/>
      <c r="G116" s="78"/>
      <c r="H116" s="78"/>
      <c r="I116" s="78"/>
    </row>
    <row r="117" spans="1:10" ht="33" customHeight="1" x14ac:dyDescent="0.25">
      <c r="A117" s="86" t="s">
        <v>330</v>
      </c>
      <c r="B117" s="301">
        <f>'A3 Exploitation'!D391</f>
        <v>0</v>
      </c>
      <c r="C117" s="301"/>
      <c r="D117" s="78"/>
      <c r="E117" s="78"/>
      <c r="F117" s="78"/>
      <c r="G117" s="78"/>
      <c r="H117" s="78"/>
      <c r="I117" s="78"/>
    </row>
    <row r="118" spans="1:10" ht="33" customHeight="1" x14ac:dyDescent="0.25">
      <c r="A118" s="86" t="s">
        <v>331</v>
      </c>
      <c r="B118" s="301">
        <f>'A4 Exploitation'!D391</f>
        <v>0</v>
      </c>
      <c r="C118" s="301"/>
      <c r="D118" s="78"/>
      <c r="E118" s="78"/>
      <c r="F118" s="78"/>
      <c r="G118" s="78"/>
      <c r="H118" s="78"/>
      <c r="I118" s="78"/>
    </row>
    <row r="119" spans="1:10" ht="33" customHeight="1" x14ac:dyDescent="0.25">
      <c r="A119" s="85" t="s">
        <v>332</v>
      </c>
      <c r="B119" s="301">
        <f>'A5 Exploitation'!D391</f>
        <v>0</v>
      </c>
      <c r="C119" s="301"/>
      <c r="D119" s="78"/>
      <c r="E119" s="78"/>
      <c r="F119" s="78"/>
      <c r="G119" s="78"/>
      <c r="H119" s="78"/>
      <c r="I119" s="78"/>
    </row>
    <row r="120" spans="1:10" ht="33" customHeight="1" x14ac:dyDescent="0.25">
      <c r="A120" s="85" t="s">
        <v>333</v>
      </c>
      <c r="B120" s="301">
        <f>'A6 Exploitation'!D391</f>
        <v>0</v>
      </c>
      <c r="C120" s="30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Jammel</v>
      </c>
    </row>
    <row r="124" spans="1:10" ht="33" customHeight="1" x14ac:dyDescent="0.25">
      <c r="A124" s="86" t="s">
        <v>328</v>
      </c>
      <c r="B124" s="301">
        <f>'A1 Exploitation'!D444</f>
        <v>0.85</v>
      </c>
      <c r="C124" s="301"/>
      <c r="D124" s="78"/>
      <c r="E124" s="78"/>
      <c r="F124" s="78"/>
      <c r="G124" s="78"/>
      <c r="H124" s="78"/>
      <c r="I124" s="78"/>
    </row>
    <row r="125" spans="1:10" ht="33" customHeight="1" x14ac:dyDescent="0.25">
      <c r="A125" s="85" t="s">
        <v>329</v>
      </c>
      <c r="B125" s="301">
        <f>'A2 Exploitation'!D444</f>
        <v>0.93103448275862066</v>
      </c>
      <c r="C125" s="301"/>
      <c r="D125" s="78"/>
      <c r="E125" s="78"/>
      <c r="F125" s="78"/>
      <c r="G125" s="78"/>
      <c r="H125" s="78"/>
      <c r="I125" s="78"/>
    </row>
    <row r="126" spans="1:10" ht="33" customHeight="1" x14ac:dyDescent="0.25">
      <c r="A126" s="86" t="s">
        <v>330</v>
      </c>
      <c r="B126" s="301">
        <f>'A3 Exploitation'!D444</f>
        <v>0</v>
      </c>
      <c r="C126" s="301"/>
      <c r="D126" s="78"/>
      <c r="E126" s="78"/>
      <c r="F126" s="78"/>
      <c r="G126" s="78"/>
      <c r="H126" s="78"/>
      <c r="I126" s="78"/>
    </row>
    <row r="127" spans="1:10" ht="33" customHeight="1" x14ac:dyDescent="0.25">
      <c r="A127" s="86" t="s">
        <v>331</v>
      </c>
      <c r="B127" s="301">
        <f>'A4 Exploitation'!D444</f>
        <v>0</v>
      </c>
      <c r="C127" s="301"/>
      <c r="D127" s="78"/>
      <c r="E127" s="78"/>
      <c r="F127" s="78"/>
      <c r="G127" s="78"/>
      <c r="H127" s="78"/>
      <c r="I127" s="78"/>
    </row>
    <row r="128" spans="1:10" ht="33" customHeight="1" x14ac:dyDescent="0.25">
      <c r="A128" s="85" t="s">
        <v>332</v>
      </c>
      <c r="B128" s="301">
        <f>'A5 Exploitation'!D444</f>
        <v>0</v>
      </c>
      <c r="C128" s="301"/>
      <c r="D128" s="78"/>
      <c r="E128" s="78"/>
      <c r="F128" s="78"/>
      <c r="G128" s="78"/>
      <c r="H128" s="78"/>
      <c r="I128" s="78"/>
    </row>
    <row r="129" spans="1:10" ht="33" customHeight="1" x14ac:dyDescent="0.25">
      <c r="A129" s="85" t="s">
        <v>333</v>
      </c>
      <c r="B129" s="301">
        <f>'A6 Exploitation'!D444</f>
        <v>0</v>
      </c>
      <c r="C129" s="30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Jammel</v>
      </c>
    </row>
    <row r="133" spans="1:10" ht="33" customHeight="1" x14ac:dyDescent="0.25">
      <c r="A133" s="86" t="s">
        <v>328</v>
      </c>
      <c r="B133" s="301">
        <f>'A1 Exploitation'!D481</f>
        <v>1</v>
      </c>
      <c r="C133" s="301"/>
      <c r="D133" s="78"/>
      <c r="E133" s="78"/>
      <c r="F133" s="78"/>
      <c r="G133" s="78"/>
      <c r="H133" s="78"/>
      <c r="I133" s="78"/>
    </row>
    <row r="134" spans="1:10" ht="33" customHeight="1" x14ac:dyDescent="0.25">
      <c r="A134" s="85" t="s">
        <v>329</v>
      </c>
      <c r="B134" s="301">
        <f>'A2 Exploitation'!D481</f>
        <v>0.77272727272727271</v>
      </c>
      <c r="C134" s="301"/>
      <c r="D134" s="78"/>
      <c r="E134" s="78"/>
      <c r="F134" s="78"/>
      <c r="G134" s="78"/>
      <c r="H134" s="78"/>
      <c r="I134" s="78"/>
    </row>
    <row r="135" spans="1:10" ht="33" customHeight="1" x14ac:dyDescent="0.25">
      <c r="A135" s="86" t="s">
        <v>330</v>
      </c>
      <c r="B135" s="301">
        <f>'A3 Exploitation'!D481</f>
        <v>0</v>
      </c>
      <c r="C135" s="301"/>
      <c r="D135" s="78"/>
      <c r="E135" s="78"/>
      <c r="F135" s="78"/>
      <c r="G135" s="78"/>
      <c r="H135" s="78"/>
      <c r="I135" s="78"/>
    </row>
    <row r="136" spans="1:10" ht="33" customHeight="1" x14ac:dyDescent="0.25">
      <c r="A136" s="86" t="s">
        <v>331</v>
      </c>
      <c r="B136" s="301">
        <f>'A4 Exploitation'!D481</f>
        <v>0</v>
      </c>
      <c r="C136" s="301"/>
      <c r="D136" s="78"/>
      <c r="E136" s="78"/>
      <c r="F136" s="78"/>
      <c r="G136" s="78"/>
      <c r="H136" s="78"/>
      <c r="I136" s="78"/>
    </row>
    <row r="137" spans="1:10" ht="33" customHeight="1" x14ac:dyDescent="0.25">
      <c r="A137" s="85" t="s">
        <v>332</v>
      </c>
      <c r="B137" s="301">
        <f>'A5 Exploitation'!D481</f>
        <v>0</v>
      </c>
      <c r="C137" s="301"/>
      <c r="D137" s="78"/>
      <c r="E137" s="78"/>
      <c r="F137" s="78"/>
      <c r="G137" s="78"/>
      <c r="H137" s="78"/>
      <c r="I137" s="78"/>
    </row>
    <row r="138" spans="1:10" ht="33" customHeight="1" x14ac:dyDescent="0.25">
      <c r="A138" s="85" t="s">
        <v>333</v>
      </c>
      <c r="B138" s="301">
        <f>'A6 Exploitation'!D481</f>
        <v>0</v>
      </c>
      <c r="C138" s="30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Jammel</v>
      </c>
    </row>
    <row r="142" spans="1:10" ht="33" customHeight="1" x14ac:dyDescent="0.25">
      <c r="A142" s="86" t="s">
        <v>328</v>
      </c>
      <c r="B142" s="301">
        <f>'A1 Exploitation'!D503</f>
        <v>1</v>
      </c>
      <c r="C142" s="301"/>
      <c r="D142" s="78"/>
      <c r="E142" s="78"/>
      <c r="F142" s="78"/>
      <c r="G142" s="78"/>
      <c r="H142" s="78"/>
      <c r="I142" s="78"/>
    </row>
    <row r="143" spans="1:10" ht="33" customHeight="1" x14ac:dyDescent="0.25">
      <c r="A143" s="85" t="s">
        <v>329</v>
      </c>
      <c r="B143" s="301">
        <f>'A2 Exploitation'!D503</f>
        <v>1</v>
      </c>
      <c r="C143" s="301"/>
      <c r="D143" s="78"/>
      <c r="E143" s="78"/>
      <c r="F143" s="78"/>
      <c r="G143" s="78"/>
      <c r="H143" s="78"/>
      <c r="I143" s="78"/>
    </row>
    <row r="144" spans="1:10" ht="33" customHeight="1" x14ac:dyDescent="0.25">
      <c r="A144" s="86" t="s">
        <v>330</v>
      </c>
      <c r="B144" s="301">
        <f>'A3 Exploitation'!D503</f>
        <v>0</v>
      </c>
      <c r="C144" s="301"/>
      <c r="D144" s="78"/>
      <c r="E144" s="78"/>
      <c r="F144" s="78"/>
      <c r="G144" s="78"/>
      <c r="H144" s="78"/>
      <c r="I144" s="78"/>
    </row>
    <row r="145" spans="1:10" ht="33" customHeight="1" x14ac:dyDescent="0.25">
      <c r="A145" s="86" t="s">
        <v>331</v>
      </c>
      <c r="B145" s="301">
        <f>'A4 Exploitation'!D503</f>
        <v>0</v>
      </c>
      <c r="C145" s="301"/>
      <c r="D145" s="78"/>
      <c r="E145" s="78"/>
      <c r="F145" s="78"/>
      <c r="G145" s="78"/>
      <c r="H145" s="78"/>
      <c r="I145" s="78"/>
    </row>
    <row r="146" spans="1:10" ht="33" customHeight="1" x14ac:dyDescent="0.25">
      <c r="A146" s="85" t="s">
        <v>332</v>
      </c>
      <c r="B146" s="301">
        <f>'A5 Exploitation'!D503</f>
        <v>0</v>
      </c>
      <c r="C146" s="301"/>
      <c r="D146" s="78"/>
      <c r="E146" s="78"/>
      <c r="F146" s="78"/>
      <c r="G146" s="78"/>
      <c r="H146" s="78"/>
      <c r="I146" s="78"/>
    </row>
    <row r="147" spans="1:10" ht="33" customHeight="1" x14ac:dyDescent="0.25">
      <c r="A147" s="85" t="s">
        <v>333</v>
      </c>
      <c r="B147" s="301">
        <f>'A6 Exploitation'!D503</f>
        <v>0</v>
      </c>
      <c r="C147" s="30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Jammel</v>
      </c>
    </row>
    <row r="151" spans="1:10" ht="33" customHeight="1" x14ac:dyDescent="0.25">
      <c r="A151" s="86" t="s">
        <v>328</v>
      </c>
      <c r="B151" s="301">
        <f>'A1 Exploitation'!D514</f>
        <v>1</v>
      </c>
      <c r="C151" s="301"/>
      <c r="D151" s="78"/>
      <c r="E151" s="78"/>
      <c r="F151" s="78"/>
      <c r="G151" s="78"/>
      <c r="H151" s="78"/>
      <c r="I151" s="78"/>
    </row>
    <row r="152" spans="1:10" ht="33" customHeight="1" x14ac:dyDescent="0.25">
      <c r="A152" s="85" t="s">
        <v>329</v>
      </c>
      <c r="B152" s="301">
        <f>'A2 Exploitation'!D514</f>
        <v>1</v>
      </c>
      <c r="C152" s="301"/>
      <c r="D152" s="78"/>
      <c r="E152" s="78"/>
      <c r="F152" s="78"/>
      <c r="G152" s="78"/>
      <c r="H152" s="78"/>
      <c r="I152" s="78"/>
    </row>
    <row r="153" spans="1:10" ht="33" customHeight="1" x14ac:dyDescent="0.25">
      <c r="A153" s="86" t="s">
        <v>330</v>
      </c>
      <c r="B153" s="301">
        <f>'A3 Exploitation'!D514</f>
        <v>0</v>
      </c>
      <c r="C153" s="301"/>
      <c r="D153" s="78"/>
      <c r="E153" s="78"/>
      <c r="F153" s="78"/>
      <c r="G153" s="78"/>
      <c r="H153" s="78"/>
      <c r="I153" s="78"/>
    </row>
    <row r="154" spans="1:10" ht="33" customHeight="1" x14ac:dyDescent="0.25">
      <c r="A154" s="86" t="s">
        <v>331</v>
      </c>
      <c r="B154" s="301">
        <f>'A4 Exploitation'!D514</f>
        <v>0</v>
      </c>
      <c r="C154" s="301"/>
      <c r="D154" s="78"/>
      <c r="E154" s="78"/>
      <c r="F154" s="78"/>
      <c r="G154" s="78"/>
      <c r="H154" s="78"/>
      <c r="I154" s="78"/>
    </row>
    <row r="155" spans="1:10" ht="33" customHeight="1" x14ac:dyDescent="0.25">
      <c r="A155" s="85" t="s">
        <v>332</v>
      </c>
      <c r="B155" s="301">
        <f>'A5 Exploitation'!D514</f>
        <v>0</v>
      </c>
      <c r="C155" s="301"/>
      <c r="D155" s="78"/>
      <c r="E155" s="78"/>
      <c r="F155" s="78"/>
      <c r="G155" s="78"/>
      <c r="H155" s="78"/>
      <c r="I155" s="78"/>
    </row>
    <row r="156" spans="1:10" ht="33" customHeight="1" x14ac:dyDescent="0.25">
      <c r="A156" s="85" t="s">
        <v>333</v>
      </c>
      <c r="B156" s="301">
        <f>'A6 Exploitation'!D514</f>
        <v>0</v>
      </c>
      <c r="C156" s="30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Jammel</v>
      </c>
    </row>
    <row r="161" spans="1:10" ht="33" customHeight="1" x14ac:dyDescent="0.25">
      <c r="A161" s="86" t="s">
        <v>328</v>
      </c>
      <c r="B161" s="301">
        <f>'A1 Exploitation'!D534</f>
        <v>0.95</v>
      </c>
      <c r="C161" s="301"/>
      <c r="D161" s="78"/>
      <c r="E161" s="78"/>
      <c r="F161" s="78"/>
      <c r="G161" s="78"/>
      <c r="H161" s="78"/>
      <c r="I161" s="78"/>
    </row>
    <row r="162" spans="1:10" ht="33" customHeight="1" x14ac:dyDescent="0.25">
      <c r="A162" s="85" t="s">
        <v>329</v>
      </c>
      <c r="B162" s="301">
        <f>'A2 Exploitation'!D534</f>
        <v>1</v>
      </c>
      <c r="C162" s="301"/>
      <c r="D162" s="78"/>
      <c r="E162" s="78"/>
      <c r="F162" s="78"/>
      <c r="G162" s="78"/>
      <c r="H162" s="78"/>
      <c r="I162" s="78"/>
    </row>
    <row r="163" spans="1:10" ht="33" customHeight="1" x14ac:dyDescent="0.25">
      <c r="A163" s="86" t="s">
        <v>330</v>
      </c>
      <c r="B163" s="301">
        <f>'A3 Exploitation'!D534</f>
        <v>0</v>
      </c>
      <c r="C163" s="301"/>
      <c r="D163" s="78"/>
      <c r="E163" s="78"/>
      <c r="F163" s="78"/>
      <c r="G163" s="78"/>
      <c r="H163" s="78"/>
      <c r="I163" s="78"/>
    </row>
    <row r="164" spans="1:10" ht="33" customHeight="1" x14ac:dyDescent="0.25">
      <c r="A164" s="86" t="s">
        <v>331</v>
      </c>
      <c r="B164" s="301">
        <f>'A4 Exploitation'!D534</f>
        <v>0</v>
      </c>
      <c r="C164" s="301"/>
    </row>
    <row r="165" spans="1:10" ht="33" customHeight="1" x14ac:dyDescent="0.25">
      <c r="A165" s="85" t="s">
        <v>332</v>
      </c>
      <c r="B165" s="301">
        <f>'A5 Exploitation'!D534</f>
        <v>0</v>
      </c>
      <c r="C165" s="301"/>
    </row>
    <row r="166" spans="1:10" ht="18" x14ac:dyDescent="0.25">
      <c r="A166" s="85" t="s">
        <v>333</v>
      </c>
      <c r="B166" s="301">
        <f>'A6 Exploitation'!D534</f>
        <v>0</v>
      </c>
      <c r="C166" s="301"/>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Jammel</v>
      </c>
    </row>
    <row r="170" spans="1:10" ht="33" customHeight="1" x14ac:dyDescent="0.25">
      <c r="A170" s="86" t="s">
        <v>328</v>
      </c>
      <c r="B170" s="301">
        <f>'A1 Exploitation'!D545</f>
        <v>1</v>
      </c>
      <c r="C170" s="301"/>
    </row>
    <row r="171" spans="1:10" ht="33" customHeight="1" x14ac:dyDescent="0.25">
      <c r="A171" s="85" t="s">
        <v>329</v>
      </c>
      <c r="B171" s="301">
        <f>'A2 Exploitation'!D545</f>
        <v>1</v>
      </c>
      <c r="C171" s="301"/>
    </row>
    <row r="172" spans="1:10" ht="33" customHeight="1" x14ac:dyDescent="0.25">
      <c r="A172" s="86" t="s">
        <v>330</v>
      </c>
      <c r="B172" s="301">
        <f>'A3 Exploitation'!D545</f>
        <v>0</v>
      </c>
      <c r="C172" s="301"/>
    </row>
    <row r="173" spans="1:10" ht="33" customHeight="1" x14ac:dyDescent="0.25">
      <c r="A173" s="86" t="s">
        <v>331</v>
      </c>
      <c r="B173" s="301">
        <f>'A4 Exploitation'!D545</f>
        <v>0</v>
      </c>
      <c r="C173" s="301"/>
    </row>
    <row r="174" spans="1:10" ht="33" customHeight="1" x14ac:dyDescent="0.25">
      <c r="A174" s="85" t="s">
        <v>332</v>
      </c>
      <c r="B174" s="301">
        <f>'A5 Exploitation'!D545</f>
        <v>0</v>
      </c>
      <c r="C174" s="301"/>
    </row>
    <row r="175" spans="1:10" ht="18" x14ac:dyDescent="0.25">
      <c r="A175" s="85" t="s">
        <v>333</v>
      </c>
      <c r="B175" s="301">
        <f>'A6 Exploitation'!D545</f>
        <v>0</v>
      </c>
      <c r="C175" s="301"/>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Jammel</v>
      </c>
    </row>
    <row r="179" spans="1:10" ht="33" customHeight="1" x14ac:dyDescent="0.25">
      <c r="A179" s="86" t="s">
        <v>328</v>
      </c>
      <c r="B179" s="301">
        <f>'A1 Technique'!D199</f>
        <v>0.96330275229357798</v>
      </c>
      <c r="C179" s="301"/>
    </row>
    <row r="180" spans="1:10" ht="33" customHeight="1" x14ac:dyDescent="0.25">
      <c r="A180" s="85" t="s">
        <v>329</v>
      </c>
      <c r="B180" s="301">
        <f>'A2 Technique'!D199</f>
        <v>0.97391304347826091</v>
      </c>
      <c r="C180" s="301"/>
    </row>
    <row r="181" spans="1:10" ht="33" customHeight="1" x14ac:dyDescent="0.25">
      <c r="A181" s="86" t="s">
        <v>330</v>
      </c>
      <c r="B181" s="301">
        <f>'A3 Technique'!D199</f>
        <v>0</v>
      </c>
      <c r="C181" s="301"/>
    </row>
    <row r="182" spans="1:10" ht="33" customHeight="1" x14ac:dyDescent="0.25">
      <c r="A182" s="86" t="s">
        <v>331</v>
      </c>
      <c r="B182" s="301">
        <f>'A4 Technique'!D199</f>
        <v>0</v>
      </c>
      <c r="C182" s="301"/>
    </row>
    <row r="183" spans="1:10" ht="33" customHeight="1" x14ac:dyDescent="0.25">
      <c r="A183" s="85" t="s">
        <v>332</v>
      </c>
      <c r="B183" s="301">
        <f>'A5 Technique'!D199</f>
        <v>0</v>
      </c>
      <c r="C183" s="301"/>
    </row>
    <row r="184" spans="1:10" ht="18" x14ac:dyDescent="0.25">
      <c r="A184" s="85" t="s">
        <v>333</v>
      </c>
      <c r="B184" s="301">
        <f>'A6 Technique'!D199</f>
        <v>0</v>
      </c>
      <c r="C184" s="30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7" zoomScale="60" workbookViewId="0">
      <selection activeCell="D476" sqref="D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Jammel</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'A5 Exploitation'!A8:F8</f>
        <v>Jammel</v>
      </c>
      <c r="B7" s="308"/>
      <c r="C7" s="308"/>
      <c r="D7" s="308"/>
      <c r="E7" s="308"/>
      <c r="F7" s="308"/>
      <c r="G7" s="125"/>
    </row>
    <row r="8" spans="1:7" s="12" customFormat="1" ht="24" x14ac:dyDescent="0.45">
      <c r="A8" s="14" t="s">
        <v>42</v>
      </c>
      <c r="B8" s="331">
        <f>'A5 Exploitation'!B9:F9</f>
        <v>0</v>
      </c>
      <c r="C8" s="331"/>
      <c r="D8" s="331"/>
      <c r="E8" s="331"/>
      <c r="F8" s="331"/>
      <c r="G8" s="125"/>
    </row>
    <row r="9" spans="1:7" s="12" customFormat="1" ht="24" x14ac:dyDescent="0.45">
      <c r="A9" s="15" t="s">
        <v>44</v>
      </c>
      <c r="B9" s="332">
        <f>'A5 Exploitation'!B10:F10</f>
        <v>0</v>
      </c>
      <c r="C9" s="332"/>
      <c r="D9" s="332"/>
      <c r="E9" s="332"/>
      <c r="F9" s="332"/>
      <c r="G9" s="125"/>
    </row>
    <row r="10" spans="1:7" s="12" customFormat="1" ht="24" x14ac:dyDescent="0.45">
      <c r="A10" s="14" t="s">
        <v>43</v>
      </c>
      <c r="B10" s="329">
        <f>'A5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Jammel</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'A6 Exploitation'!A8:F8</f>
        <v>Jammel</v>
      </c>
      <c r="B7" s="308"/>
      <c r="C7" s="308"/>
      <c r="D7" s="308"/>
      <c r="E7" s="308"/>
      <c r="F7" s="308"/>
      <c r="G7" s="125"/>
    </row>
    <row r="8" spans="1:7" s="12" customFormat="1" ht="24" x14ac:dyDescent="0.45">
      <c r="A8" s="14" t="s">
        <v>42</v>
      </c>
      <c r="B8" s="331">
        <f>'A6 Exploitation'!B9:F9</f>
        <v>0</v>
      </c>
      <c r="C8" s="331"/>
      <c r="D8" s="331"/>
      <c r="E8" s="331"/>
      <c r="F8" s="331"/>
      <c r="G8" s="125"/>
    </row>
    <row r="9" spans="1:7" s="12" customFormat="1" ht="24" x14ac:dyDescent="0.45">
      <c r="A9" s="15" t="s">
        <v>44</v>
      </c>
      <c r="B9" s="332">
        <f>'A6 Exploitation'!B10:F10</f>
        <v>0</v>
      </c>
      <c r="C9" s="332"/>
      <c r="D9" s="332"/>
      <c r="E9" s="332"/>
      <c r="F9" s="332"/>
      <c r="G9" s="125"/>
    </row>
    <row r="10" spans="1:7" s="12" customFormat="1" ht="24" x14ac:dyDescent="0.45">
      <c r="A10" s="14" t="s">
        <v>43</v>
      </c>
      <c r="B10" s="329">
        <f>'A6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0" zoomScale="70" zoomScaleSheetLayoutView="70" workbookViewId="0">
      <selection activeCell="F541" sqref="F54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Jammel</v>
      </c>
      <c r="B8" s="308"/>
      <c r="C8" s="308"/>
      <c r="D8" s="308"/>
      <c r="E8" s="308"/>
      <c r="F8" s="308"/>
      <c r="G8" s="125"/>
    </row>
    <row r="9" spans="1:7" ht="24" x14ac:dyDescent="0.45">
      <c r="A9" s="14" t="s">
        <v>42</v>
      </c>
      <c r="B9" s="309" t="s">
        <v>408</v>
      </c>
      <c r="C9" s="309"/>
      <c r="D9" s="309"/>
      <c r="E9" s="309"/>
      <c r="F9" s="309"/>
      <c r="G9" s="125"/>
    </row>
    <row r="10" spans="1:7" ht="24" x14ac:dyDescent="0.45">
      <c r="A10" s="15" t="s">
        <v>44</v>
      </c>
      <c r="B10" s="310" t="s">
        <v>409</v>
      </c>
      <c r="C10" s="310"/>
      <c r="D10" s="310"/>
      <c r="E10" s="310"/>
      <c r="F10" s="310"/>
      <c r="G10" s="125"/>
    </row>
    <row r="11" spans="1:7" ht="24" x14ac:dyDescent="0.45">
      <c r="A11" s="14" t="s">
        <v>43</v>
      </c>
      <c r="B11" s="305">
        <v>43172</v>
      </c>
      <c r="C11" s="305"/>
      <c r="D11" s="305"/>
      <c r="E11" s="305"/>
      <c r="F11" s="305"/>
      <c r="G11" s="125"/>
    </row>
    <row r="12" spans="1:7" ht="24" x14ac:dyDescent="0.45">
      <c r="A12" s="14" t="s">
        <v>239</v>
      </c>
      <c r="B12" s="311">
        <f>D549</f>
        <v>0.91275167785234901</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43172</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6" t="s">
        <v>379</v>
      </c>
      <c r="B38" s="317"/>
      <c r="C38" s="317"/>
      <c r="D38" s="317"/>
      <c r="E38" s="317"/>
      <c r="F38" s="318"/>
    </row>
    <row r="39" spans="1:7" x14ac:dyDescent="0.3">
      <c r="A39" s="4" t="s">
        <v>361</v>
      </c>
      <c r="B39" s="130">
        <v>2</v>
      </c>
      <c r="C39" s="130"/>
      <c r="D39" s="95"/>
      <c r="E39" s="94"/>
      <c r="F39" s="204" t="s">
        <v>356</v>
      </c>
    </row>
    <row r="40" spans="1:7"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43172</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0</v>
      </c>
      <c r="C69" s="150">
        <f>IF(B69=0, -5, "0")</f>
        <v>-5</v>
      </c>
      <c r="D69" s="95" t="s">
        <v>429</v>
      </c>
      <c r="E69" s="95" t="s">
        <v>430</v>
      </c>
      <c r="F69" s="204" t="s">
        <v>356</v>
      </c>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428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48.5" x14ac:dyDescent="0.3">
      <c r="A92" s="70" t="s">
        <v>384</v>
      </c>
      <c r="B92" s="130">
        <v>1</v>
      </c>
      <c r="C92" s="218"/>
      <c r="D92" s="147" t="s">
        <v>441</v>
      </c>
      <c r="E92" s="106"/>
      <c r="F92" s="204" t="s">
        <v>356</v>
      </c>
    </row>
    <row r="93" spans="1:7" x14ac:dyDescent="0.3">
      <c r="A93" s="4" t="s">
        <v>359</v>
      </c>
      <c r="B93" s="130">
        <v>2</v>
      </c>
      <c r="C93" s="130"/>
      <c r="D93" s="129"/>
      <c r="E93" s="94"/>
      <c r="F93" s="204"/>
    </row>
    <row r="94" spans="1:7" x14ac:dyDescent="0.3">
      <c r="A94" s="316" t="s">
        <v>379</v>
      </c>
      <c r="B94" s="317"/>
      <c r="C94" s="317"/>
      <c r="D94" s="317"/>
      <c r="E94" s="317"/>
      <c r="F94" s="318"/>
    </row>
    <row r="95" spans="1:7" x14ac:dyDescent="0.3">
      <c r="A95" s="229" t="s">
        <v>361</v>
      </c>
      <c r="B95" s="130">
        <v>2</v>
      </c>
      <c r="C95" s="230"/>
      <c r="D95" s="231"/>
      <c r="E95" s="106"/>
      <c r="F95" s="204"/>
    </row>
    <row r="96" spans="1:7" s="112" customFormat="1" x14ac:dyDescent="0.3">
      <c r="A96" s="55" t="s">
        <v>442</v>
      </c>
      <c r="B96" s="130">
        <v>2</v>
      </c>
      <c r="C96" s="213"/>
      <c r="D96" s="223"/>
      <c r="E96" s="106"/>
      <c r="F96" s="204"/>
      <c r="G96" s="127"/>
    </row>
    <row r="97" spans="1:7" s="112" customFormat="1" x14ac:dyDescent="0.3">
      <c r="A97" s="219" t="s">
        <v>443</v>
      </c>
      <c r="B97" s="130">
        <v>2</v>
      </c>
      <c r="C97" s="213"/>
      <c r="D97" s="223"/>
      <c r="E97" s="106"/>
      <c r="F97" s="204"/>
      <c r="G97" s="127"/>
    </row>
    <row r="98" spans="1:7" s="112" customForma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43172</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50.25" x14ac:dyDescent="0.35">
      <c r="A115" s="260" t="s">
        <v>55</v>
      </c>
      <c r="B115" s="130">
        <v>1</v>
      </c>
      <c r="C115" s="136">
        <f>IF(B115=0, -10, IF(B115=1, -5, "0"))</f>
        <v>-5</v>
      </c>
      <c r="D115" s="95" t="s">
        <v>420</v>
      </c>
      <c r="E115" s="94"/>
      <c r="F115" s="204" t="s">
        <v>356</v>
      </c>
    </row>
    <row r="116" spans="1:6" x14ac:dyDescent="0.3">
      <c r="A116" s="7" t="s">
        <v>118</v>
      </c>
      <c r="B116" s="130">
        <v>2</v>
      </c>
      <c r="C116" s="148"/>
      <c r="D116" s="95"/>
      <c r="E116" s="94"/>
      <c r="F116" s="204"/>
    </row>
    <row r="117" spans="1:6" x14ac:dyDescent="0.3">
      <c r="A117" s="5" t="s">
        <v>36</v>
      </c>
      <c r="B117" s="5"/>
      <c r="C117" s="5"/>
      <c r="D117" s="5">
        <f>SUM(B110:C116)</f>
        <v>8</v>
      </c>
    </row>
    <row r="118" spans="1:6" x14ac:dyDescent="0.3">
      <c r="A118" s="5" t="s">
        <v>35</v>
      </c>
      <c r="B118" s="132"/>
      <c r="C118" s="133"/>
      <c r="D118" s="134">
        <f>D117/(COUNT(B110:C116)*2)</f>
        <v>0.5</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422</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444</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12.25" customHeight="1" x14ac:dyDescent="0.3">
      <c r="A132" s="210" t="s">
        <v>157</v>
      </c>
      <c r="B132" s="130">
        <v>0</v>
      </c>
      <c r="C132" s="150">
        <f>IF(B132=0, -5, "0")</f>
        <v>-5</v>
      </c>
      <c r="D132" s="294" t="s">
        <v>427</v>
      </c>
      <c r="E132" s="95" t="s">
        <v>426</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0.7567567567567568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43172</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7.25" x14ac:dyDescent="0.35">
      <c r="A186" s="266" t="s">
        <v>186</v>
      </c>
      <c r="B186" s="130">
        <v>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7.2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x14ac:dyDescent="0.3">
      <c r="A196" s="4" t="s">
        <v>361</v>
      </c>
      <c r="B196" s="130">
        <v>2</v>
      </c>
      <c r="C196" s="131"/>
      <c r="D196" s="116"/>
      <c r="E196" s="106"/>
      <c r="F196" s="204" t="s">
        <v>356</v>
      </c>
      <c r="G196" s="127"/>
    </row>
    <row r="197" spans="1:7" s="112" customFormat="1" x14ac:dyDescent="0.3">
      <c r="A197" s="70" t="s">
        <v>442</v>
      </c>
      <c r="B197" s="130">
        <v>2</v>
      </c>
      <c r="C197" s="131"/>
      <c r="D197" s="116"/>
      <c r="E197" s="106"/>
      <c r="F197" s="204"/>
      <c r="G197" s="127"/>
    </row>
    <row r="198" spans="1:7" s="112" customFormat="1" x14ac:dyDescent="0.3">
      <c r="A198" s="10" t="s">
        <v>443</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43172</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56.25" customHeight="1" x14ac:dyDescent="0.3">
      <c r="A218" s="10" t="s">
        <v>142</v>
      </c>
      <c r="B218" s="130">
        <v>0</v>
      </c>
      <c r="C218" s="130"/>
      <c r="D218" s="95" t="s">
        <v>445</v>
      </c>
      <c r="E218" s="95" t="s">
        <v>421</v>
      </c>
      <c r="F218" s="204" t="s">
        <v>356</v>
      </c>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0.88888888888888884</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49" customHeight="1" x14ac:dyDescent="0.3">
      <c r="A238" s="209" t="s">
        <v>66</v>
      </c>
      <c r="B238" s="130">
        <v>0</v>
      </c>
      <c r="C238" s="150">
        <f>IF(B238=0, -5, "0")</f>
        <v>-5</v>
      </c>
      <c r="D238" s="165" t="s">
        <v>446</v>
      </c>
      <c r="E238" s="95" t="s">
        <v>413</v>
      </c>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412</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0.70588235294117652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0.84615384615384615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43172</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x14ac:dyDescent="0.3">
      <c r="A277" s="10" t="s">
        <v>27</v>
      </c>
      <c r="B277" s="130">
        <v>1</v>
      </c>
      <c r="C277" s="130"/>
      <c r="D277" s="138" t="s">
        <v>435</v>
      </c>
      <c r="E277" s="106"/>
      <c r="F277" s="204" t="s">
        <v>356</v>
      </c>
      <c r="G277" s="214"/>
    </row>
    <row r="278" spans="1:7" s="16" customFormat="1" x14ac:dyDescent="0.3">
      <c r="A278" s="208" t="s">
        <v>148</v>
      </c>
      <c r="B278" s="130">
        <v>2</v>
      </c>
      <c r="C278" s="150" t="str">
        <f>IF(B278=0, -5, "0")</f>
        <v>0</v>
      </c>
      <c r="D278" s="106"/>
      <c r="E278" s="106"/>
      <c r="F278" s="204"/>
      <c r="G278" s="214"/>
    </row>
    <row r="279" spans="1:7" s="16" customFormat="1" ht="23.2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431</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0.98529411764705888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43172</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23.25" customHeight="1" x14ac:dyDescent="0.3">
      <c r="A327" s="9" t="s">
        <v>20</v>
      </c>
      <c r="B327" s="130">
        <v>1</v>
      </c>
      <c r="C327" s="130"/>
      <c r="D327" s="138" t="s">
        <v>435</v>
      </c>
      <c r="E327" s="94"/>
      <c r="F327" s="204" t="s">
        <v>356</v>
      </c>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13</v>
      </c>
    </row>
    <row r="334" spans="1:7" x14ac:dyDescent="0.3">
      <c r="A334" s="5" t="s">
        <v>35</v>
      </c>
      <c r="B334" s="132"/>
      <c r="C334" s="133"/>
      <c r="D334" s="134">
        <f>D333/(COUNT(B325:C332)*2)</f>
        <v>0.9285714285714286</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89"/>
      <c r="E350" s="289"/>
      <c r="F350" s="204"/>
      <c r="G350" s="127"/>
    </row>
    <row r="351" spans="1:7" s="112" customFormat="1"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43172</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t="s">
        <v>32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t="s">
        <v>356</v>
      </c>
      <c r="G384" s="127"/>
    </row>
    <row r="385" spans="1:7" ht="27" customHeight="1" x14ac:dyDescent="0.3">
      <c r="A385" s="10" t="s">
        <v>443</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43172</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33.75" customHeight="1" x14ac:dyDescent="0.3">
      <c r="A425" s="210" t="s">
        <v>105</v>
      </c>
      <c r="B425" s="130">
        <v>0</v>
      </c>
      <c r="C425" s="150">
        <f>IF(B425=0, -5, "0")</f>
        <v>-5</v>
      </c>
      <c r="D425" s="235" t="s">
        <v>436</v>
      </c>
      <c r="E425" s="95" t="s">
        <v>437</v>
      </c>
      <c r="F425" s="204" t="s">
        <v>356</v>
      </c>
    </row>
    <row r="426" spans="1:16382" s="16" customFormat="1" ht="13.5" customHeight="1" x14ac:dyDescent="0.3">
      <c r="A426" s="61" t="s">
        <v>36</v>
      </c>
      <c r="B426" s="61"/>
      <c r="C426" s="61"/>
      <c r="D426" s="61">
        <f>SUM(B421:C425)</f>
        <v>3</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0.25</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x14ac:dyDescent="0.3">
      <c r="A437" s="10" t="s">
        <v>443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43172</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26" t="s">
        <v>379</v>
      </c>
      <c r="B471" s="327"/>
      <c r="C471" s="327"/>
      <c r="D471" s="327"/>
      <c r="E471" s="327"/>
      <c r="F471" s="327"/>
    </row>
    <row r="472" spans="1:7" s="112" customFormat="1" x14ac:dyDescent="0.3">
      <c r="A472" s="55" t="s">
        <v>361</v>
      </c>
      <c r="B472" s="130">
        <v>2</v>
      </c>
      <c r="C472" s="213"/>
      <c r="D472" s="116"/>
      <c r="E472" s="106"/>
      <c r="F472" s="204" t="s">
        <v>356</v>
      </c>
      <c r="G472" s="127"/>
    </row>
    <row r="473" spans="1:7" s="112" customFormat="1" x14ac:dyDescent="0.3">
      <c r="A473" s="55" t="s">
        <v>442</v>
      </c>
      <c r="B473" s="130" t="s">
        <v>32</v>
      </c>
      <c r="C473" s="213"/>
      <c r="D473" s="116"/>
      <c r="E473" s="106"/>
      <c r="F473" s="204"/>
      <c r="G473" s="127"/>
    </row>
    <row r="474" spans="1:7" s="112" customFormat="1"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43172</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43172</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43172</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439</v>
      </c>
      <c r="E525" s="94"/>
      <c r="F525" s="204" t="s">
        <v>356</v>
      </c>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43172</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33" customHeight="1"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0.91275167785234901</v>
      </c>
    </row>
  </sheetData>
  <sheetProtection algorithmName="SHA-512" hashValue="Tpn45dipLlA6KYYKf0qrIn95xTRqESglL/yonZLFCX3tvnJX269Vru8v9oRXw8mNdLJ40mJ4PohtK0lLCZJVRg==" saltValue="iqsB/EIR2Z7cTg5zzRoeM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89:B307 B257:B260 B325:B332 B337:B348 B309:B312 B365:B372 B377:B382 B350:B352 B398:B405 B410:B416 B421:B425 B430:B434 B384:B385 B451:B456 B461:B470 B436:B438 B488:B492 B472:B475 B496:B497 B509:B511 B273:B28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67" zoomScaleNormal="90" zoomScaleSheetLayoutView="67"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'A1 Exploitation'!A8:F8</f>
        <v>Jammel</v>
      </c>
      <c r="B7" s="308"/>
      <c r="C7" s="308"/>
      <c r="D7" s="308"/>
      <c r="E7" s="308"/>
      <c r="F7" s="308"/>
      <c r="G7" s="125"/>
    </row>
    <row r="8" spans="1:7" s="12" customFormat="1" ht="24" x14ac:dyDescent="0.45">
      <c r="A8" s="14" t="s">
        <v>42</v>
      </c>
      <c r="B8" s="331" t="str">
        <f>'A1 Exploitation'!B9:F9</f>
        <v>Mme Meriam CHOUCHENE</v>
      </c>
      <c r="C8" s="331"/>
      <c r="D8" s="331"/>
      <c r="E8" s="331"/>
      <c r="F8" s="331"/>
      <c r="G8" s="125"/>
    </row>
    <row r="9" spans="1:7" s="12" customFormat="1" ht="24" x14ac:dyDescent="0.45">
      <c r="A9" s="15" t="s">
        <v>44</v>
      </c>
      <c r="B9" s="332" t="str">
        <f>'A1 Exploitation'!B10:F10</f>
        <v>Directeur magasin &amp; chefs rayons</v>
      </c>
      <c r="C9" s="332"/>
      <c r="D9" s="332"/>
      <c r="E9" s="332"/>
      <c r="F9" s="332"/>
      <c r="G9" s="125"/>
    </row>
    <row r="10" spans="1:7" s="12" customFormat="1" ht="24" x14ac:dyDescent="0.45">
      <c r="A10" s="14" t="s">
        <v>43</v>
      </c>
      <c r="B10" s="329">
        <f>'A1 Exploitation'!B11:F11</f>
        <v>43172</v>
      </c>
      <c r="C10" s="329"/>
      <c r="D10" s="329"/>
      <c r="E10" s="329"/>
      <c r="F10" s="329"/>
      <c r="G10" s="125"/>
    </row>
    <row r="11" spans="1:7" s="12" customFormat="1" ht="24" x14ac:dyDescent="0.45">
      <c r="A11" s="14" t="s">
        <v>294</v>
      </c>
      <c r="B11" s="333">
        <f>D199</f>
        <v>0.96330275229357798</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9" t="s">
        <v>36</v>
      </c>
      <c r="B22" s="340"/>
      <c r="C22" s="341"/>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419</v>
      </c>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10</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14</v>
      </c>
    </row>
    <row r="64" spans="1:7" x14ac:dyDescent="0.3">
      <c r="A64" s="334" t="s">
        <v>295</v>
      </c>
      <c r="B64" s="335"/>
      <c r="C64" s="336"/>
      <c r="D64" s="33">
        <f>D63/(COUNT(B56:C62)*2)</f>
        <v>1</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t="s">
        <v>32</v>
      </c>
      <c r="C67" s="101"/>
      <c r="D67" s="102"/>
      <c r="E67" s="102"/>
      <c r="F67" s="94" t="s">
        <v>356</v>
      </c>
    </row>
    <row r="68" spans="1:7" ht="19.5" x14ac:dyDescent="0.4">
      <c r="A68" s="17" t="s">
        <v>272</v>
      </c>
      <c r="B68" s="100">
        <v>2</v>
      </c>
      <c r="C68" s="101"/>
      <c r="D68" s="95" t="s">
        <v>423</v>
      </c>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418</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22</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42" t="s">
        <v>211</v>
      </c>
      <c r="B87" s="343"/>
      <c r="C87" s="343"/>
      <c r="D87" s="343"/>
      <c r="E87" s="343"/>
      <c r="F87" s="343"/>
    </row>
    <row r="88" spans="1:7" ht="24.75" customHeight="1"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107"/>
      <c r="E91" s="94"/>
      <c r="F91" s="94"/>
    </row>
    <row r="92" spans="1:7" ht="19.5" x14ac:dyDescent="0.4">
      <c r="A92" s="20" t="s">
        <v>248</v>
      </c>
      <c r="B92" s="110" t="s">
        <v>32</v>
      </c>
      <c r="C92" s="101"/>
      <c r="D92" s="107" t="s">
        <v>417</v>
      </c>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417</v>
      </c>
      <c r="E94" s="94"/>
      <c r="F94" s="94"/>
    </row>
    <row r="95" spans="1:7" ht="33" x14ac:dyDescent="0.3">
      <c r="A95" s="20" t="s">
        <v>165</v>
      </c>
      <c r="B95" s="110">
        <v>0</v>
      </c>
      <c r="C95" s="94"/>
      <c r="D95" s="95" t="s">
        <v>424</v>
      </c>
      <c r="E95" s="95" t="s">
        <v>425</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415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414</v>
      </c>
      <c r="E101" s="94"/>
      <c r="F101" s="94"/>
    </row>
    <row r="102" spans="1:7" x14ac:dyDescent="0.3">
      <c r="A102" s="334" t="s">
        <v>36</v>
      </c>
      <c r="B102" s="335"/>
      <c r="C102" s="336"/>
      <c r="D102" s="248">
        <f>SUM(B88:C101)</f>
        <v>22</v>
      </c>
    </row>
    <row r="103" spans="1:7" x14ac:dyDescent="0.3">
      <c r="A103" s="334" t="s">
        <v>295</v>
      </c>
      <c r="B103" s="335"/>
      <c r="C103" s="336"/>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4.7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416</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107" t="s">
        <v>411</v>
      </c>
      <c r="E132" s="102"/>
      <c r="F132" s="94" t="s">
        <v>356</v>
      </c>
    </row>
    <row r="133" spans="1:7" x14ac:dyDescent="0.3">
      <c r="A133" s="334" t="s">
        <v>36</v>
      </c>
      <c r="B133" s="335"/>
      <c r="C133" s="336"/>
      <c r="D133" s="248">
        <f>SUM(B122:C132)</f>
        <v>21</v>
      </c>
    </row>
    <row r="134" spans="1:7" x14ac:dyDescent="0.3">
      <c r="A134" s="334" t="s">
        <v>295</v>
      </c>
      <c r="B134" s="335"/>
      <c r="C134" s="336"/>
      <c r="D134" s="32">
        <f>D133/(COUNT(B122:C132)*2)</f>
        <v>0.95454545454545459</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40"/>
      <c r="C161" s="341"/>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ht="120" customHeight="1" x14ac:dyDescent="0.3">
      <c r="A173" s="20" t="s">
        <v>180</v>
      </c>
      <c r="B173" s="94">
        <v>0</v>
      </c>
      <c r="C173" s="94"/>
      <c r="D173" s="119" t="s">
        <v>438</v>
      </c>
      <c r="E173" s="95" t="s">
        <v>440</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6</v>
      </c>
    </row>
    <row r="178" spans="1:7" x14ac:dyDescent="0.3">
      <c r="A178" s="334" t="s">
        <v>295</v>
      </c>
      <c r="B178" s="335"/>
      <c r="C178" s="336"/>
      <c r="D178" s="33">
        <f>D177/(COUNT(B173:C176)*2)</f>
        <v>0.75</v>
      </c>
    </row>
    <row r="179" spans="1:7" s="22" customFormat="1" x14ac:dyDescent="0.3">
      <c r="A179" s="26"/>
      <c r="B179" s="27"/>
      <c r="C179" s="27"/>
      <c r="D179" s="28"/>
      <c r="G179" s="126"/>
    </row>
    <row r="180" spans="1:7" ht="19.5" x14ac:dyDescent="0.4">
      <c r="A180" s="342" t="s">
        <v>78</v>
      </c>
      <c r="B180" s="343"/>
      <c r="C180" s="343"/>
      <c r="D180" s="343"/>
      <c r="E180" s="343"/>
      <c r="F180" s="343"/>
    </row>
    <row r="181" spans="1:7" ht="49.5" x14ac:dyDescent="0.3">
      <c r="A181" s="44" t="s">
        <v>315</v>
      </c>
      <c r="B181" s="94">
        <v>0</v>
      </c>
      <c r="C181" s="94"/>
      <c r="D181" s="95" t="s">
        <v>432</v>
      </c>
      <c r="E181" s="95" t="s">
        <v>433</v>
      </c>
      <c r="F181" s="94" t="s">
        <v>357</v>
      </c>
    </row>
    <row r="182" spans="1:7" x14ac:dyDescent="0.3">
      <c r="A182" s="52" t="s">
        <v>220</v>
      </c>
      <c r="B182" s="94">
        <v>2</v>
      </c>
      <c r="C182" s="94"/>
      <c r="D182" s="95"/>
      <c r="E182" s="69"/>
      <c r="F182" s="94"/>
    </row>
    <row r="183" spans="1:7" ht="33" x14ac:dyDescent="0.3">
      <c r="A183" s="17" t="s">
        <v>88</v>
      </c>
      <c r="B183" s="94">
        <v>1</v>
      </c>
      <c r="C183" s="94"/>
      <c r="D183" s="95" t="s">
        <v>434</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7</v>
      </c>
    </row>
    <row r="187" spans="1:7" x14ac:dyDescent="0.3">
      <c r="A187" s="334" t="s">
        <v>295</v>
      </c>
      <c r="B187" s="335"/>
      <c r="C187" s="336"/>
      <c r="D187" s="33">
        <f>D186/(COUNT(B181:C185)*2)</f>
        <v>0.7</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t="s">
        <v>32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4" t="s">
        <v>36</v>
      </c>
      <c r="B194" s="335"/>
      <c r="C194" s="336"/>
      <c r="D194" s="54">
        <f>SUM(B190:C193)</f>
        <v>4</v>
      </c>
    </row>
    <row r="195" spans="1:6" x14ac:dyDescent="0.3">
      <c r="A195" s="334" t="s">
        <v>295</v>
      </c>
      <c r="B195" s="335"/>
      <c r="C195" s="336"/>
      <c r="D195" s="33">
        <f>D194/(COUNT(B190:C193)*2)</f>
        <v>1</v>
      </c>
    </row>
    <row r="197" spans="1:6" ht="18" x14ac:dyDescent="0.35">
      <c r="A197" s="64" t="s">
        <v>449</v>
      </c>
      <c r="B197" s="63"/>
      <c r="C197" s="63"/>
      <c r="D197" s="295">
        <v>0.5</v>
      </c>
      <c r="E197" s="287"/>
      <c r="F197" s="288"/>
    </row>
    <row r="198" spans="1:6" ht="22.5" x14ac:dyDescent="0.3">
      <c r="A198" s="35" t="s">
        <v>45</v>
      </c>
      <c r="B198" s="36"/>
      <c r="C198" s="37"/>
      <c r="D198" s="38">
        <f>SUM(D194,D186,D177,D169,D161,D63,D52,D33,D22,D118,D149,D133,D102,D84,D42)</f>
        <v>210</v>
      </c>
    </row>
    <row r="199" spans="1:6" ht="22.5" x14ac:dyDescent="0.3">
      <c r="A199" s="35" t="s">
        <v>323</v>
      </c>
      <c r="B199" s="36"/>
      <c r="C199" s="37"/>
      <c r="D199" s="39">
        <f>D198/(COUNT(B190:C193,B181:C185,B173:C176,B165:C168,B153:C160,B56:C62,B46:C51,B26:C32,B17:C21,B107:C117,B137:C148,B122:C132,B88:C101,B67:C83,B37:C41)*2)</f>
        <v>0.96330275229357798</v>
      </c>
    </row>
  </sheetData>
  <sheetProtection algorithmName="SHA-512" hashValue="SAWkaz3xaoTOaaNDYkoRIWrb0gvl4tuC3Cu9LjialYut6G6++tEOnVMsYXW/BbEMI6wE1j0/js7b9SewTXYYHw==" saltValue="C8Zoy93Bfa8dTGPkvONn1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6" zoomScaleSheetLayoutView="96" workbookViewId="0">
      <selection activeCell="B10" sqref="B10:F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7" t="s">
        <v>179</v>
      </c>
      <c r="B7" s="307"/>
      <c r="C7" s="307"/>
      <c r="D7" s="307"/>
      <c r="E7" s="307"/>
      <c r="F7" s="307"/>
      <c r="G7" s="125"/>
    </row>
    <row r="8" spans="1:7" ht="29.25" x14ac:dyDescent="0.45">
      <c r="A8" s="308" t="str">
        <f>'Page de garde'!D18</f>
        <v>Jammel</v>
      </c>
      <c r="B8" s="308"/>
      <c r="C8" s="308"/>
      <c r="D8" s="308"/>
      <c r="E8" s="308"/>
      <c r="F8" s="308"/>
      <c r="G8" s="125"/>
    </row>
    <row r="9" spans="1:7" ht="24" x14ac:dyDescent="0.45">
      <c r="A9" s="14" t="s">
        <v>42</v>
      </c>
      <c r="B9" s="309" t="s">
        <v>450</v>
      </c>
      <c r="C9" s="309"/>
      <c r="D9" s="309"/>
      <c r="E9" s="309"/>
      <c r="F9" s="309"/>
      <c r="G9" s="125"/>
    </row>
    <row r="10" spans="1:7" ht="24" x14ac:dyDescent="0.45">
      <c r="A10" s="15" t="s">
        <v>44</v>
      </c>
      <c r="B10" s="310" t="s">
        <v>409</v>
      </c>
      <c r="C10" s="310"/>
      <c r="D10" s="310"/>
      <c r="E10" s="310"/>
      <c r="F10" s="310"/>
      <c r="G10" s="125"/>
    </row>
    <row r="11" spans="1:7" ht="24" x14ac:dyDescent="0.45">
      <c r="A11" s="14" t="s">
        <v>43</v>
      </c>
      <c r="B11" s="305">
        <v>43287</v>
      </c>
      <c r="C11" s="305"/>
      <c r="D11" s="305"/>
      <c r="E11" s="305"/>
      <c r="F11" s="305"/>
      <c r="G11" s="125"/>
    </row>
    <row r="12" spans="1:7" ht="24" x14ac:dyDescent="0.45">
      <c r="A12" s="14" t="s">
        <v>239</v>
      </c>
      <c r="B12" s="311">
        <f>D549</f>
        <v>0.92233009708737868</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43287</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43287</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82.5" x14ac:dyDescent="0.3">
      <c r="A65" s="247" t="s">
        <v>376</v>
      </c>
      <c r="B65" s="130">
        <v>0</v>
      </c>
      <c r="C65" s="131">
        <f>IF(B65=0, -5, "0")</f>
        <v>-5</v>
      </c>
      <c r="D65" s="149" t="s">
        <v>480</v>
      </c>
      <c r="E65" s="116" t="s">
        <v>452</v>
      </c>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451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43287</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453</v>
      </c>
      <c r="E125" s="95"/>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444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294" t="s">
        <v>458</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0</v>
      </c>
      <c r="C147" s="150">
        <f>IF(B147=0, -5, "0")</f>
        <v>-5</v>
      </c>
      <c r="D147" s="116" t="s">
        <v>454</v>
      </c>
      <c r="E147" s="116" t="s">
        <v>455</v>
      </c>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13</v>
      </c>
    </row>
    <row r="155" spans="1:7" x14ac:dyDescent="0.3">
      <c r="A155" s="5" t="s">
        <v>35</v>
      </c>
      <c r="B155" s="132"/>
      <c r="C155" s="133"/>
      <c r="D155" s="134">
        <f>D154/(COUNT(B143:C147,B149:C153)*2)</f>
        <v>0.59090909090909094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43287</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456</v>
      </c>
      <c r="E188" s="95" t="s">
        <v>457</v>
      </c>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43287</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460</v>
      </c>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459</v>
      </c>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ht="30"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0.97435897435897434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43287</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3.75" customHeight="1" x14ac:dyDescent="0.3">
      <c r="A289" s="211" t="s">
        <v>372</v>
      </c>
      <c r="B289" s="130">
        <v>1</v>
      </c>
      <c r="C289" s="131"/>
      <c r="D289" s="214" t="s">
        <v>461</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462</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49.5" x14ac:dyDescent="0.3">
      <c r="A300" s="70" t="s">
        <v>376</v>
      </c>
      <c r="B300" s="130">
        <v>0</v>
      </c>
      <c r="C300" s="239"/>
      <c r="D300" s="226" t="s">
        <v>463</v>
      </c>
      <c r="E300" s="116" t="s">
        <v>452</v>
      </c>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464</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ht="30"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0.89583333333333337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0.93055555555555558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43287</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0</v>
      </c>
      <c r="C339" s="130"/>
      <c r="D339" s="129" t="s">
        <v>465</v>
      </c>
      <c r="E339" s="95" t="s">
        <v>466</v>
      </c>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43287</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481</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482</v>
      </c>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443</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43287</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468</v>
      </c>
      <c r="E404" s="95" t="s">
        <v>469</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3" x14ac:dyDescent="0.3">
      <c r="A437" s="10" t="s">
        <v>443</v>
      </c>
      <c r="B437" s="130">
        <v>1</v>
      </c>
      <c r="C437" s="130"/>
      <c r="D437" s="129" t="s">
        <v>467</v>
      </c>
      <c r="E437" s="94"/>
      <c r="F437" s="204"/>
      <c r="G437" s="12"/>
    </row>
    <row r="438" spans="1:7" ht="33" x14ac:dyDescent="0.3">
      <c r="A438" s="10" t="s">
        <v>392</v>
      </c>
      <c r="B438" s="130">
        <v>1</v>
      </c>
      <c r="C438" s="150" t="str">
        <f>IF(B438=0, -5, "0")</f>
        <v>0</v>
      </c>
      <c r="D438" s="129" t="s">
        <v>470</v>
      </c>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43287</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33.75" x14ac:dyDescent="0.35">
      <c r="A455" s="261" t="s">
        <v>52</v>
      </c>
      <c r="B455" s="130">
        <v>1</v>
      </c>
      <c r="C455" s="136">
        <f>IF(B455=0, -10, IF(B455=1, -5, "0"))</f>
        <v>-5</v>
      </c>
      <c r="D455" s="95" t="s">
        <v>471</v>
      </c>
      <c r="E455" s="95" t="s">
        <v>483</v>
      </c>
      <c r="F455" s="204"/>
    </row>
    <row r="456" spans="1:6" x14ac:dyDescent="0.3">
      <c r="A456" s="6" t="s">
        <v>106</v>
      </c>
      <c r="B456" s="130">
        <v>2</v>
      </c>
      <c r="C456" s="130"/>
      <c r="D456" s="95"/>
      <c r="E456" s="94"/>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472</v>
      </c>
      <c r="E462" s="94"/>
      <c r="F462" s="204"/>
    </row>
    <row r="463" spans="1:6" x14ac:dyDescent="0.3">
      <c r="A463" s="70" t="s">
        <v>351</v>
      </c>
      <c r="B463" s="130">
        <v>2</v>
      </c>
      <c r="C463" s="130"/>
      <c r="E463" s="94"/>
      <c r="F463" s="204"/>
    </row>
    <row r="464" spans="1:6" x14ac:dyDescent="0.3">
      <c r="A464" s="70" t="s">
        <v>133</v>
      </c>
      <c r="B464" s="130">
        <v>1</v>
      </c>
      <c r="C464" s="130"/>
      <c r="D464" s="138" t="s">
        <v>484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2</v>
      </c>
      <c r="C472" s="213"/>
      <c r="D472" s="116"/>
      <c r="E472" s="106"/>
      <c r="F472" s="204"/>
      <c r="G472" s="127"/>
    </row>
    <row r="473" spans="1:7" s="112" customFormat="1" x14ac:dyDescent="0.3">
      <c r="A473" s="55" t="s">
        <v>442</v>
      </c>
      <c r="B473" s="130">
        <v>2</v>
      </c>
      <c r="C473" s="213"/>
      <c r="D473" s="116"/>
      <c r="E473" s="106"/>
      <c r="F473" s="204"/>
      <c r="G473" s="127"/>
    </row>
    <row r="474" spans="1:7" s="112" customFormat="1" ht="30"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0.77272727272727271</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43287</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26.2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43287</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48"/>
      <c r="E508" s="315"/>
      <c r="F508" s="31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43287</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48"/>
      <c r="E519" s="315"/>
      <c r="F519" s="31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43287</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48"/>
      <c r="E539" s="315"/>
      <c r="F539" s="31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0.92233009708737868</v>
      </c>
    </row>
  </sheetData>
  <sheetProtection algorithmName="SHA-512" hashValue="P8Y23q7bIG++knBEA3yUtIzoGBvcZGmC9eAT87Tro4ZQPeA9DD8XByXCAqIHftRFdkwvbUuUP3KX4wCBYx+pYA==" saltValue="IcfzMTmePAs9xskz0VG9K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4" manualBreakCount="4">
    <brk id="85" max="6" man="1"/>
    <brk id="203" max="6" man="1"/>
    <brk id="267" max="6" man="1"/>
    <brk id="392"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6" zoomScaleNormal="90" zoomScaleSheetLayoutView="96" workbookViewId="0">
      <selection activeCell="D1" sqref="D1:G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'A2 Exploitation'!A8:F8</f>
        <v>Jammel</v>
      </c>
      <c r="B7" s="308"/>
      <c r="C7" s="308"/>
      <c r="D7" s="308"/>
      <c r="E7" s="308"/>
      <c r="F7" s="308"/>
      <c r="G7" s="125"/>
    </row>
    <row r="8" spans="1:7" s="12" customFormat="1" ht="24" x14ac:dyDescent="0.45">
      <c r="A8" s="14" t="s">
        <v>42</v>
      </c>
      <c r="B8" s="331" t="str">
        <f>'A2 Exploitation'!B9:F9</f>
        <v>M Souheil DRAOUI</v>
      </c>
      <c r="C8" s="331"/>
      <c r="D8" s="331"/>
      <c r="E8" s="331"/>
      <c r="F8" s="331"/>
      <c r="G8" s="125"/>
    </row>
    <row r="9" spans="1:7" s="12" customFormat="1" ht="24" x14ac:dyDescent="0.45">
      <c r="A9" s="15" t="s">
        <v>44</v>
      </c>
      <c r="B9" s="332" t="str">
        <f>'A2 Exploitation'!B10:F10</f>
        <v>Directeur magasin &amp; chefs rayons</v>
      </c>
      <c r="C9" s="332"/>
      <c r="D9" s="332"/>
      <c r="E9" s="332"/>
      <c r="F9" s="332"/>
      <c r="G9" s="125"/>
    </row>
    <row r="10" spans="1:7" s="12" customFormat="1" ht="24" x14ac:dyDescent="0.45">
      <c r="A10" s="14" t="s">
        <v>43</v>
      </c>
      <c r="B10" s="329">
        <f>'A2 Exploitation'!B11:F11</f>
        <v>43287</v>
      </c>
      <c r="C10" s="329"/>
      <c r="D10" s="329"/>
      <c r="E10" s="329"/>
      <c r="F10" s="329"/>
      <c r="G10" s="125"/>
    </row>
    <row r="11" spans="1:7" s="12" customFormat="1" ht="24" x14ac:dyDescent="0.45">
      <c r="A11" s="14" t="s">
        <v>294</v>
      </c>
      <c r="B11" s="333">
        <f>D199</f>
        <v>0.97391304347826091</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9" t="s">
        <v>36</v>
      </c>
      <c r="B22" s="340"/>
      <c r="C22" s="341"/>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t="s">
        <v>473</v>
      </c>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14</v>
      </c>
    </row>
    <row r="64" spans="1:7" x14ac:dyDescent="0.3">
      <c r="A64" s="334" t="s">
        <v>295</v>
      </c>
      <c r="B64" s="335"/>
      <c r="C64" s="336"/>
      <c r="D64" s="33">
        <f>D63/(COUNT(B56:C62)*2)</f>
        <v>1</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31.5" x14ac:dyDescent="0.35">
      <c r="A82" s="45" t="s">
        <v>297</v>
      </c>
      <c r="B82" s="100">
        <v>2</v>
      </c>
      <c r="C82" s="120" t="str">
        <f>IF(B82=0, -5, "0")</f>
        <v>0</v>
      </c>
      <c r="D82" s="107" t="s">
        <v>474</v>
      </c>
      <c r="E82" s="109"/>
      <c r="F82" s="94"/>
    </row>
    <row r="83" spans="1:7" x14ac:dyDescent="0.3">
      <c r="A83" s="17" t="s">
        <v>85</v>
      </c>
      <c r="B83" s="100">
        <v>2</v>
      </c>
      <c r="C83" s="94"/>
      <c r="D83" s="107"/>
      <c r="E83" s="108"/>
      <c r="F83" s="94"/>
    </row>
    <row r="84" spans="1:7" x14ac:dyDescent="0.3">
      <c r="A84" s="334" t="s">
        <v>36</v>
      </c>
      <c r="B84" s="335"/>
      <c r="C84" s="336"/>
      <c r="D84" s="248">
        <f>SUM(B67:C83)</f>
        <v>26</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476</v>
      </c>
      <c r="E99" s="94"/>
      <c r="F99" s="94"/>
    </row>
    <row r="100" spans="1:7" ht="18" x14ac:dyDescent="0.35">
      <c r="A100" s="45" t="s">
        <v>297</v>
      </c>
      <c r="B100" s="110">
        <v>1</v>
      </c>
      <c r="C100" s="120" t="str">
        <f>IF(B100=0, -5, "0")</f>
        <v>0</v>
      </c>
      <c r="D100" s="95" t="s">
        <v>475</v>
      </c>
      <c r="E100" s="94"/>
      <c r="F100" s="94"/>
    </row>
    <row r="101" spans="1:7" x14ac:dyDescent="0.3">
      <c r="A101" s="51" t="s">
        <v>232</v>
      </c>
      <c r="B101" s="110">
        <v>2</v>
      </c>
      <c r="C101" s="94"/>
      <c r="D101" s="95"/>
      <c r="E101" s="94"/>
      <c r="F101" s="94"/>
    </row>
    <row r="102" spans="1:7" x14ac:dyDescent="0.3">
      <c r="A102" s="334" t="s">
        <v>36</v>
      </c>
      <c r="B102" s="335"/>
      <c r="C102" s="336"/>
      <c r="D102" s="248">
        <f>SUM(B88:C101)</f>
        <v>26</v>
      </c>
    </row>
    <row r="103" spans="1:7" x14ac:dyDescent="0.3">
      <c r="A103" s="334" t="s">
        <v>295</v>
      </c>
      <c r="B103" s="335"/>
      <c r="C103" s="336"/>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22</v>
      </c>
    </row>
    <row r="134" spans="1:7" x14ac:dyDescent="0.3">
      <c r="A134" s="334" t="s">
        <v>295</v>
      </c>
      <c r="B134" s="335"/>
      <c r="C134" s="336"/>
      <c r="D134" s="32">
        <f>D133/(COUNT(B122:C132)*2)</f>
        <v>1</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40"/>
      <c r="C161" s="341"/>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42" t="s">
        <v>78</v>
      </c>
      <c r="B180" s="343"/>
      <c r="C180" s="343"/>
      <c r="D180" s="343"/>
      <c r="E180" s="343"/>
      <c r="F180" s="343"/>
    </row>
    <row r="181" spans="1:7" ht="49.5" x14ac:dyDescent="0.3">
      <c r="A181" s="44" t="s">
        <v>315</v>
      </c>
      <c r="B181" s="94">
        <v>1</v>
      </c>
      <c r="C181" s="94"/>
      <c r="D181" s="95" t="s">
        <v>477</v>
      </c>
      <c r="E181" s="95" t="s">
        <v>478</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9</v>
      </c>
    </row>
    <row r="187" spans="1:7" x14ac:dyDescent="0.3">
      <c r="A187" s="334" t="s">
        <v>295</v>
      </c>
      <c r="B187" s="335"/>
      <c r="C187" s="336"/>
      <c r="D187" s="33">
        <f>D186/(COUNT(B181:C185)*2)</f>
        <v>0.9</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479</v>
      </c>
      <c r="E192" s="94"/>
      <c r="F192" s="94"/>
    </row>
    <row r="193" spans="1:6" x14ac:dyDescent="0.3">
      <c r="A193" s="53" t="s">
        <v>189</v>
      </c>
      <c r="B193" s="94">
        <v>0</v>
      </c>
      <c r="C193" s="94"/>
      <c r="D193" s="94"/>
      <c r="E193" s="94"/>
      <c r="F193" s="94"/>
    </row>
    <row r="194" spans="1:6" x14ac:dyDescent="0.3">
      <c r="A194" s="334" t="s">
        <v>36</v>
      </c>
      <c r="B194" s="335"/>
      <c r="C194" s="336"/>
      <c r="D194" s="54">
        <f>SUM(B190:C193)</f>
        <v>3</v>
      </c>
    </row>
    <row r="195" spans="1:6" x14ac:dyDescent="0.3">
      <c r="A195" s="334" t="s">
        <v>295</v>
      </c>
      <c r="B195" s="335"/>
      <c r="C195" s="336"/>
      <c r="D195" s="33">
        <f>D194/(COUNT(B190:C193)*2)</f>
        <v>0.5</v>
      </c>
    </row>
    <row r="197" spans="1:6" ht="18" x14ac:dyDescent="0.35">
      <c r="A197" s="64" t="s">
        <v>449</v>
      </c>
      <c r="B197" s="63"/>
      <c r="C197" s="63"/>
      <c r="D197" s="296">
        <f>E197/F197</f>
        <v>0.93333333333333335</v>
      </c>
      <c r="E197" s="287">
        <f>COUNTIF('A1 Technique'!F17:F193,"ok")</f>
        <v>14</v>
      </c>
      <c r="F197" s="288">
        <f>COUNTA('A1 Technique'!F17:F193)</f>
        <v>15</v>
      </c>
    </row>
    <row r="198" spans="1:6" ht="22.5" x14ac:dyDescent="0.3">
      <c r="A198" s="35" t="s">
        <v>45</v>
      </c>
      <c r="B198" s="36"/>
      <c r="C198" s="37"/>
      <c r="D198" s="38">
        <f>SUM(D194,D186,D177,D169,D161,D63,D52,D33,D22,D118,D149,D133,D102,D84,D42)</f>
        <v>224</v>
      </c>
    </row>
    <row r="199" spans="1:6" ht="22.5" x14ac:dyDescent="0.3">
      <c r="A199" s="35" t="s">
        <v>323</v>
      </c>
      <c r="B199" s="36"/>
      <c r="C199" s="37"/>
      <c r="D199" s="39">
        <f>D198/(COUNT(B190:C193,B181:C185,B173:C176,B165:C168,B153:C160,B56:C62,B46:C51,B26:C32,B17:C21,B107:C117,B137:C148,B122:C132,B88:C101,B67:C83,B37:C41)*2)</f>
        <v>0.97391304347826091</v>
      </c>
    </row>
  </sheetData>
  <sheetProtection algorithmName="SHA-512" hashValue="TnPPfgFRbQULE6mN/sdCbEU6wyccsEM1iH8YZslVHYIUGiU9UyFdwj0WzsOIbyea+XQnEv2SHIy9KGt3DgfsuA==" saltValue="BYSqYq7vhmHnvC7CTgK/g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7" orientation="portrait" r:id="rId1"/>
  <rowBreaks count="1" manualBreakCount="1">
    <brk id="8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Jammel</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OsdnLdpbO9SXlHccnxUcIeGJmV7vzGQFU25piDDwqDOn9U5cDEdKvOZTCir12khi3vo28AUaKm2CpcP9eUsPEg==" saltValue="zKPaE5tybzSctd8PRc8hW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0" t="s">
        <v>50</v>
      </c>
      <c r="B6" s="330"/>
      <c r="C6" s="330"/>
      <c r="D6" s="330"/>
      <c r="E6" s="330"/>
      <c r="F6" s="330"/>
      <c r="G6" s="125"/>
    </row>
    <row r="7" spans="1:7" s="12" customFormat="1" ht="21.75" customHeight="1" x14ac:dyDescent="0.45">
      <c r="A7" s="308" t="str">
        <f>'A3 Exploitation'!A8:F8</f>
        <v>Jammel</v>
      </c>
      <c r="B7" s="308"/>
      <c r="C7" s="308"/>
      <c r="D7" s="308"/>
      <c r="E7" s="308"/>
      <c r="F7" s="308"/>
      <c r="G7" s="125"/>
    </row>
    <row r="8" spans="1:7" s="12" customFormat="1" ht="24" x14ac:dyDescent="0.45">
      <c r="A8" s="14" t="s">
        <v>42</v>
      </c>
      <c r="B8" s="331">
        <f>'A3 Exploitation'!B9:F9</f>
        <v>0</v>
      </c>
      <c r="C8" s="331"/>
      <c r="D8" s="331"/>
      <c r="E8" s="331"/>
      <c r="F8" s="331"/>
      <c r="G8" s="125"/>
    </row>
    <row r="9" spans="1:7" s="12" customFormat="1" ht="24" x14ac:dyDescent="0.45">
      <c r="A9" s="15" t="s">
        <v>44</v>
      </c>
      <c r="B9" s="332">
        <f>'A3 Exploitation'!B10:F10</f>
        <v>0</v>
      </c>
      <c r="C9" s="332"/>
      <c r="D9" s="332"/>
      <c r="E9" s="332"/>
      <c r="F9" s="332"/>
      <c r="G9" s="125"/>
    </row>
    <row r="10" spans="1:7" s="12" customFormat="1" ht="24" x14ac:dyDescent="0.45">
      <c r="A10" s="14" t="s">
        <v>43</v>
      </c>
      <c r="B10" s="329">
        <f>'A3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92">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91">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91">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91">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91">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91">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91">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91">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91">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91">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92">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91">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91">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91">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t="e">
        <f>E197/F197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79" zoomScale="70" zoomScaleSheetLayoutView="70" workbookViewId="0">
      <selection activeCell="D386" sqref="D38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7" t="s">
        <v>179</v>
      </c>
      <c r="B7" s="307"/>
      <c r="C7" s="307"/>
      <c r="D7" s="307"/>
      <c r="E7" s="307"/>
      <c r="F7" s="307"/>
      <c r="G7" s="125"/>
    </row>
    <row r="8" spans="1:7" ht="29.25" x14ac:dyDescent="0.45">
      <c r="A8" s="308" t="str">
        <f>'Page de garde'!D18</f>
        <v>Jammel</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Pr6jXuD/Qc4CWJre4/xt4XVHYwxxpT40nkhlNm40V90QcwPuMIW8FasQswSClOdPH8j7WKkfYXfaNCZ6ywcq5g==" saltValue="nykC2X+dYBzLAVyhq3xJ6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8" sqref="E1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0" t="s">
        <v>50</v>
      </c>
      <c r="B6" s="330"/>
      <c r="C6" s="330"/>
      <c r="D6" s="330"/>
      <c r="E6" s="330"/>
      <c r="F6" s="330"/>
      <c r="G6" s="125"/>
    </row>
    <row r="7" spans="1:7" s="12" customFormat="1" ht="21.75" customHeight="1" x14ac:dyDescent="0.45">
      <c r="A7" s="308" t="e">
        <f>#REF!</f>
        <v>#REF!</v>
      </c>
      <c r="B7" s="308"/>
      <c r="C7" s="308"/>
      <c r="D7" s="308"/>
      <c r="E7" s="308"/>
      <c r="F7" s="308"/>
      <c r="G7" s="125"/>
    </row>
    <row r="8" spans="1:7" s="12" customFormat="1" ht="24" x14ac:dyDescent="0.45">
      <c r="A8" s="14" t="s">
        <v>42</v>
      </c>
      <c r="B8" s="331">
        <f>'A4 Exploitation'!B9:F9</f>
        <v>0</v>
      </c>
      <c r="C8" s="331"/>
      <c r="D8" s="331"/>
      <c r="E8" s="331"/>
      <c r="F8" s="331"/>
      <c r="G8" s="125"/>
    </row>
    <row r="9" spans="1:7" s="12" customFormat="1" ht="24" x14ac:dyDescent="0.45">
      <c r="A9" s="15" t="s">
        <v>44</v>
      </c>
      <c r="B9" s="332">
        <f>'A4 Exploitation'!B10:F10</f>
        <v>0</v>
      </c>
      <c r="C9" s="332"/>
      <c r="D9" s="332"/>
      <c r="E9" s="332"/>
      <c r="F9" s="332"/>
      <c r="G9" s="125"/>
    </row>
    <row r="10" spans="1:7" s="12" customFormat="1" ht="24" x14ac:dyDescent="0.45">
      <c r="A10" s="14" t="s">
        <v>43</v>
      </c>
      <c r="B10" s="329">
        <f>'A4 Exploitation'!A8:F8</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2018-07-08T19:40:57Z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