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jammel\Novembre\"/>
    </mc:Choice>
  </mc:AlternateContent>
  <bookViews>
    <workbookView xWindow="0" yWindow="0" windowWidth="20490" windowHeight="7665" tabRatio="956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0" i="29" l="1"/>
  <c r="B161" i="29"/>
  <c r="B152" i="29"/>
  <c r="B143" i="29"/>
  <c r="B134" i="29"/>
  <c r="B44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34" i="18" l="1"/>
  <c r="D135" i="18" s="1"/>
  <c r="D54" i="18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38" i="18" s="1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0" i="18" s="1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432" i="18"/>
  <c r="D433" i="18" s="1"/>
  <c r="D501" i="18"/>
  <c r="B179" i="29" s="1"/>
  <c r="D243" i="18"/>
  <c r="D149" i="18"/>
  <c r="D150" i="18" s="1"/>
  <c r="D147" i="18"/>
  <c r="D164" i="18"/>
  <c r="D189" i="18"/>
  <c r="D190" i="18" s="1"/>
  <c r="D347" i="18"/>
  <c r="D449" i="18"/>
  <c r="D402" i="18" l="1"/>
  <c r="D403" i="18" s="1"/>
  <c r="B125" i="29" s="1"/>
  <c r="D321" i="18"/>
  <c r="D322" i="18" s="1"/>
  <c r="B107" i="29" s="1"/>
  <c r="D245" i="18"/>
  <c r="D246" i="18" s="1"/>
  <c r="B89" i="29" s="1"/>
  <c r="D96" i="18"/>
  <c r="D97" i="18" s="1"/>
  <c r="D40" i="18"/>
  <c r="D41" i="18" s="1"/>
  <c r="B53" i="29" s="1"/>
  <c r="D288" i="18"/>
  <c r="D289" i="18" s="1"/>
  <c r="B98" i="29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71" i="29"/>
  <c r="B192" i="29"/>
  <c r="B191" i="29"/>
  <c r="B183" i="29"/>
  <c r="B182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18" l="1"/>
  <c r="D505" i="18" s="1"/>
  <c r="B188" i="29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18" l="1"/>
  <c r="B25" i="29"/>
  <c r="B35" i="29"/>
  <c r="B29" i="29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<sst xmlns="http://schemas.openxmlformats.org/spreadsheetml/2006/main" count="4431" uniqueCount="489">
  <si>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</si>
  <si>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</si>
  <si>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</si>
  <si>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</si>
  <si>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</si>
  <si>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</si>
  <si>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</si>
  <si>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</si>
  <si>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</si>
  <si>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</si>
  <si>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</si>
  <si>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</si>
  <si>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</si>
  <si>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</si>
  <si>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</si>
  <si>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</si>
  <si>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</si>
  <si>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</si>
  <si>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</si>
  <si>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</si>
  <si>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</si>
  <si>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</si>
  <si>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</si>
  <si>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</si>
  <si>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</si>
  <si>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</si>
  <si>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</si>
  <si>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</si>
  <si>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</si>
  <si>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</si>
  <si>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</si>
  <si>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</si>
  <si>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</si>
  <si>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</si>
  <si>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</si>
  <si>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</si>
  <si>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</si>
  <si>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</si>
  <si>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</si>
  <si>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</si>
  <si>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</si>
  <si>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</si>
  <si>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</si>
  <si>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</si>
  <si>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</si>
  <si>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</si>
  <si>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</si>
  <si>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</si>
  <si>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</si>
  <si>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</si>
  <si>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</si>
  <si>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</si>
  <si>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</si>
  <si>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</si>
  <si>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</si>
  <si>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</si>
  <si>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</si>
  <si>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</si>
  <si>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</si>
  <si>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</si>
  <si>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</si>
  <si>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</si>
  <si>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</si>
  <si>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</si>
  <si>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</si>
  <si>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</si>
  <si>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</si>
  <si>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</si>
  <si>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</si>
  <si>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</si>
  <si>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</si>
  <si>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</si>
  <si>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</si>
  <si>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</si>
  <si>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</si>
  <si>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</si>
  <si>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</si>
  <si>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</si>
  <si>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</si>
  <si>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</si>
  <si>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</si>
  <si>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</si>
  <si>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</si>
  <si>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</si>
  <si>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</si>
  <si>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</si>
  <si>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</si>
  <si>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</si>
  <si>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</si>
  <si>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</si>
  <si>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</si>
  <si>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</si>
  <si>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</si>
  <si>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</si>
  <si>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</si>
  <si>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</si>
  <si>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</si>
  <si>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</si>
  <si>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</si>
  <si>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</si>
  <si>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</si>
  <si>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</si>
  <si>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</si>
  <si>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</si>
  <si>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</si>
  <si>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</si>
  <si>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</si>
  <si>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</si>
  <si>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</si>
  <si>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</si>
  <si>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</si>
  <si>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</si>
  <si>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</si>
  <si>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</si>
  <si>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</si>
  <si>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</si>
  <si>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</si>
  <si>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</si>
  <si>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</si>
  <si>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</si>
  <si>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</si>
  <si>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</si>
  <si>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</si>
  <si>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</si>
  <si>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</si>
  <si>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</si>
  <si>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</si>
  <si>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</si>
  <si>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</si>
  <si>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</si>
  <si>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</si>
  <si>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</si>
  <si>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</si>
  <si>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</si>
  <si>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</si>
  <si>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</si>
  <si>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</si>
  <si>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</si>
  <si>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</si>
  <si>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</si>
  <si>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</si>
  <si>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</si>
  <si>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</si>
  <si>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</si>
  <si>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</si>
  <si>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</si>
  <si>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</si>
  <si>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</si>
  <si>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</si>
  <si>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</si>
  <si>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</si>
  <si>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</si>
  <si>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</si>
  <si>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</si>
  <si>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</si>
  <si>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</si>
  <si>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</si>
  <si>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</si>
  <si>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</si>
  <si>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</si>
  <si>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</si>
  <si>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</si>
  <si>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</si>
  <si>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</si>
  <si>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</si>
  <si>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</si>
  <si>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</si>
  <si>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</si>
  <si>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</si>
  <si>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</si>
  <si>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</si>
  <si>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</si>
  <si>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</si>
  <si>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</si>
  <si>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</si>
  <si>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</si>
  <si>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</si>
  <si>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</si>
  <si>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</si>
  <si>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</si>
  <si>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</si>
  <si>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</si>
  <si>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</si>
  <si>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</si>
  <si>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</si>
  <si>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</si>
  <si>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</si>
  <si>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</si>
  <si>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</si>
  <si>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</si>
  <si>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</si>
  <si>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</si>
  <si>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</si>
  <si>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</si>
  <si>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</si>
  <si>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</si>
  <si>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</si>
  <si>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</si>
  <si>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</si>
  <si>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</si>
  <si>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</si>
  <si>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</si>
  <si>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</si>
  <si>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</si>
  <si>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</si>
  <si>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</si>
  <si>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</si>
  <si>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</si>
  <si>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</si>
  <si>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</si>
  <si>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</si>
  <si>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</si>
  <si>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</si>
  <si>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</si>
  <si>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</si>
  <si>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</si>
  <si>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</si>
  <si>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</si>
  <si>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</si>
  <si>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</si>
  <si>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</si>
  <si>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</si>
  <si>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</si>
  <si>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</si>
  <si>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</si>
  <si>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</si>
  <si>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</si>
  <si>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</si>
  <si>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</si>
  <si>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</si>
  <si>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</si>
  <si>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</si>
  <si>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</si>
  <si>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</si>
  <si>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</si>
  <si>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</si>
  <si>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</si>
  <si>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</si>
  <si>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</si>
  <si>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</si>
  <si>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</si>
  <si>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</si>
  <si>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</si>
  <si>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</si>
  <si>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</si>
  <si>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</si>
  <si>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</si>
  <si>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</si>
  <si>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</si>
  <si>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</si>
  <si>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</si>
  <si>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</si>
  <si>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</si>
  <si>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</si>
  <si>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</si>
  <si>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</si>
  <si>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</si>
  <si>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</si>
  <si>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</si>
  <si>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</si>
  <si>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</si>
  <si>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</si>
  <si>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</si>
  <si>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</si>
  <si>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</si>
  <si>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</si>
  <si>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</si>
  <si>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</si>
  <si>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</si>
  <si>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</si>
  <si>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</si>
  <si>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</si>
  <si>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</si>
  <si>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</si>
  <si>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</si>
  <si>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</si>
  <si>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</si>
  <si>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</si>
  <si>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</si>
  <si>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</si>
  <si>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</si>
  <si>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</si>
  <si>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</si>
  <si>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</si>
  <si>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</si>
  <si>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</si>
  <si>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</si>
  <si>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</si>
  <si>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</si>
  <si>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</si>
  <si>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</si>
  <si>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</si>
  <si>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</si>
  <si>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</si>
  <si>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</si>
  <si>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</si>
  <si>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</si>
  <si>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</si>
  <si>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</si>
  <si>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</si>
  <si>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</si>
  <si>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</si>
  <si>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</si>
  <si>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</si>
  <si>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</si>
  <si>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</si>
  <si>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</si>
  <si>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</si>
  <si>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</si>
  <si>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</si>
  <si>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</si>
  <si>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</si>
  <si>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</si>
  <si>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</si>
  <si>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</si>
  <si>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</si>
  <si>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</si>
  <si>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</si>
  <si>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</si>
  <si>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</si>
  <si>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</si>
  <si>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</si>
  <si>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</si>
  <si>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</si>
  <si>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</si>
  <si>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</si>
  <si>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</si>
  <si>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</si>
  <si>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</si>
  <si>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</si>
  <si>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</si>
  <si>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</si>
  <si>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</si>
  <si>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</si>
  <si>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</si>
  <si>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</si>
  <si>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</si>
  <si>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</si>
  <si>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</si>
  <si>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</si>
  <si>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</si>
  <si>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</si>
  <si>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</si>
  <si>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</si>
  <si>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</si>
  <si>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</si>
  <si>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</si>
  <si>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</si>
  <si>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</si>
  <si>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</si>
  <si>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</si>
  <si>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</si>
  <si>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</si>
  <si>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</si>
  <si>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</si>
  <si>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</si>
  <si>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</si>
  <si>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</si>
  <si>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</si>
  <si>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</si>
  <si>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</si>
  <si>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</si>
  <si>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</si>
  <si>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</si>
  <si>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</si>
  <si>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</si>
  <si>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</si>
  <si>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</si>
  <si>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</si>
  <si>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</si>
  <si>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</si>
  <si>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</si>
  <si>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</si>
  <si>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</si>
  <si>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</si>
  <si>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</si>
  <si>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</si>
  <si>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</si>
  <si>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</si>
  <si>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</si>
  <si>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</si>
  <si>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</si>
  <si>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</si>
  <si>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</si>
  <si>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</si>
  <si>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</si>
  <si>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</si>
  <si>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</si>
  <si>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</si>
  <si>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</si>
  <si>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</si>
  <si>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</si>
  <si>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</si>
  <si>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</si>
  <si>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</si>
  <si>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</si>
  <si>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</si>
  <si>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</si>
  <si>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</si>
  <si>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</si>
  <si>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</si>
  <si>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</si>
  <si>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</si>
  <si>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</si>
  <si>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</si>
  <si>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</si>
  <si>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</si>
  <si>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</si>
  <si>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</si>
  <si>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</si>
  <si>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</si>
  <si>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</si>
  <si>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Directeur du magasin et chefs de rayons</t>
  </si>
  <si>
    <t>En commun avec le rayon traiteur</t>
  </si>
  <si>
    <t>Température à cœur d'un produit au linéaire non prélevée à la thermo sonde</t>
  </si>
  <si>
    <t>Prévoir la prise de température à cœur des produits tel que spécifiés au niveau des fiches de suivi</t>
  </si>
  <si>
    <t>renforcer les opérations de nettoyage au dessus du four</t>
  </si>
  <si>
    <t>Les fiches de contrôle des opérations de nettoyage et de désinfection étaient mal remplies par l'opératrice / une sensibilisation sur le remplissage de la fiche a été réalisée</t>
  </si>
  <si>
    <t>drainer les eaux de nettoyage du sol de la chambre froide</t>
  </si>
  <si>
    <t>Drainer les eaux issues de la fonte de la glace pilée</t>
  </si>
  <si>
    <t>CM Jammel</t>
  </si>
  <si>
    <t>Présence de poussière au dessus du four</t>
  </si>
  <si>
    <t>Opter pour l'enregistrement "P" quand c'est propre"S OK" quand c'est sale au premier contrôle puis l'action corrective a été engagée</t>
  </si>
  <si>
    <t>Opter pour l'enregistrement "P" quand c'est propre et "S OK" quand c'est sale au premier contrôle puis l'action corrective a été engagée</t>
  </si>
  <si>
    <t>ne pas mettre systématiquement 04 heures comme durée d'exposition /</t>
  </si>
  <si>
    <t xml:space="preserve"> renseigner sur les fiches les durées réelles d'exposition des denrées cuites </t>
  </si>
  <si>
    <t>Stagnation des eaux issues de la fonte de la glace pilée</t>
  </si>
  <si>
    <t>Procéder à la vérification à cœur des denrées surgelées</t>
  </si>
  <si>
    <t>Prévoir la vérification à la thermosonde de la température à cœur des denrées alimentaires</t>
  </si>
  <si>
    <t>la température à cœur des denrées n'est pas vérifiée</t>
  </si>
  <si>
    <t>Renforcer le tri des kiwi et des pêches présentées à la vente</t>
  </si>
  <si>
    <t>présence de fruits trop mures (kiwi, pêche, …)</t>
  </si>
  <si>
    <t>Réserve encombrée</t>
  </si>
  <si>
    <t>Renforcer les opérations de nettoyage du micro ondes.</t>
  </si>
  <si>
    <t>Jammel</t>
  </si>
  <si>
    <t>Equiper la porte d'un joint bas de porte</t>
  </si>
  <si>
    <t>Porte réception non étanche
Aire de réception fortement ensoleillée le matin, un abris doit être aménagé.</t>
  </si>
  <si>
    <t>température CF affichée 7,1°C</t>
  </si>
  <si>
    <t>température  affichée 6°C
température mesurée 7,1°C</t>
  </si>
  <si>
    <t>température affichée -18°C
température mesurée -16,8°C</t>
  </si>
  <si>
    <t>Produits retirés suite à l'élévation de la température au linéaire</t>
  </si>
  <si>
    <t>température affichée 2,2°C
température mesurée +3,8°C</t>
  </si>
  <si>
    <t>En commun avec le terminal de cuisson</t>
  </si>
  <si>
    <t>températures conformes au niveau du meuble surgelés</t>
  </si>
  <si>
    <t>température affichée  +4,3°C
température mesurée +6,3°C</t>
  </si>
  <si>
    <t>température affichée  +7°C
température mesurée +6,1°C</t>
  </si>
  <si>
    <t xml:space="preserve">"température affichée  +3,8°C
température mesurée +5,2°C"
</t>
  </si>
  <si>
    <t xml:space="preserve">"température affichée  +2,3°C
température mesurée +3,3°C"
</t>
  </si>
  <si>
    <t>température à cœur des produits: -17,5°C</t>
  </si>
  <si>
    <t>température affiche : -19,5°C</t>
  </si>
  <si>
    <t>Porte de la réception non étanche</t>
  </si>
  <si>
    <t>Absence de climatiation au local déchets</t>
  </si>
  <si>
    <t>Installer un climatiseur au local déchets</t>
  </si>
  <si>
    <t>Condamner le porte assurant une communication avec le stand boucherie (contamination aéroportée entre les deux rayons est accrue)</t>
  </si>
  <si>
    <t>Responsable du magasin</t>
  </si>
  <si>
    <t>respecter les horaires indiqués sur les fiches de contrôle de la décontamination des œufs et fruits / procéder à la signature des fiches de suivi</t>
  </si>
  <si>
    <t>Identifier les pains en décongélation</t>
  </si>
  <si>
    <t xml:space="preserve"> Signer les fiches d'enregistrement</t>
  </si>
  <si>
    <t>renforcer les opérations de nettoyage en dessous des éléments de présentation</t>
  </si>
  <si>
    <t>Indiquer sur les fiches les quantités ajoutées de l'additif</t>
  </si>
  <si>
    <t>drainer les eaux issues de la fonte de la glace</t>
  </si>
  <si>
    <t>transcrire et de manière correcte et précise le numéro des produits surgelés (cas des filets des merlans congelés)</t>
  </si>
  <si>
    <t>la température à cœur des denrées n'est pas vérifiée (action n'est pas faite le 15 novembre 2017)</t>
  </si>
  <si>
    <t>réserve encombrée</t>
  </si>
  <si>
    <t>01 jambon de dinde Chahia en tranche dont la DLC est dépassée (DLC 15/11/2017)</t>
  </si>
  <si>
    <t>renforcer le contrôle des DLC des denrées présentées à la vente</t>
  </si>
  <si>
    <t>température CF affichée 3,1°C</t>
  </si>
  <si>
    <t>température  affichée 2°C
température mesurée 3,2°C</t>
  </si>
  <si>
    <t>conforme 60%</t>
  </si>
  <si>
    <t>températures conformes au niveau du meuble surgelés (-20°C)</t>
  </si>
  <si>
    <t>labo sans porte</t>
  </si>
  <si>
    <t>prévoir une porte pour le labo</t>
  </si>
  <si>
    <t>Présence de givre au niveau de l'évaporateur de la chambre froide négative</t>
  </si>
  <si>
    <t>revoir le problème de givre en chambre froide négative</t>
  </si>
  <si>
    <t>température affichée +2°c
température mesurée +4,2°C</t>
  </si>
  <si>
    <t>conforme (+3°C)</t>
  </si>
  <si>
    <t>température affichée +4°c
température mesurée +5,2°C</t>
  </si>
  <si>
    <t xml:space="preserve">"température affichée  +4,3°C
température mesurée +5,3°C"
</t>
  </si>
  <si>
    <t xml:space="preserve">"température affichée  +6,3°C
température mesurée +7,3°C"
</t>
  </si>
  <si>
    <t>conforme (+5°C)</t>
  </si>
  <si>
    <t>température affichée  +1,3°C
température mesurée +2,3°C</t>
  </si>
  <si>
    <t>température affichée  +0,3°C
température mesurée +1,3°C</t>
  </si>
  <si>
    <t>linéaire LS affiche +2,2°C
température mesurée +3,5°C</t>
  </si>
  <si>
    <t>Condamner la porte entre la poissonnerie et le stand boucherie</t>
  </si>
  <si>
    <t>T affichée - 19,5°C
T mesurée -18°C</t>
  </si>
  <si>
    <t>conforme</t>
  </si>
  <si>
    <t>Mettre en place des moustiquaires au niveau des fenetres</t>
  </si>
  <si>
    <t>porte de la réception non étanche</t>
  </si>
  <si>
    <t>installer un système de climatisation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</si>
</sst>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40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0" fontId="11" fillId="0" borderId="0" xfId="0" applyFont="1" applyFill="1" applyAlignment="1" applyProtection="1">
      <alignment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53" fillId="0" borderId="0" xfId="0" applyFont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0.92035398230088494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0.95246478873239437</c:v>
                </c:pt>
                <c:pt idx="1">
                  <c:v>0.971830985915493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0.94051810865191143</c:v>
                </c:pt>
                <c:pt idx="1">
                  <c:v>0.94609248410818902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0.4375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0.96969696969696972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0.98571428571428577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0.98076923076923073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0.98684210526315785</c:v>
                </c:pt>
                <c:pt idx="1">
                  <c:v>0.98684210526315785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0.96551724137931039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0.72499999999999998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0.859375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7" zoomScaleNormal="100" zoomScaleSheetLayoutView="100" workbookViewId="0">
      <selection activeCell="B179" sqref="B179:C179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90" t="s">
        <v>379</v>
      </c>
      <c r="B18" s="290"/>
      <c r="C18" s="290"/>
      <c r="D18" s="291" t="s">
        <v>434</v>
      </c>
      <c r="E18" s="291"/>
      <c r="F18" s="291"/>
      <c r="G18" s="291"/>
      <c r="H18" s="291"/>
      <c r="I18" s="291"/>
      <c r="J18" s="291"/>
      <c r="K18" s="291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92" t="s">
        <v>380</v>
      </c>
      <c r="B21" s="292"/>
      <c r="C21" s="292"/>
      <c r="D21" s="292"/>
      <c r="E21" s="292"/>
      <c r="F21" s="292"/>
      <c r="G21" s="292"/>
      <c r="H21" s="292"/>
      <c r="I21" s="292"/>
      <c r="J21" s="292"/>
      <c r="K21" s="292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6" t="s">
        <v>382</v>
      </c>
      <c r="C23" s="286"/>
      <c r="D23" s="197"/>
      <c r="E23" s="197"/>
      <c r="F23" s="197"/>
      <c r="G23" s="197"/>
      <c r="H23" s="197"/>
      <c r="I23" s="197"/>
      <c r="J23" s="196" t="str">
        <f>D18</f>
        <v>Jammel</v>
      </c>
    </row>
    <row r="24" spans="1:11" ht="33" customHeight="1" x14ac:dyDescent="0.25">
      <c r="A24" s="205" t="s">
        <v>383</v>
      </c>
      <c r="B24" s="285">
        <f>AVERAGE('A1 Exploitation'!D505,'A1 Technique'!D198)</f>
        <v>0.94051810865191143</v>
      </c>
      <c r="C24" s="285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5">
        <f>AVERAGE('A2 Exploitation'!D505,'A2 Technique'!D198)</f>
        <v>0.94609248410818902</v>
      </c>
      <c r="C25" s="285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5">
        <f>AVERAGE('A3 Exploitation'!D506,'A3 Technique'!D198)</f>
        <v>0</v>
      </c>
      <c r="C26" s="285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5">
        <f>AVERAGE('A4 Exploitation'!D506,'A4 Technique'!D198)</f>
        <v>0</v>
      </c>
      <c r="C27" s="285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5">
        <f>AVERAGE('A5 Exploitation'!D506,'A5 Technique'!D198)</f>
        <v>0</v>
      </c>
      <c r="C28" s="285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5">
        <f>AVERAGE('A6 Exploitation'!D506,'A6 Technique'!D198)</f>
        <v>0</v>
      </c>
      <c r="C29" s="285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6" t="s">
        <v>389</v>
      </c>
      <c r="C33" s="286"/>
      <c r="D33" s="197"/>
      <c r="E33" s="197"/>
      <c r="F33" s="197"/>
      <c r="G33" s="197"/>
      <c r="H33" s="197"/>
      <c r="I33" s="197"/>
      <c r="J33" s="196" t="str">
        <f>D18</f>
        <v>Jammel</v>
      </c>
    </row>
    <row r="34" spans="1:10" ht="33" customHeight="1" x14ac:dyDescent="0.25">
      <c r="A34" s="205" t="s">
        <v>383</v>
      </c>
      <c r="B34" s="285">
        <f>'A1 Exploitation'!D505</f>
        <v>0.95246478873239437</v>
      </c>
      <c r="C34" s="285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5">
        <f>'A2 Exploitation'!D505</f>
        <v>0.971830985915493</v>
      </c>
      <c r="C35" s="285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5">
        <f>'A3 Exploitation'!D506</f>
        <v>0</v>
      </c>
      <c r="C36" s="285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5">
        <f>'A4 Exploitation'!D506</f>
        <v>0</v>
      </c>
      <c r="C37" s="285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5">
        <f>'A5 Exploitation'!D506</f>
        <v>0</v>
      </c>
      <c r="C38" s="285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5">
        <f>'A6 Exploitation'!D506</f>
        <v>0</v>
      </c>
      <c r="C39" s="285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89" t="s">
        <v>390</v>
      </c>
      <c r="C42" s="289"/>
      <c r="D42" s="197"/>
      <c r="E42" s="197"/>
      <c r="F42" s="197"/>
      <c r="G42" s="197"/>
      <c r="H42" s="197"/>
      <c r="I42" s="197"/>
      <c r="J42" s="196" t="str">
        <f>D18</f>
        <v>Jammel</v>
      </c>
    </row>
    <row r="43" spans="1:10" ht="33" customHeight="1" x14ac:dyDescent="0.25">
      <c r="A43" s="205" t="s">
        <v>383</v>
      </c>
      <c r="B43" s="285" t="e">
        <f>AVERAGE('A1 Exploitation'!D503, 'A1 Technique'!D196)</f>
        <v>#DIV/0!</v>
      </c>
      <c r="C43" s="285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5">
        <f>AVERAGE('A2 Exploitation'!D503, 'A2 Technique'!D196)</f>
        <v>0.4375</v>
      </c>
      <c r="C44" s="285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5">
        <f>AVERAGE('A3 Exploitation'!D504, 'A3 Technique'!D196)</f>
        <v>0</v>
      </c>
      <c r="C45" s="285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5">
        <f>AVERAGE('A4 Exploitation'!D504, 'A4 Technique'!D196)</f>
        <v>0</v>
      </c>
      <c r="C46" s="285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5">
        <f>AVERAGE('A5 Exploitation'!D504, 'A5 Technique'!D196)</f>
        <v>0</v>
      </c>
      <c r="C47" s="285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5">
        <f>AVERAGE('A6 Exploitation'!D504, 'A6 Technique'!D196)</f>
        <v>0</v>
      </c>
      <c r="C48" s="285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6" t="s">
        <v>391</v>
      </c>
      <c r="C51" s="286"/>
      <c r="D51" s="197"/>
      <c r="E51" s="197"/>
      <c r="F51" s="197"/>
      <c r="G51" s="197"/>
      <c r="H51" s="197"/>
      <c r="I51" s="197"/>
      <c r="J51" s="196" t="str">
        <f>D18</f>
        <v>Jammel</v>
      </c>
    </row>
    <row r="52" spans="1:10" ht="33" customHeight="1" x14ac:dyDescent="0.25">
      <c r="A52" s="205" t="s">
        <v>383</v>
      </c>
      <c r="B52" s="288">
        <f>'A1 Exploitation'!D41</f>
        <v>1</v>
      </c>
      <c r="C52" s="288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88">
        <f>'A2 Exploitation'!D41</f>
        <v>1</v>
      </c>
      <c r="C53" s="288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88">
        <f>'A3 Exploitation'!D41</f>
        <v>0</v>
      </c>
      <c r="C54" s="288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88">
        <f>'A4 Exploitation'!D41</f>
        <v>0</v>
      </c>
      <c r="C55" s="288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88">
        <f>'A5 Exploitation'!D41</f>
        <v>0</v>
      </c>
      <c r="C56" s="288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88">
        <f>'A6 Exploitation'!D41</f>
        <v>0</v>
      </c>
      <c r="C57" s="288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6" t="s">
        <v>392</v>
      </c>
      <c r="C60" s="286"/>
      <c r="D60" s="197"/>
      <c r="E60" s="197"/>
      <c r="F60" s="197"/>
      <c r="G60" s="197"/>
      <c r="H60" s="197"/>
      <c r="I60" s="197"/>
      <c r="J60" s="196" t="str">
        <f>D18</f>
        <v>Jammel</v>
      </c>
    </row>
    <row r="61" spans="1:10" ht="33" customHeight="1" x14ac:dyDescent="0.25">
      <c r="A61" s="205" t="s">
        <v>383</v>
      </c>
      <c r="B61" s="285">
        <f>'A1 Exploitation'!D97</f>
        <v>0.90909090909090906</v>
      </c>
      <c r="C61" s="285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5">
        <f>'A2 Exploitation'!D97</f>
        <v>0.96969696969696972</v>
      </c>
      <c r="C62" s="285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5">
        <f>'A3 Exploitation'!D97</f>
        <v>0</v>
      </c>
      <c r="C63" s="285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5">
        <f>'A4 Exploitation'!D97</f>
        <v>0</v>
      </c>
      <c r="C64" s="285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5">
        <f>'A5 Exploitation'!D97</f>
        <v>0</v>
      </c>
      <c r="C65" s="285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5">
        <f>'A6 Exploitation'!D97</f>
        <v>0</v>
      </c>
      <c r="C66" s="285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6" t="s">
        <v>393</v>
      </c>
      <c r="C69" s="286"/>
      <c r="D69" s="197"/>
      <c r="E69" s="197"/>
      <c r="F69" s="197"/>
      <c r="G69" s="197"/>
      <c r="H69" s="197"/>
      <c r="I69" s="197"/>
      <c r="J69" s="196" t="str">
        <f>D18</f>
        <v>Jammel</v>
      </c>
    </row>
    <row r="70" spans="1:10" ht="33" customHeight="1" x14ac:dyDescent="0.25">
      <c r="A70" s="205" t="s">
        <v>383</v>
      </c>
      <c r="B70" s="285">
        <f>'A1 Exploitation'!D150</f>
        <v>0.9285714285714286</v>
      </c>
      <c r="C70" s="285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5">
        <f>'A2 Exploitation'!D150</f>
        <v>0.98571428571428577</v>
      </c>
      <c r="C71" s="285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5">
        <f>'A3 Exploitation'!D150</f>
        <v>0</v>
      </c>
      <c r="C72" s="285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5">
        <f>'A4 Exploitation'!D150</f>
        <v>0</v>
      </c>
      <c r="C73" s="285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5">
        <f>'A5 Exploitation'!D150</f>
        <v>0</v>
      </c>
      <c r="C74" s="285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5">
        <f>'A6 Exploitation'!D150</f>
        <v>0</v>
      </c>
      <c r="C75" s="285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6" t="s">
        <v>394</v>
      </c>
      <c r="C78" s="286"/>
      <c r="D78" s="197"/>
      <c r="E78" s="197"/>
      <c r="F78" s="197"/>
      <c r="G78" s="197"/>
      <c r="H78" s="197"/>
      <c r="I78" s="197"/>
      <c r="J78" s="196" t="str">
        <f>D18</f>
        <v>Jammel</v>
      </c>
    </row>
    <row r="79" spans="1:10" ht="33" customHeight="1" x14ac:dyDescent="0.25">
      <c r="A79" s="205" t="s">
        <v>383</v>
      </c>
      <c r="B79" s="285">
        <f>'A1 Exploitation'!D190</f>
        <v>0.98076923076923073</v>
      </c>
      <c r="C79" s="285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5">
        <f>'A2 Exploitation'!D190</f>
        <v>1</v>
      </c>
      <c r="C80" s="285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5">
        <f>'A3 Exploitation'!D190</f>
        <v>0</v>
      </c>
      <c r="C81" s="285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5">
        <f>'A4 Exploitation'!D190</f>
        <v>0</v>
      </c>
      <c r="C82" s="285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5">
        <f>'A5 Exploitation'!D190</f>
        <v>0</v>
      </c>
      <c r="C83" s="285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5">
        <f>'A6 Exploitation'!D190</f>
        <v>0</v>
      </c>
      <c r="C84" s="285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6" t="s">
        <v>395</v>
      </c>
      <c r="C87" s="286"/>
      <c r="D87" s="197"/>
      <c r="E87" s="197"/>
      <c r="F87" s="197"/>
      <c r="G87" s="197"/>
      <c r="H87" s="197"/>
      <c r="I87" s="197"/>
      <c r="J87" s="196" t="str">
        <f>D18</f>
        <v>Jammel</v>
      </c>
    </row>
    <row r="88" spans="1:10" ht="33" customHeight="1" x14ac:dyDescent="0.25">
      <c r="A88" s="205" t="s">
        <v>383</v>
      </c>
      <c r="B88" s="285">
        <f>'A1 Exploitation'!D246</f>
        <v>0.98684210526315785</v>
      </c>
      <c r="C88" s="285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5">
        <f>'A2 Exploitation'!D246</f>
        <v>0.98684210526315785</v>
      </c>
      <c r="C89" s="285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5">
        <f>'A3 Exploitation'!D246</f>
        <v>0</v>
      </c>
      <c r="C90" s="285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5">
        <f>'A4 Exploitation'!D246</f>
        <v>0</v>
      </c>
      <c r="C91" s="285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5">
        <f>'A5 Exploitation'!D246</f>
        <v>0</v>
      </c>
      <c r="C92" s="285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5">
        <f>'A6 Exploitation'!D246</f>
        <v>0</v>
      </c>
      <c r="C93" s="285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6" t="s">
        <v>396</v>
      </c>
      <c r="C96" s="286"/>
      <c r="D96" s="197"/>
      <c r="E96" s="197"/>
      <c r="F96" s="197"/>
      <c r="G96" s="197"/>
      <c r="H96" s="197"/>
      <c r="I96" s="197"/>
      <c r="J96" s="196" t="str">
        <f>D18</f>
        <v>Jammel</v>
      </c>
    </row>
    <row r="97" spans="1:10" ht="33" customHeight="1" x14ac:dyDescent="0.25">
      <c r="A97" s="205" t="s">
        <v>383</v>
      </c>
      <c r="B97" s="285">
        <f>'A1 Exploitation'!D289</f>
        <v>0.94827586206896552</v>
      </c>
      <c r="C97" s="285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5">
        <f>'A2 Exploitation'!D289</f>
        <v>0.96551724137931039</v>
      </c>
      <c r="C98" s="285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5">
        <f>'A3 Exploitation'!D289</f>
        <v>0</v>
      </c>
      <c r="C99" s="285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5">
        <f>'A4 Exploitation'!D289</f>
        <v>0</v>
      </c>
      <c r="C100" s="285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5">
        <f>'A5 Exploitation'!D289</f>
        <v>0</v>
      </c>
      <c r="C101" s="285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5">
        <f>'A6 Exploitation'!D289</f>
        <v>0</v>
      </c>
      <c r="C102" s="285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6" t="s">
        <v>397</v>
      </c>
      <c r="C105" s="286"/>
      <c r="D105" s="197"/>
      <c r="E105" s="197"/>
      <c r="F105" s="197"/>
      <c r="G105" s="197"/>
      <c r="H105" s="197"/>
      <c r="I105" s="197"/>
      <c r="J105" s="196" t="str">
        <f>D18</f>
        <v>Jammel</v>
      </c>
    </row>
    <row r="106" spans="1:10" ht="33" customHeight="1" x14ac:dyDescent="0.25">
      <c r="A106" s="205" t="s">
        <v>383</v>
      </c>
      <c r="B106" s="285">
        <f>'A1 Exploitation'!D322</f>
        <v>0.72499999999999998</v>
      </c>
      <c r="C106" s="285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5">
        <f>'A2 Exploitation'!D322</f>
        <v>0.94736842105263153</v>
      </c>
      <c r="C107" s="285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5">
        <f>'A3 Exploitation'!D322</f>
        <v>0</v>
      </c>
      <c r="C108" s="285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5">
        <f>'A4 Exploitation'!D322</f>
        <v>0</v>
      </c>
      <c r="C109" s="285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5">
        <f>'A5 Exploitation'!D322</f>
        <v>0</v>
      </c>
      <c r="C110" s="285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5">
        <f>'A6 Exploitation'!D322</f>
        <v>0</v>
      </c>
      <c r="C111" s="285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6" t="s">
        <v>398</v>
      </c>
      <c r="C114" s="286"/>
      <c r="D114" s="197"/>
      <c r="E114" s="197"/>
      <c r="F114" s="197"/>
      <c r="G114" s="197"/>
      <c r="H114" s="197"/>
      <c r="I114" s="197"/>
      <c r="J114" s="196" t="str">
        <f>D18</f>
        <v>Jammel</v>
      </c>
    </row>
    <row r="115" spans="1:10" ht="33" customHeight="1" x14ac:dyDescent="0.25">
      <c r="A115" s="205" t="s">
        <v>383</v>
      </c>
      <c r="B115" s="285">
        <f>'A1 Exploitation'!D350</f>
        <v>0.9642857142857143</v>
      </c>
      <c r="C115" s="285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5">
        <f>'A2 Exploitation'!D350</f>
        <v>0.9642857142857143</v>
      </c>
      <c r="C116" s="285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5">
        <f>'A3 Exploitation'!D350</f>
        <v>0</v>
      </c>
      <c r="C117" s="285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5">
        <f>'A4 Exploitation'!D350</f>
        <v>0</v>
      </c>
      <c r="C118" s="285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5">
        <f>'A5 Exploitation'!D350</f>
        <v>0</v>
      </c>
      <c r="C119" s="285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5">
        <f>'A6 Exploitation'!D350</f>
        <v>0</v>
      </c>
      <c r="C120" s="285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6" t="s">
        <v>399</v>
      </c>
      <c r="C123" s="286"/>
      <c r="D123" s="197"/>
      <c r="E123" s="197"/>
      <c r="F123" s="197"/>
      <c r="G123" s="197"/>
      <c r="H123" s="197"/>
      <c r="I123" s="197"/>
      <c r="J123" s="196" t="str">
        <f>D18</f>
        <v>Jammel</v>
      </c>
    </row>
    <row r="124" spans="1:10" ht="33" customHeight="1" x14ac:dyDescent="0.25">
      <c r="A124" s="205" t="s">
        <v>383</v>
      </c>
      <c r="B124" s="285">
        <f>'A1 Exploitation'!D403</f>
        <v>1</v>
      </c>
      <c r="C124" s="285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5">
        <f>'A2 Exploitation'!D403</f>
        <v>0.859375</v>
      </c>
      <c r="C125" s="285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5">
        <f>'A3 Exploitation'!D403</f>
        <v>0</v>
      </c>
      <c r="C126" s="285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5">
        <f>'A4 Exploitation'!D403</f>
        <v>0</v>
      </c>
      <c r="C127" s="285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5">
        <f>'A5 Exploitation'!D403</f>
        <v>0</v>
      </c>
      <c r="C128" s="285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5">
        <f>'A6 Exploitation'!D403</f>
        <v>0</v>
      </c>
      <c r="C129" s="285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6" t="s">
        <v>400</v>
      </c>
      <c r="C132" s="286"/>
      <c r="D132" s="197"/>
      <c r="E132" s="197"/>
      <c r="F132" s="197"/>
      <c r="G132" s="197"/>
      <c r="H132" s="197"/>
      <c r="I132" s="197"/>
      <c r="J132" s="196" t="str">
        <f>D18</f>
        <v>Jammel</v>
      </c>
    </row>
    <row r="133" spans="1:10" ht="33" customHeight="1" x14ac:dyDescent="0.25">
      <c r="A133" s="205" t="s">
        <v>383</v>
      </c>
      <c r="B133" s="285">
        <f>'A1 Exploitation'!D433</f>
        <v>1</v>
      </c>
      <c r="C133" s="285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5">
        <f>'A2 Exploitation'!D433</f>
        <v>1</v>
      </c>
      <c r="C134" s="285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5">
        <f>'A3 Exploitation'!D434</f>
        <v>0</v>
      </c>
      <c r="C135" s="285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5">
        <f>'A4 Exploitation'!D434</f>
        <v>0</v>
      </c>
      <c r="C136" s="285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5">
        <f>'A5 Exploitation'!D434</f>
        <v>0</v>
      </c>
      <c r="C137" s="285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5">
        <f>'A6 Exploitation'!D434</f>
        <v>0</v>
      </c>
      <c r="C138" s="285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6" t="s">
        <v>401</v>
      </c>
      <c r="C141" s="286"/>
      <c r="D141" s="197"/>
      <c r="E141" s="197"/>
      <c r="F141" s="197"/>
      <c r="G141" s="197"/>
      <c r="H141" s="197"/>
      <c r="I141" s="197"/>
      <c r="J141" s="196" t="str">
        <f>D18</f>
        <v>Jammel</v>
      </c>
    </row>
    <row r="142" spans="1:10" ht="33" customHeight="1" x14ac:dyDescent="0.25">
      <c r="A142" s="205" t="s">
        <v>383</v>
      </c>
      <c r="B142" s="285">
        <f>'A1 Exploitation'!D452</f>
        <v>0.91666666666666663</v>
      </c>
      <c r="C142" s="285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5">
        <f>'A2 Exploitation'!D452</f>
        <v>1</v>
      </c>
      <c r="C143" s="285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5">
        <f>'A3 Exploitation'!D453</f>
        <v>0</v>
      </c>
      <c r="C144" s="285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5">
        <f>'A4 Exploitation'!D453</f>
        <v>0</v>
      </c>
      <c r="C145" s="285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5">
        <f>'A5 Exploitation'!D453</f>
        <v>0</v>
      </c>
      <c r="C146" s="285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5">
        <f>'A6 Exploitation'!D453</f>
        <v>0</v>
      </c>
      <c r="C147" s="285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6" t="s">
        <v>402</v>
      </c>
      <c r="C150" s="286"/>
      <c r="D150" s="197"/>
      <c r="E150" s="197"/>
      <c r="F150" s="197"/>
      <c r="G150" s="197"/>
      <c r="H150" s="197"/>
      <c r="I150" s="197"/>
      <c r="J150" s="196" t="str">
        <f>D18</f>
        <v>Jammel</v>
      </c>
    </row>
    <row r="151" spans="1:10" ht="33" customHeight="1" x14ac:dyDescent="0.25">
      <c r="A151" s="205" t="s">
        <v>383</v>
      </c>
      <c r="B151" s="285">
        <f>'A1 Exploitation'!D462</f>
        <v>1</v>
      </c>
      <c r="C151" s="285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5">
        <f>'A2 Exploitation'!D462</f>
        <v>1</v>
      </c>
      <c r="C152" s="285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5">
        <f>'A3 Exploitation'!D463</f>
        <v>0</v>
      </c>
      <c r="C153" s="285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5">
        <f>'A4 Exploitation'!D463</f>
        <v>0</v>
      </c>
      <c r="C154" s="285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5">
        <f>'A5 Exploitation'!D463</f>
        <v>0</v>
      </c>
      <c r="C155" s="285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5">
        <f>'A6 Exploitation'!D463</f>
        <v>0</v>
      </c>
      <c r="C156" s="285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6" t="s">
        <v>403</v>
      </c>
      <c r="C159" s="286"/>
      <c r="D159" s="197"/>
      <c r="E159" s="197"/>
      <c r="F159" s="197"/>
      <c r="G159" s="197"/>
      <c r="H159" s="197"/>
      <c r="I159" s="197"/>
      <c r="J159" s="196" t="str">
        <f>D18</f>
        <v>Jammel</v>
      </c>
    </row>
    <row r="160" spans="1:10" ht="33" customHeight="1" x14ac:dyDescent="0.25">
      <c r="A160" s="205" t="s">
        <v>383</v>
      </c>
      <c r="B160" s="285">
        <f>'A1 Exploitation'!D471</f>
        <v>1</v>
      </c>
      <c r="C160" s="285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5">
        <f>'A2 Exploitation'!D471</f>
        <v>1</v>
      </c>
      <c r="C161" s="285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5">
        <f>'A3 Exploitation'!D472</f>
        <v>0</v>
      </c>
      <c r="C162" s="285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5">
        <f>'A4 Exploitation'!D472</f>
        <v>0</v>
      </c>
      <c r="C163" s="285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5">
        <f>'A5 Exploitation'!D472</f>
        <v>0</v>
      </c>
      <c r="C164" s="285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5">
        <f>'A6 Exploitation'!D472</f>
        <v>0</v>
      </c>
      <c r="C165" s="285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87"/>
      <c r="C166" s="287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87"/>
      <c r="C167" s="287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6" t="s">
        <v>404</v>
      </c>
      <c r="C168" s="286"/>
      <c r="D168" s="197"/>
      <c r="E168" s="197"/>
      <c r="F168" s="197"/>
      <c r="G168" s="197"/>
      <c r="H168" s="197"/>
      <c r="I168" s="197"/>
      <c r="J168" s="196" t="str">
        <f>D18</f>
        <v>Jammel</v>
      </c>
    </row>
    <row r="169" spans="1:10" ht="33" customHeight="1" x14ac:dyDescent="0.25">
      <c r="A169" s="205" t="s">
        <v>383</v>
      </c>
      <c r="B169" s="285">
        <f>'A1 Exploitation'!D492</f>
        <v>1</v>
      </c>
      <c r="C169" s="285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5">
        <f>'A2 Exploitation'!D492</f>
        <v>1</v>
      </c>
      <c r="C170" s="285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5">
        <f>'A3 Exploitation'!D493</f>
        <v>0</v>
      </c>
      <c r="C171" s="285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5">
        <f>'A4 Exploitation'!D493</f>
        <v>0</v>
      </c>
      <c r="C172" s="285"/>
    </row>
    <row r="173" spans="1:10" ht="33" customHeight="1" x14ac:dyDescent="0.25">
      <c r="A173" s="204" t="s">
        <v>387</v>
      </c>
      <c r="B173" s="285">
        <f>'A5 Exploitation'!D493</f>
        <v>0</v>
      </c>
      <c r="C173" s="285"/>
    </row>
    <row r="174" spans="1:10" ht="33" customHeight="1" x14ac:dyDescent="0.25">
      <c r="A174" s="204" t="s">
        <v>388</v>
      </c>
      <c r="B174" s="285">
        <f>'A6 Exploitation'!D493</f>
        <v>0</v>
      </c>
      <c r="C174" s="285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6" t="s">
        <v>405</v>
      </c>
      <c r="C177" s="286"/>
      <c r="J177" s="196" t="str">
        <f>D18</f>
        <v>Jammel</v>
      </c>
    </row>
    <row r="178" spans="1:10" ht="33" customHeight="1" x14ac:dyDescent="0.25">
      <c r="A178" s="205" t="s">
        <v>383</v>
      </c>
      <c r="B178" s="285">
        <f>'A1 Exploitation'!D501</f>
        <v>1</v>
      </c>
      <c r="C178" s="285"/>
    </row>
    <row r="179" spans="1:10" ht="33" customHeight="1" x14ac:dyDescent="0.25">
      <c r="A179" s="204" t="s">
        <v>384</v>
      </c>
      <c r="B179" s="285">
        <f>'A2 Exploitation'!D501</f>
        <v>1</v>
      </c>
      <c r="C179" s="285"/>
    </row>
    <row r="180" spans="1:10" ht="33" customHeight="1" x14ac:dyDescent="0.25">
      <c r="A180" s="205" t="s">
        <v>385</v>
      </c>
      <c r="B180" s="285">
        <f>'A3 Exploitation'!D502</f>
        <v>0</v>
      </c>
      <c r="C180" s="285"/>
    </row>
    <row r="181" spans="1:10" ht="33" customHeight="1" x14ac:dyDescent="0.25">
      <c r="A181" s="205" t="s">
        <v>386</v>
      </c>
      <c r="B181" s="285">
        <f>'A4 Exploitation'!D502</f>
        <v>0</v>
      </c>
      <c r="C181" s="285"/>
    </row>
    <row r="182" spans="1:10" ht="33" customHeight="1" x14ac:dyDescent="0.25">
      <c r="A182" s="204" t="s">
        <v>387</v>
      </c>
      <c r="B182" s="285">
        <f>'A5 Exploitation'!D502</f>
        <v>0</v>
      </c>
      <c r="C182" s="285"/>
    </row>
    <row r="183" spans="1:10" ht="33" customHeight="1" x14ac:dyDescent="0.25">
      <c r="A183" s="204" t="s">
        <v>388</v>
      </c>
      <c r="B183" s="285">
        <f>'A6 Exploitation'!D502</f>
        <v>0</v>
      </c>
      <c r="C183" s="285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6" t="s">
        <v>406</v>
      </c>
      <c r="C186" s="286"/>
      <c r="J186" s="196" t="str">
        <f>D18</f>
        <v>Jammel</v>
      </c>
    </row>
    <row r="187" spans="1:10" ht="33" customHeight="1" x14ac:dyDescent="0.25">
      <c r="A187" s="205" t="s">
        <v>383</v>
      </c>
      <c r="B187" s="285">
        <f>'A1 Technique'!D198</f>
        <v>0.9285714285714286</v>
      </c>
      <c r="C187" s="285"/>
    </row>
    <row r="188" spans="1:10" ht="33" customHeight="1" x14ac:dyDescent="0.25">
      <c r="A188" s="204" t="s">
        <v>384</v>
      </c>
      <c r="B188" s="285">
        <f>'A2 Technique'!D198</f>
        <v>0.92035398230088494</v>
      </c>
      <c r="C188" s="285"/>
    </row>
    <row r="189" spans="1:10" ht="33" customHeight="1" x14ac:dyDescent="0.25">
      <c r="A189" s="205" t="s">
        <v>385</v>
      </c>
      <c r="B189" s="285">
        <f>'A3 Technique'!D198</f>
        <v>0</v>
      </c>
      <c r="C189" s="285"/>
    </row>
    <row r="190" spans="1:10" ht="33" customHeight="1" x14ac:dyDescent="0.25">
      <c r="A190" s="205" t="s">
        <v>386</v>
      </c>
      <c r="B190" s="285">
        <f>'A4 Technique'!D198</f>
        <v>0</v>
      </c>
      <c r="C190" s="285"/>
    </row>
    <row r="191" spans="1:10" ht="33" customHeight="1" x14ac:dyDescent="0.25">
      <c r="A191" s="204" t="s">
        <v>387</v>
      </c>
      <c r="B191" s="285">
        <f>'A5 Technique'!D198</f>
        <v>0</v>
      </c>
      <c r="C191" s="285"/>
    </row>
    <row r="192" spans="1:10" ht="33" customHeight="1" x14ac:dyDescent="0.25">
      <c r="A192" s="204" t="s">
        <v>388</v>
      </c>
      <c r="B192" s="285">
        <f>'A6 Technique'!D198</f>
        <v>0</v>
      </c>
      <c r="C192" s="285"/>
    </row>
  </sheetData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45">
      <c r="A8" s="308" t="str">
        <f>'Page de garde'!D18</f>
        <v>Jammel</v>
      </c>
      <c r="B8" s="308"/>
      <c r="C8" s="308"/>
      <c r="D8" s="308"/>
      <c r="E8" s="308"/>
      <c r="F8" s="308"/>
      <c r="G8" s="214"/>
      <c r="H8" s="214"/>
      <c r="I8" s="211"/>
    </row>
    <row r="9" spans="1:9" ht="24" x14ac:dyDescent="0.4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" x14ac:dyDescent="0.4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" x14ac:dyDescent="0.4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" x14ac:dyDescent="0.4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45">
      <c r="A7" s="308" t="str">
        <f>'A1 Exploitation'!A8:F8</f>
        <v>CM Jammel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" x14ac:dyDescent="0.45">
      <c r="A8" s="38" t="s">
        <v>44</v>
      </c>
      <c r="B8" s="324">
        <f>'A5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'A5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'A5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45">
      <c r="A8" s="308" t="str">
        <f>'Page de garde'!D18</f>
        <v>Jammel</v>
      </c>
      <c r="B8" s="308"/>
      <c r="C8" s="308"/>
      <c r="D8" s="308"/>
      <c r="E8" s="308"/>
      <c r="F8" s="308"/>
      <c r="G8" s="214"/>
      <c r="H8" s="214"/>
      <c r="I8" s="211"/>
    </row>
    <row r="9" spans="1:9" ht="24" x14ac:dyDescent="0.4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" x14ac:dyDescent="0.4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" x14ac:dyDescent="0.4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" x14ac:dyDescent="0.4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9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70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5" t="s">
        <v>122</v>
      </c>
      <c r="B418" s="336"/>
      <c r="C418" s="336"/>
      <c r="D418" s="336"/>
      <c r="E418" s="336"/>
      <c r="F418" s="33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45">
      <c r="A7" s="308" t="str">
        <f>'A1 Exploitation'!A8:F8</f>
        <v>CM Jammel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" x14ac:dyDescent="0.45">
      <c r="A8" s="38" t="s">
        <v>44</v>
      </c>
      <c r="B8" s="324">
        <f>'A6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'A6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'A6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71">
        <f>SUM(B106:C116)</f>
        <v>0</v>
      </c>
      <c r="E117" s="36"/>
      <c r="F117" s="36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294" zoomScaleNormal="100" zoomScaleSheetLayoutView="71" workbookViewId="0">
      <selection activeCell="D294" sqref="D294:E294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123"/>
      <c r="H7" s="123"/>
      <c r="I7" s="123"/>
    </row>
    <row r="8" spans="1:9" ht="29.25" x14ac:dyDescent="0.45">
      <c r="A8" s="308" t="s">
        <v>420</v>
      </c>
      <c r="B8" s="308"/>
      <c r="C8" s="308"/>
      <c r="D8" s="308"/>
      <c r="E8" s="308"/>
      <c r="F8" s="308"/>
      <c r="G8" s="125"/>
      <c r="H8" s="125"/>
      <c r="I8" s="123"/>
    </row>
    <row r="9" spans="1:9" ht="24" x14ac:dyDescent="0.45">
      <c r="A9" s="38" t="s">
        <v>44</v>
      </c>
      <c r="B9" s="309" t="s">
        <v>411</v>
      </c>
      <c r="C9" s="309"/>
      <c r="D9" s="309"/>
      <c r="E9" s="309"/>
      <c r="F9" s="309"/>
      <c r="G9" s="125"/>
      <c r="H9" s="125"/>
      <c r="I9" s="123"/>
    </row>
    <row r="10" spans="1:9" ht="24" x14ac:dyDescent="0.45">
      <c r="A10" s="39" t="s">
        <v>46</v>
      </c>
      <c r="B10" s="310" t="s">
        <v>412</v>
      </c>
      <c r="C10" s="310"/>
      <c r="D10" s="310"/>
      <c r="E10" s="310"/>
      <c r="F10" s="310"/>
      <c r="G10" s="125"/>
      <c r="H10" s="125"/>
      <c r="I10" s="123"/>
    </row>
    <row r="11" spans="1:9" ht="24" x14ac:dyDescent="0.45">
      <c r="A11" s="38" t="s">
        <v>45</v>
      </c>
      <c r="B11" s="305">
        <v>42962</v>
      </c>
      <c r="C11" s="305"/>
      <c r="D11" s="305"/>
      <c r="E11" s="305"/>
      <c r="F11" s="305"/>
      <c r="G11" s="125"/>
      <c r="H11" s="125"/>
      <c r="I11" s="123"/>
    </row>
    <row r="12" spans="1:9" ht="24" x14ac:dyDescent="0.45">
      <c r="A12" s="38" t="s">
        <v>276</v>
      </c>
      <c r="B12" s="298">
        <f>D505</f>
        <v>0.95246478873239437</v>
      </c>
      <c r="C12" s="298"/>
      <c r="D12" s="298"/>
      <c r="E12" s="298"/>
      <c r="F12" s="298"/>
      <c r="G12" s="125"/>
      <c r="H12" s="125"/>
      <c r="I12" s="123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42962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 t="s">
        <v>34</v>
      </c>
      <c r="C36" s="130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24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42962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35" t="s">
        <v>34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 t="s">
        <v>413</v>
      </c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421</v>
      </c>
      <c r="E60" s="141" t="s">
        <v>416</v>
      </c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66"/>
      <c r="F62" s="283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ht="90" x14ac:dyDescent="0.25">
      <c r="A79" s="17" t="s">
        <v>292</v>
      </c>
      <c r="B79" s="168">
        <v>0</v>
      </c>
      <c r="C79" s="143"/>
      <c r="D79" s="150" t="s">
        <v>417</v>
      </c>
      <c r="E79" s="144" t="s">
        <v>422</v>
      </c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2">
        <f>D81/(COUNT(B58:C80)*2)</f>
        <v>0.89473684210526316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ht="75" x14ac:dyDescent="0.25">
      <c r="A89" s="18" t="s">
        <v>55</v>
      </c>
      <c r="B89" s="168">
        <v>0</v>
      </c>
      <c r="C89" s="151"/>
      <c r="D89" s="156" t="s">
        <v>414</v>
      </c>
      <c r="E89" s="156" t="s">
        <v>415</v>
      </c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 t="s">
        <v>34</v>
      </c>
      <c r="C92" s="152"/>
      <c r="D92" s="252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60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0.90909090909090906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42962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1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ht="98.25" customHeight="1" x14ac:dyDescent="0.25">
      <c r="A132" s="24" t="s">
        <v>248</v>
      </c>
      <c r="B132" s="169">
        <v>0</v>
      </c>
      <c r="C132" s="151"/>
      <c r="D132" s="150" t="s">
        <v>417</v>
      </c>
      <c r="E132" s="144" t="s">
        <v>423</v>
      </c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2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75" x14ac:dyDescent="0.35">
      <c r="A141" s="82" t="s">
        <v>55</v>
      </c>
      <c r="B141" s="168">
        <v>1</v>
      </c>
      <c r="C141" s="215" t="str">
        <f>IF(B141=0, -5, "0")</f>
        <v>0</v>
      </c>
      <c r="D141" s="156" t="s">
        <v>414</v>
      </c>
      <c r="E141" s="156" t="s">
        <v>415</v>
      </c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45" x14ac:dyDescent="0.25">
      <c r="A144" s="184" t="s">
        <v>75</v>
      </c>
      <c r="B144" s="168">
        <v>0</v>
      </c>
      <c r="C144" s="175"/>
      <c r="D144" s="185" t="s">
        <v>424</v>
      </c>
      <c r="E144" s="140" t="s">
        <v>425</v>
      </c>
      <c r="F144" s="145"/>
    </row>
    <row r="145" spans="1:6" ht="66" x14ac:dyDescent="0.25">
      <c r="A145" s="109" t="s">
        <v>287</v>
      </c>
      <c r="B145" s="168" t="s">
        <v>34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11</v>
      </c>
    </row>
    <row r="147" spans="1:6" x14ac:dyDescent="0.25">
      <c r="A147" s="19" t="s">
        <v>37</v>
      </c>
      <c r="B147" s="20"/>
      <c r="C147" s="21"/>
      <c r="D147" s="62">
        <f>D146/(COUNT(B138:C144)*2)</f>
        <v>0.7857142857142857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65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42962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75" x14ac:dyDescent="0.35">
      <c r="A172" s="82" t="s">
        <v>80</v>
      </c>
      <c r="B172" s="168">
        <v>1</v>
      </c>
      <c r="C172" s="215" t="str">
        <f>IF(B172=0, -5, "0")</f>
        <v>0</v>
      </c>
      <c r="D172" s="156" t="s">
        <v>414</v>
      </c>
      <c r="E172" s="156" t="s">
        <v>415</v>
      </c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 t="s">
        <v>34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51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42962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ht="30" x14ac:dyDescent="0.25">
      <c r="A196" s="23" t="s">
        <v>57</v>
      </c>
      <c r="B196" s="168">
        <v>1</v>
      </c>
      <c r="C196" s="151"/>
      <c r="D196" s="140" t="s">
        <v>418</v>
      </c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2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>
        <v>2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4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4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3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2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75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0.98684210526315785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42962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27">
        <v>2</v>
      </c>
      <c r="C251" s="215" t="str">
        <f>IF(B251=0, -5, "0")</f>
        <v>0</v>
      </c>
      <c r="D251" s="4"/>
      <c r="E251" s="66"/>
      <c r="F251" s="66"/>
    </row>
    <row r="252" spans="1:6" s="3" customFormat="1" ht="32.25" customHeight="1" x14ac:dyDescent="0.25">
      <c r="A252" s="23" t="s">
        <v>148</v>
      </c>
      <c r="B252" s="168">
        <v>0</v>
      </c>
      <c r="C252" s="27"/>
      <c r="D252" s="4" t="s">
        <v>426</v>
      </c>
      <c r="E252" s="166" t="s">
        <v>419</v>
      </c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0.91666666666666663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30" x14ac:dyDescent="0.3">
      <c r="A273" s="48" t="s">
        <v>80</v>
      </c>
      <c r="B273" s="169">
        <v>1</v>
      </c>
      <c r="C273" s="27"/>
      <c r="D273" s="11" t="s">
        <v>427</v>
      </c>
      <c r="E273" s="30"/>
      <c r="F273" s="66"/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>
        <v>2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55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42962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ht="66" customHeight="1" x14ac:dyDescent="0.25">
      <c r="A294" s="32" t="s">
        <v>62</v>
      </c>
      <c r="B294" s="151">
        <v>0</v>
      </c>
      <c r="C294" s="151"/>
      <c r="D294" s="140" t="s">
        <v>429</v>
      </c>
      <c r="E294" s="166" t="s">
        <v>428</v>
      </c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46.5" x14ac:dyDescent="0.35">
      <c r="A309" s="75" t="s">
        <v>367</v>
      </c>
      <c r="B309" s="169">
        <v>0</v>
      </c>
      <c r="C309" s="215">
        <f>IF(B309=0, -5, "0")</f>
        <v>-5</v>
      </c>
      <c r="D309" s="97" t="s">
        <v>431</v>
      </c>
      <c r="E309" s="166" t="s">
        <v>430</v>
      </c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 t="s">
        <v>34</v>
      </c>
      <c r="C317" s="152"/>
      <c r="D317" s="132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15</v>
      </c>
    </row>
    <row r="319" spans="1:6" x14ac:dyDescent="0.25">
      <c r="A319" s="19" t="s">
        <v>37</v>
      </c>
      <c r="B319" s="20"/>
      <c r="C319" s="21"/>
      <c r="D319" s="62">
        <f>D318/(COUNT(B306:C316)*2)</f>
        <v>0.625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29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0.72499999999999998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42962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x14ac:dyDescent="0.25">
      <c r="A328" s="17" t="s">
        <v>51</v>
      </c>
      <c r="B328" s="168">
        <v>1</v>
      </c>
      <c r="C328" s="151"/>
      <c r="D328" s="2" t="s">
        <v>432</v>
      </c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17</v>
      </c>
    </row>
    <row r="337" spans="1:6" x14ac:dyDescent="0.25">
      <c r="A337" s="19" t="s">
        <v>37</v>
      </c>
      <c r="B337" s="20"/>
      <c r="C337" s="21"/>
      <c r="D337" s="62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 t="s">
        <v>34</v>
      </c>
      <c r="C345" s="152"/>
      <c r="D345" s="257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42962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4" t="s">
        <v>124</v>
      </c>
      <c r="B382" s="295"/>
      <c r="C382" s="295"/>
      <c r="D382" s="295"/>
      <c r="E382" s="295"/>
      <c r="F382" s="295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 t="s">
        <v>34</v>
      </c>
      <c r="C398" s="152"/>
      <c r="D398" s="258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42962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3" t="s">
        <v>374</v>
      </c>
      <c r="B435" s="293"/>
      <c r="C435" s="293"/>
      <c r="D435" s="293"/>
      <c r="E435" s="293"/>
      <c r="F435" s="293"/>
    </row>
    <row r="436" spans="1:7" s="165" customFormat="1" x14ac:dyDescent="0.25">
      <c r="A436" s="193">
        <f>+B11</f>
        <v>42962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ht="30" x14ac:dyDescent="0.25">
      <c r="A446" s="32" t="s">
        <v>30</v>
      </c>
      <c r="B446" s="168">
        <v>1</v>
      </c>
      <c r="C446" s="151"/>
      <c r="D446" s="140" t="s">
        <v>433</v>
      </c>
      <c r="E446" s="65"/>
      <c r="F446" s="65"/>
    </row>
    <row r="447" spans="1:7" ht="45" x14ac:dyDescent="0.25">
      <c r="A447" s="115" t="s">
        <v>287</v>
      </c>
      <c r="B447" s="168" t="s">
        <v>34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3</v>
      </c>
    </row>
    <row r="449" spans="1:6" x14ac:dyDescent="0.25">
      <c r="A449" s="19" t="s">
        <v>37</v>
      </c>
      <c r="B449" s="20"/>
      <c r="C449" s="21"/>
      <c r="D449" s="62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7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3" t="s">
        <v>152</v>
      </c>
      <c r="B494" s="293"/>
      <c r="C494" s="293"/>
      <c r="D494" s="293"/>
      <c r="E494" s="293"/>
      <c r="F494" s="293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 t="s">
        <v>34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 t="e">
        <f>AVERAGE(D36,D92,D145,D185,D241,D284,D317,D345,D398,D428,D447,D460,D469,D490,D499)</f>
        <v>#DIV/0!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541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0.95246478873239437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A101" zoomScaleNormal="100" zoomScaleSheetLayoutView="110" workbookViewId="0">
      <selection activeCell="D111" sqref="D111"/>
    </sheetView>
  </sheetViews>
  <sheetFormatPr defaultColWidth="11.42578125" defaultRowHeight="16.5" x14ac:dyDescent="0.3"/>
  <cols>
    <col min="1" max="1" width="70.5703125" style="37" customWidth="1"/>
    <col min="2" max="2" width="13.85546875" style="282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27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272">
        <v>1</v>
      </c>
      <c r="D2" s="125"/>
      <c r="E2" s="125"/>
      <c r="F2" s="125"/>
      <c r="G2" s="125"/>
      <c r="H2" s="125"/>
      <c r="I2" s="125"/>
    </row>
    <row r="3" spans="1:9" s="36" customFormat="1" ht="24" x14ac:dyDescent="0.45">
      <c r="A3" s="35"/>
      <c r="B3" s="272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45">
      <c r="A4" s="35"/>
      <c r="B4" s="272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45">
      <c r="A5" s="35"/>
      <c r="B5" s="273"/>
      <c r="D5" s="125"/>
      <c r="E5" s="125"/>
      <c r="F5" s="125"/>
      <c r="G5" s="125"/>
      <c r="H5" s="125"/>
      <c r="I5" s="125"/>
    </row>
    <row r="6" spans="1:9" s="36" customFormat="1" ht="37.5" customHeight="1" x14ac:dyDescent="0.45">
      <c r="A6" s="307" t="s">
        <v>52</v>
      </c>
      <c r="B6" s="307"/>
      <c r="C6" s="307"/>
      <c r="D6" s="307"/>
      <c r="E6" s="307"/>
      <c r="F6" s="307"/>
      <c r="G6" s="125"/>
      <c r="H6" s="125"/>
      <c r="I6" s="125"/>
    </row>
    <row r="7" spans="1:9" s="36" customFormat="1" ht="21.75" customHeight="1" x14ac:dyDescent="0.45">
      <c r="A7" s="308" t="str">
        <f>'A1 Exploitation'!A8:F8</f>
        <v>CM Jammel</v>
      </c>
      <c r="B7" s="308"/>
      <c r="C7" s="308"/>
      <c r="D7" s="308"/>
      <c r="E7" s="308"/>
      <c r="F7" s="308"/>
      <c r="G7" s="125"/>
      <c r="H7" s="125"/>
      <c r="I7" s="125"/>
    </row>
    <row r="8" spans="1:9" s="36" customFormat="1" ht="24" x14ac:dyDescent="0.45">
      <c r="A8" s="38" t="s">
        <v>44</v>
      </c>
      <c r="B8" s="324" t="str">
        <f>'A1 Exploitation'!B9:F9</f>
        <v>Dr Hatem KARAA</v>
      </c>
      <c r="C8" s="324"/>
      <c r="D8" s="324"/>
      <c r="E8" s="324"/>
      <c r="F8" s="324"/>
      <c r="G8" s="125"/>
      <c r="H8" s="125"/>
      <c r="I8" s="125"/>
    </row>
    <row r="9" spans="1:9" s="36" customFormat="1" ht="24" x14ac:dyDescent="0.45">
      <c r="A9" s="39" t="s">
        <v>46</v>
      </c>
      <c r="B9" s="325" t="str">
        <f>'A1 Exploitation'!B10:F10</f>
        <v>Directeur du magasin et chefs de rayons</v>
      </c>
      <c r="C9" s="325"/>
      <c r="D9" s="325"/>
      <c r="E9" s="325"/>
      <c r="F9" s="325"/>
      <c r="G9" s="125"/>
      <c r="H9" s="125"/>
      <c r="I9" s="125"/>
    </row>
    <row r="10" spans="1:9" s="36" customFormat="1" ht="24" x14ac:dyDescent="0.45">
      <c r="A10" s="38" t="s">
        <v>45</v>
      </c>
      <c r="B10" s="322">
        <f>'A1 Exploitation'!B11:F11</f>
        <v>42962</v>
      </c>
      <c r="C10" s="322"/>
      <c r="D10" s="322"/>
      <c r="E10" s="322"/>
      <c r="F10" s="322"/>
      <c r="G10" s="125"/>
      <c r="H10" s="125"/>
      <c r="I10" s="125"/>
    </row>
    <row r="11" spans="1:9" s="36" customFormat="1" ht="24" x14ac:dyDescent="0.45">
      <c r="A11" s="38" t="s">
        <v>341</v>
      </c>
      <c r="B11" s="326">
        <f>D198</f>
        <v>0.9285714285714286</v>
      </c>
      <c r="C11" s="326"/>
      <c r="D11" s="326"/>
      <c r="E11" s="326"/>
      <c r="F11" s="326"/>
      <c r="G11" s="125"/>
      <c r="H11" s="125"/>
      <c r="I11" s="125"/>
    </row>
    <row r="12" spans="1:9" s="36" customFormat="1" ht="22.5" x14ac:dyDescent="0.45">
      <c r="A12" s="35"/>
      <c r="B12" s="273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274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ht="45" x14ac:dyDescent="0.3">
      <c r="A17" s="41" t="s">
        <v>316</v>
      </c>
      <c r="B17" s="275">
        <v>0</v>
      </c>
      <c r="C17" s="219"/>
      <c r="D17" s="156" t="s">
        <v>436</v>
      </c>
      <c r="E17" s="156" t="s">
        <v>435</v>
      </c>
      <c r="F17" s="219"/>
    </row>
    <row r="18" spans="1:6" x14ac:dyDescent="0.3">
      <c r="A18" s="48" t="s">
        <v>89</v>
      </c>
      <c r="B18" s="275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5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5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5">
        <v>2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126">
        <f>SUM(B17:C21)</f>
        <v>8</v>
      </c>
    </row>
    <row r="23" spans="1:6" x14ac:dyDescent="0.3">
      <c r="A23" s="313" t="s">
        <v>342</v>
      </c>
      <c r="B23" s="314"/>
      <c r="C23" s="315"/>
      <c r="D23" s="64">
        <f>D22/(COUNT(B17:C21)*2)</f>
        <v>0.8</v>
      </c>
    </row>
    <row r="24" spans="1:6" s="50" customFormat="1" x14ac:dyDescent="0.3">
      <c r="A24" s="54"/>
      <c r="B24" s="276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75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75">
        <v>2</v>
      </c>
      <c r="C27" s="219"/>
      <c r="D27" s="156" t="s">
        <v>437</v>
      </c>
      <c r="E27" s="219"/>
      <c r="F27" s="219"/>
    </row>
    <row r="28" spans="1:6" ht="30" x14ac:dyDescent="0.3">
      <c r="A28" s="41" t="s">
        <v>327</v>
      </c>
      <c r="B28" s="275">
        <v>2</v>
      </c>
      <c r="C28" s="219"/>
      <c r="D28" s="156" t="s">
        <v>438</v>
      </c>
      <c r="E28" s="219"/>
      <c r="F28" s="219"/>
    </row>
    <row r="29" spans="1:6" x14ac:dyDescent="0.3">
      <c r="A29" s="41" t="s">
        <v>335</v>
      </c>
      <c r="B29" s="275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5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5">
        <v>2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124">
        <f>SUM(B26:C31)</f>
        <v>12</v>
      </c>
    </row>
    <row r="33" spans="1:6" x14ac:dyDescent="0.3">
      <c r="A33" s="313" t="s">
        <v>342</v>
      </c>
      <c r="B33" s="314"/>
      <c r="C33" s="315"/>
      <c r="D33" s="64">
        <f>D32/(COUNT(B26:C31)*2)</f>
        <v>1</v>
      </c>
    </row>
    <row r="34" spans="1:6" s="50" customFormat="1" x14ac:dyDescent="0.3">
      <c r="A34" s="54"/>
      <c r="B34" s="276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75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5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5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5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5">
        <v>2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124">
        <f>SUM(B36:C40)</f>
        <v>10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7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75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5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5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5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5">
        <v>2</v>
      </c>
      <c r="C49" s="219"/>
      <c r="D49" s="259"/>
      <c r="E49" s="219"/>
      <c r="F49" s="219"/>
    </row>
    <row r="50" spans="1:6" ht="18" x14ac:dyDescent="0.35">
      <c r="A50" s="75" t="s">
        <v>343</v>
      </c>
      <c r="B50" s="275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124">
        <f>SUM(B45:C50)</f>
        <v>10</v>
      </c>
    </row>
    <row r="52" spans="1:6" x14ac:dyDescent="0.3">
      <c r="A52" s="313" t="s">
        <v>342</v>
      </c>
      <c r="B52" s="314"/>
      <c r="C52" s="315"/>
      <c r="D52" s="64">
        <f>D51/(COUNT(B45:C50)*2)</f>
        <v>1</v>
      </c>
    </row>
    <row r="53" spans="1:6" s="50" customFormat="1" x14ac:dyDescent="0.3">
      <c r="A53" s="54"/>
      <c r="B53" s="276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78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7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9">
        <v>2</v>
      </c>
      <c r="C59" s="246" t="str">
        <f>IF(B59=0, -5, "0")</f>
        <v>0</v>
      </c>
      <c r="D59" s="156" t="s">
        <v>439</v>
      </c>
      <c r="E59" s="219"/>
      <c r="F59" s="219"/>
    </row>
    <row r="60" spans="1:6" ht="30" x14ac:dyDescent="0.35">
      <c r="A60" s="75" t="s">
        <v>344</v>
      </c>
      <c r="B60" s="275">
        <v>0</v>
      </c>
      <c r="C60" s="246">
        <f>IF(B60=0, -5, "0")</f>
        <v>-5</v>
      </c>
      <c r="D60" s="156" t="s">
        <v>443</v>
      </c>
      <c r="E60" s="219"/>
      <c r="F60" s="219"/>
    </row>
    <row r="61" spans="1:6" x14ac:dyDescent="0.3">
      <c r="A61" s="41" t="s">
        <v>340</v>
      </c>
      <c r="B61" s="275">
        <v>2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124">
        <f>SUM(B55:C61)</f>
        <v>7</v>
      </c>
    </row>
    <row r="63" spans="1:6" x14ac:dyDescent="0.3">
      <c r="A63" s="313" t="s">
        <v>342</v>
      </c>
      <c r="B63" s="314"/>
      <c r="C63" s="315"/>
      <c r="D63" s="64">
        <f>D62/(COUNT(B55:C61)*2)</f>
        <v>0.4375</v>
      </c>
    </row>
    <row r="64" spans="1:6" s="50" customFormat="1" x14ac:dyDescent="0.3">
      <c r="A64" s="54"/>
      <c r="B64" s="276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78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79">
        <v>2</v>
      </c>
      <c r="C67" s="226"/>
      <c r="D67" s="230"/>
      <c r="E67" s="227"/>
      <c r="F67" s="219"/>
    </row>
    <row r="68" spans="1:6" ht="19.5" x14ac:dyDescent="0.4">
      <c r="A68" s="41" t="s">
        <v>340</v>
      </c>
      <c r="B68" s="279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9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9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78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 t="s">
        <v>441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31.5" x14ac:dyDescent="0.35">
      <c r="A81" s="87" t="s">
        <v>344</v>
      </c>
      <c r="B81" s="225" t="s">
        <v>34</v>
      </c>
      <c r="C81" s="246" t="str">
        <f>IF(B81=0, -5, "0")</f>
        <v>0</v>
      </c>
      <c r="D81" s="232" t="s">
        <v>440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124">
        <f>SUM(B66:C82)</f>
        <v>30</v>
      </c>
    </row>
    <row r="84" spans="1:6" x14ac:dyDescent="0.3">
      <c r="A84" s="313" t="s">
        <v>342</v>
      </c>
      <c r="B84" s="314"/>
      <c r="C84" s="315"/>
      <c r="D84" s="64">
        <f>D83/(COUNT(B66:C82)*2)</f>
        <v>1</v>
      </c>
    </row>
    <row r="85" spans="1:6" s="50" customFormat="1" x14ac:dyDescent="0.3">
      <c r="A85" s="54"/>
      <c r="B85" s="276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80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80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80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80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80">
        <v>2</v>
      </c>
      <c r="C91" s="226"/>
      <c r="D91" s="261"/>
      <c r="E91" s="219"/>
      <c r="F91" s="219"/>
    </row>
    <row r="92" spans="1:6" ht="36" x14ac:dyDescent="0.35">
      <c r="A92" s="88" t="s">
        <v>261</v>
      </c>
      <c r="B92" s="280">
        <v>2</v>
      </c>
      <c r="C92" s="246" t="str">
        <f>IF(B92=0, -5, "0")</f>
        <v>0</v>
      </c>
      <c r="D92" s="232" t="s">
        <v>442</v>
      </c>
      <c r="E92" s="219"/>
      <c r="F92" s="219"/>
    </row>
    <row r="93" spans="1:6" ht="18" x14ac:dyDescent="0.35">
      <c r="A93" s="75" t="s">
        <v>266</v>
      </c>
      <c r="B93" s="280" t="s">
        <v>34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80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80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80">
        <v>2</v>
      </c>
      <c r="C96" s="219"/>
      <c r="D96" s="233"/>
      <c r="E96" s="219"/>
      <c r="F96" s="219"/>
    </row>
    <row r="97" spans="1:6" x14ac:dyDescent="0.3">
      <c r="A97" s="41" t="s">
        <v>147</v>
      </c>
      <c r="B97" s="280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80">
        <v>2</v>
      </c>
      <c r="C98" s="246" t="str">
        <f>IF(B98=0, -5, "0")</f>
        <v>0</v>
      </c>
      <c r="D98" s="233"/>
      <c r="E98" s="219"/>
      <c r="F98" s="219"/>
    </row>
    <row r="99" spans="1:6" ht="31.5" x14ac:dyDescent="0.35">
      <c r="A99" s="87" t="s">
        <v>344</v>
      </c>
      <c r="B99" s="280" t="s">
        <v>34</v>
      </c>
      <c r="C99" s="246" t="str">
        <f>IF(B99=0, -5, "0")</f>
        <v>0</v>
      </c>
      <c r="D99" s="232" t="s">
        <v>440</v>
      </c>
      <c r="E99" s="219"/>
      <c r="F99" s="219"/>
    </row>
    <row r="100" spans="1:6" x14ac:dyDescent="0.3">
      <c r="A100" s="93" t="s">
        <v>263</v>
      </c>
      <c r="B100" s="280">
        <v>2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124">
        <f>SUM(B87:C100)</f>
        <v>24</v>
      </c>
    </row>
    <row r="102" spans="1:6" x14ac:dyDescent="0.3">
      <c r="A102" s="313" t="s">
        <v>342</v>
      </c>
      <c r="B102" s="314"/>
      <c r="C102" s="315"/>
      <c r="D102" s="64">
        <f>D101/(COUNT(B87:C100)*2)</f>
        <v>1</v>
      </c>
    </row>
    <row r="103" spans="1:6" s="50" customFormat="1" x14ac:dyDescent="0.3">
      <c r="A103" s="54"/>
      <c r="B103" s="276"/>
      <c r="C103" s="55"/>
      <c r="D103" s="56"/>
    </row>
    <row r="104" spans="1:6" s="50" customFormat="1" x14ac:dyDescent="0.3">
      <c r="A104" s="89"/>
      <c r="B104" s="277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80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80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80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80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80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80">
        <v>2</v>
      </c>
      <c r="C111" s="246" t="str">
        <f>IF(B111=0, -5, "0")</f>
        <v>0</v>
      </c>
      <c r="D111" s="284" t="s">
        <v>444</v>
      </c>
      <c r="E111" s="219"/>
      <c r="F111" s="219"/>
    </row>
    <row r="112" spans="1:6" s="50" customFormat="1" x14ac:dyDescent="0.3">
      <c r="A112" s="49" t="s">
        <v>182</v>
      </c>
      <c r="B112" s="280">
        <v>2</v>
      </c>
      <c r="C112" s="219"/>
      <c r="D112" s="253"/>
      <c r="E112" s="219"/>
      <c r="F112" s="219"/>
    </row>
    <row r="113" spans="1:6" s="50" customFormat="1" x14ac:dyDescent="0.3">
      <c r="A113" s="121" t="s">
        <v>329</v>
      </c>
      <c r="B113" s="280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80">
        <v>1</v>
      </c>
      <c r="C114" s="246" t="str">
        <f>IF(B114=0, -5, "0")</f>
        <v>0</v>
      </c>
      <c r="D114" s="284" t="s">
        <v>445</v>
      </c>
      <c r="E114" s="219"/>
      <c r="F114" s="219"/>
    </row>
    <row r="115" spans="1:6" s="50" customFormat="1" ht="18" x14ac:dyDescent="0.35">
      <c r="A115" s="88" t="s">
        <v>366</v>
      </c>
      <c r="B115" s="280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80">
        <v>2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124">
        <f>SUM(B106:C116)</f>
        <v>19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0.95</v>
      </c>
      <c r="E118" s="37"/>
      <c r="F118" s="37"/>
    </row>
    <row r="119" spans="1:6" s="50" customFormat="1" x14ac:dyDescent="0.3">
      <c r="A119" s="54"/>
      <c r="B119" s="276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75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5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5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5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5">
        <v>2</v>
      </c>
      <c r="C125" s="226"/>
      <c r="D125" s="232"/>
      <c r="E125" s="227"/>
      <c r="F125" s="219"/>
    </row>
    <row r="126" spans="1:6" ht="46.5" x14ac:dyDescent="0.35">
      <c r="A126" s="82" t="s">
        <v>239</v>
      </c>
      <c r="B126" s="275">
        <v>2</v>
      </c>
      <c r="C126" s="247" t="str">
        <f>IF(B126=0, -5, "0")</f>
        <v>0</v>
      </c>
      <c r="D126" s="232" t="s">
        <v>446</v>
      </c>
      <c r="E126" s="227"/>
      <c r="F126" s="219"/>
    </row>
    <row r="127" spans="1:6" ht="18" x14ac:dyDescent="0.35">
      <c r="A127" s="75" t="s">
        <v>267</v>
      </c>
      <c r="B127" s="275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5">
        <v>2</v>
      </c>
      <c r="C128" s="239"/>
      <c r="D128" s="220"/>
      <c r="E128" s="220"/>
      <c r="F128" s="219"/>
    </row>
    <row r="129" spans="1:6" ht="46.5" x14ac:dyDescent="0.35">
      <c r="A129" s="82" t="s">
        <v>217</v>
      </c>
      <c r="B129" s="275">
        <v>2</v>
      </c>
      <c r="C129" s="247" t="str">
        <f>IF(B129=0, -5, "0")</f>
        <v>0</v>
      </c>
      <c r="D129" s="232" t="s">
        <v>447</v>
      </c>
      <c r="E129" s="220"/>
      <c r="F129" s="219"/>
    </row>
    <row r="130" spans="1:6" x14ac:dyDescent="0.3">
      <c r="A130" s="51" t="s">
        <v>323</v>
      </c>
      <c r="B130" s="275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5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124">
        <f>SUM(B121:C131)</f>
        <v>20</v>
      </c>
    </row>
    <row r="133" spans="1:6" x14ac:dyDescent="0.3">
      <c r="A133" s="313" t="s">
        <v>342</v>
      </c>
      <c r="B133" s="314"/>
      <c r="C133" s="315"/>
      <c r="D133" s="62">
        <f>D132/(COUNT(B121:C131)*2)</f>
        <v>1</v>
      </c>
    </row>
    <row r="134" spans="1:6" s="50" customFormat="1" x14ac:dyDescent="0.3">
      <c r="A134" s="54"/>
      <c r="B134" s="276"/>
      <c r="C134" s="55"/>
      <c r="D134" s="61"/>
    </row>
    <row r="135" spans="1:6" ht="24.75" customHeight="1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80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80">
        <v>2</v>
      </c>
      <c r="C137" s="248" t="str">
        <f>IF(B137=0, -5, "0")</f>
        <v>0</v>
      </c>
      <c r="D137" s="240"/>
      <c r="E137" s="219"/>
      <c r="F137" s="219"/>
    </row>
    <row r="138" spans="1:6" ht="60.75" x14ac:dyDescent="0.3">
      <c r="A138" s="49" t="s">
        <v>324</v>
      </c>
      <c r="B138" s="280">
        <v>1</v>
      </c>
      <c r="C138" s="220"/>
      <c r="D138" s="232" t="s">
        <v>453</v>
      </c>
      <c r="E138" s="219"/>
      <c r="F138" s="219"/>
    </row>
    <row r="139" spans="1:6" x14ac:dyDescent="0.3">
      <c r="A139" s="94" t="s">
        <v>325</v>
      </c>
      <c r="B139" s="280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80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80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80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80">
        <v>2</v>
      </c>
      <c r="C143" s="248" t="str">
        <f>IF(B143=0, -5, "0")</f>
        <v>0</v>
      </c>
      <c r="D143" s="232" t="s">
        <v>449</v>
      </c>
      <c r="E143" s="219"/>
      <c r="F143" s="219"/>
    </row>
    <row r="144" spans="1:6" ht="18" x14ac:dyDescent="0.35">
      <c r="A144" s="75" t="s">
        <v>218</v>
      </c>
      <c r="B144" s="280">
        <v>2</v>
      </c>
      <c r="C144" s="248" t="str">
        <f>IF(B144=0, -5, "0")</f>
        <v>0</v>
      </c>
      <c r="D144" s="232" t="s">
        <v>448</v>
      </c>
      <c r="E144" s="219"/>
      <c r="F144" s="219"/>
    </row>
    <row r="145" spans="1:6" x14ac:dyDescent="0.3">
      <c r="A145" s="51" t="s">
        <v>104</v>
      </c>
      <c r="B145" s="280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80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80">
        <v>2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124">
        <f>SUM(B136:C147)</f>
        <v>23</v>
      </c>
    </row>
    <row r="149" spans="1:6" x14ac:dyDescent="0.3">
      <c r="A149" s="313" t="s">
        <v>342</v>
      </c>
      <c r="B149" s="314"/>
      <c r="C149" s="315"/>
      <c r="D149" s="64">
        <f>D148/(COUNT(B136:C147)*2)</f>
        <v>0.95833333333333337</v>
      </c>
    </row>
    <row r="150" spans="1:6" s="50" customFormat="1" x14ac:dyDescent="0.3">
      <c r="A150" s="54"/>
      <c r="B150" s="276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75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75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5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5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75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75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5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5">
        <v>2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186">
        <f>SUM(B152:C159)</f>
        <v>16</v>
      </c>
    </row>
    <row r="161" spans="1:6" x14ac:dyDescent="0.3">
      <c r="A161" s="313" t="s">
        <v>342</v>
      </c>
      <c r="B161" s="314"/>
      <c r="C161" s="315"/>
      <c r="D161" s="64">
        <f>D160/(COUNT(B152:C159)*2)</f>
        <v>1</v>
      </c>
    </row>
    <row r="162" spans="1:6" s="50" customFormat="1" ht="28.15" customHeight="1" x14ac:dyDescent="0.3">
      <c r="A162" s="54"/>
      <c r="B162" s="276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177" t="s">
        <v>333</v>
      </c>
      <c r="B164" s="275">
        <v>2</v>
      </c>
      <c r="C164" s="246" t="str">
        <f>IF(B164=0, -5, "0")</f>
        <v>0</v>
      </c>
      <c r="D164" s="220"/>
      <c r="E164" s="219"/>
      <c r="F164" s="219"/>
    </row>
    <row r="165" spans="1:6" x14ac:dyDescent="0.3">
      <c r="A165" s="41" t="s">
        <v>334</v>
      </c>
      <c r="B165" s="275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5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5">
        <v>2</v>
      </c>
      <c r="C167" s="219"/>
      <c r="D167" s="219"/>
      <c r="E167" s="220"/>
      <c r="F167" s="219"/>
    </row>
    <row r="168" spans="1:6" ht="17.25" customHeight="1" x14ac:dyDescent="0.3">
      <c r="A168" s="313" t="s">
        <v>38</v>
      </c>
      <c r="B168" s="314"/>
      <c r="C168" s="315"/>
      <c r="D168" s="124">
        <f>SUM(B164:C167)</f>
        <v>8</v>
      </c>
    </row>
    <row r="169" spans="1:6" x14ac:dyDescent="0.3">
      <c r="A169" s="313" t="s">
        <v>342</v>
      </c>
      <c r="B169" s="314"/>
      <c r="C169" s="315"/>
      <c r="D169" s="64">
        <f>D168/(COUNT(B164:C167)*2)</f>
        <v>1</v>
      </c>
    </row>
    <row r="170" spans="1:6" s="50" customFormat="1" x14ac:dyDescent="0.3">
      <c r="A170" s="54"/>
      <c r="B170" s="276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75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75">
        <v>1</v>
      </c>
      <c r="C173" s="219"/>
      <c r="D173" s="245" t="s">
        <v>450</v>
      </c>
      <c r="E173" s="219"/>
      <c r="F173" s="219"/>
    </row>
    <row r="174" spans="1:6" x14ac:dyDescent="0.3">
      <c r="A174" s="86" t="s">
        <v>220</v>
      </c>
      <c r="B174" s="275">
        <v>2</v>
      </c>
      <c r="C174" s="219"/>
      <c r="D174" s="220"/>
      <c r="E174" s="219"/>
      <c r="F174" s="219"/>
    </row>
    <row r="175" spans="1:6" ht="18" customHeight="1" x14ac:dyDescent="0.3">
      <c r="A175" s="41" t="s">
        <v>163</v>
      </c>
      <c r="B175" s="275">
        <v>2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124">
        <f>SUM(B172:C175)</f>
        <v>7</v>
      </c>
    </row>
    <row r="177" spans="1:6" x14ac:dyDescent="0.3">
      <c r="A177" s="313" t="s">
        <v>342</v>
      </c>
      <c r="B177" s="314"/>
      <c r="C177" s="315"/>
      <c r="D177" s="64">
        <f>D176/(COUNT(B172:C175)*2)</f>
        <v>0.875</v>
      </c>
    </row>
    <row r="178" spans="1:6" s="50" customFormat="1" x14ac:dyDescent="0.3">
      <c r="A178" s="54"/>
      <c r="B178" s="276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ht="30.75" x14ac:dyDescent="0.3">
      <c r="A180" s="86" t="s">
        <v>364</v>
      </c>
      <c r="B180" s="275">
        <v>0</v>
      </c>
      <c r="C180" s="219"/>
      <c r="D180" s="245" t="s">
        <v>451</v>
      </c>
      <c r="E180" s="245" t="s">
        <v>452</v>
      </c>
      <c r="F180" s="219"/>
    </row>
    <row r="181" spans="1:6" x14ac:dyDescent="0.3">
      <c r="A181" s="94" t="s">
        <v>247</v>
      </c>
      <c r="B181" s="275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75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5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75">
        <v>2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124">
        <f>SUM(B180:C184)</f>
        <v>8</v>
      </c>
    </row>
    <row r="186" spans="1:6" x14ac:dyDescent="0.3">
      <c r="A186" s="313" t="s">
        <v>342</v>
      </c>
      <c r="B186" s="314"/>
      <c r="C186" s="315"/>
      <c r="D186" s="64">
        <f>D185/(COUNT(B180:C184)*2)</f>
        <v>0.8</v>
      </c>
    </row>
    <row r="187" spans="1:6" s="50" customFormat="1" x14ac:dyDescent="0.3">
      <c r="A187" s="54"/>
      <c r="B187" s="276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75">
        <v>2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5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5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5" t="s">
        <v>34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6</v>
      </c>
    </row>
    <row r="194" spans="1:4" x14ac:dyDescent="0.3">
      <c r="A194" s="313" t="s">
        <v>342</v>
      </c>
      <c r="B194" s="314"/>
      <c r="C194" s="315"/>
      <c r="D194" s="64">
        <f>D193/(COUNT(B189:C192)*2)</f>
        <v>1</v>
      </c>
    </row>
    <row r="196" spans="1:4" ht="18" x14ac:dyDescent="0.35">
      <c r="A196" s="120" t="s">
        <v>284</v>
      </c>
      <c r="B196" s="281"/>
      <c r="C196" s="119"/>
      <c r="D196" s="218" t="s">
        <v>34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208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0.9285714285714286</v>
      </c>
    </row>
  </sheetData>
  <sheetProtection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152:B159 B189:B192 B87:B100 B106:B116 B121:B131 B60:B61 B136:B147 B164:B167 B172:B175 B180:B184 B72:B8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opLeftCell="A126" zoomScaleNormal="100" workbookViewId="0">
      <selection activeCell="E19" sqref="E1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45">
      <c r="A8" s="308" t="str">
        <f>'Page de garde'!D18</f>
        <v>Jammel</v>
      </c>
      <c r="B8" s="308"/>
      <c r="C8" s="308"/>
      <c r="D8" s="308"/>
      <c r="E8" s="308"/>
      <c r="F8" s="308"/>
      <c r="G8" s="214"/>
      <c r="H8" s="214"/>
      <c r="I8" s="211"/>
    </row>
    <row r="9" spans="1:9" ht="24" x14ac:dyDescent="0.45">
      <c r="A9" s="38" t="s">
        <v>44</v>
      </c>
      <c r="B9" s="309" t="s">
        <v>411</v>
      </c>
      <c r="C9" s="309"/>
      <c r="D9" s="309"/>
      <c r="E9" s="309"/>
      <c r="F9" s="309"/>
      <c r="G9" s="214"/>
      <c r="H9" s="214"/>
      <c r="I9" s="211"/>
    </row>
    <row r="10" spans="1:9" ht="24" x14ac:dyDescent="0.45">
      <c r="A10" s="39" t="s">
        <v>46</v>
      </c>
      <c r="B10" s="310" t="s">
        <v>454</v>
      </c>
      <c r="C10" s="310"/>
      <c r="D10" s="310"/>
      <c r="E10" s="310"/>
      <c r="F10" s="310"/>
      <c r="G10" s="214"/>
      <c r="H10" s="214"/>
      <c r="I10" s="211"/>
    </row>
    <row r="11" spans="1:9" ht="24" x14ac:dyDescent="0.45">
      <c r="A11" s="38" t="s">
        <v>45</v>
      </c>
      <c r="B11" s="305">
        <v>43055</v>
      </c>
      <c r="C11" s="305"/>
      <c r="D11" s="305"/>
      <c r="E11" s="305"/>
      <c r="F11" s="305"/>
      <c r="G11" s="214"/>
      <c r="H11" s="214"/>
      <c r="I11" s="211"/>
    </row>
    <row r="12" spans="1:9" ht="24" x14ac:dyDescent="0.45">
      <c r="A12" s="38" t="s">
        <v>276</v>
      </c>
      <c r="B12" s="298">
        <f>D505</f>
        <v>0.971830985915493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43055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2</v>
      </c>
      <c r="C19" s="168"/>
      <c r="D19" s="166"/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2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24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43055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2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2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2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1</v>
      </c>
      <c r="C62" s="215" t="str">
        <f>IF(B62=0, -5, "0")</f>
        <v>0</v>
      </c>
      <c r="D62" s="166" t="s">
        <v>456</v>
      </c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45" x14ac:dyDescent="0.25">
      <c r="A64" s="107" t="s">
        <v>272</v>
      </c>
      <c r="B64" s="168">
        <v>1</v>
      </c>
      <c r="C64" s="215" t="str">
        <f>IF(B64=0, -5, "0")</f>
        <v>0</v>
      </c>
      <c r="D64" s="166" t="s">
        <v>455</v>
      </c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 t="s">
        <v>34</v>
      </c>
      <c r="C66" s="168"/>
      <c r="D66" s="155"/>
      <c r="E66" s="171"/>
      <c r="F66" s="145"/>
    </row>
    <row r="67" spans="1:6" x14ac:dyDescent="0.25">
      <c r="A67" s="167" t="s">
        <v>187</v>
      </c>
      <c r="B67" s="168" t="s">
        <v>34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ht="30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 t="s">
        <v>34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2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2">
        <f>D81/(COUNT(B58:C80)*2)</f>
        <v>0.94444444444444442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2</v>
      </c>
      <c r="C86" s="168"/>
      <c r="D86" s="153"/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2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2</v>
      </c>
      <c r="C92" s="152"/>
      <c r="D92" s="258">
        <v>1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2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64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0.96969696969696972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43055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2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ht="30" x14ac:dyDescent="0.25">
      <c r="A116" s="18" t="s">
        <v>71</v>
      </c>
      <c r="B116" s="168">
        <v>1</v>
      </c>
      <c r="C116" s="168"/>
      <c r="D116" s="141" t="s">
        <v>458</v>
      </c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457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39</v>
      </c>
    </row>
    <row r="135" spans="1:6" x14ac:dyDescent="0.25">
      <c r="A135" s="19" t="s">
        <v>37</v>
      </c>
      <c r="B135" s="20"/>
      <c r="C135" s="21"/>
      <c r="D135" s="62">
        <f>D134/(COUNT(B114:C133)*2)</f>
        <v>0.97499999999999998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2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2</v>
      </c>
      <c r="C145" s="152"/>
      <c r="D145" s="132">
        <v>1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69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0.98571428571428577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43055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2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2</v>
      </c>
      <c r="C185" s="152"/>
      <c r="D185" s="132">
        <v>1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2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43055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>
        <v>2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2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2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2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2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2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2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2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2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2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2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2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2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2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2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1</v>
      </c>
      <c r="C219" s="168"/>
      <c r="D219" s="166" t="s">
        <v>459</v>
      </c>
      <c r="E219" s="166"/>
      <c r="F219" s="145"/>
      <c r="G219" s="170"/>
    </row>
    <row r="220" spans="1:7" x14ac:dyDescent="0.25">
      <c r="A220" s="167" t="s">
        <v>157</v>
      </c>
      <c r="B220" s="168">
        <v>2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2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2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2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2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2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2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37</v>
      </c>
    </row>
    <row r="230" spans="1:6" x14ac:dyDescent="0.25">
      <c r="A230" s="19" t="s">
        <v>37</v>
      </c>
      <c r="B230" s="20"/>
      <c r="C230" s="21"/>
      <c r="D230" s="62">
        <f>D229/(COUNT(B210:C228)*2)</f>
        <v>0.97368421052631582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67" t="s">
        <v>314</v>
      </c>
      <c r="B233" s="169">
        <v>2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2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2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2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2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2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2</v>
      </c>
      <c r="C241" s="152"/>
      <c r="D241" s="255">
        <v>1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75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0.98684210526315785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43055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>
        <v>2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1</v>
      </c>
      <c r="C252" s="168"/>
      <c r="D252" s="166" t="s">
        <v>460</v>
      </c>
      <c r="E252" s="171"/>
      <c r="F252" s="171"/>
    </row>
    <row r="253" spans="1:6" s="3" customFormat="1" x14ac:dyDescent="0.25">
      <c r="A253" s="33" t="s">
        <v>300</v>
      </c>
      <c r="B253" s="168">
        <v>2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2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2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2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2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2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2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2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2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2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2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2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2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2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2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2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2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2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2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2</v>
      </c>
      <c r="C281" s="168"/>
      <c r="D281" s="11"/>
      <c r="E281" s="171"/>
      <c r="F281" s="171"/>
    </row>
    <row r="282" spans="1:6" s="3" customFormat="1" ht="45" x14ac:dyDescent="0.25">
      <c r="A282" s="24" t="s">
        <v>248</v>
      </c>
      <c r="B282" s="169">
        <v>1</v>
      </c>
      <c r="C282" s="168"/>
      <c r="D282" s="11" t="s">
        <v>461</v>
      </c>
      <c r="E282" s="171"/>
      <c r="F282" s="171"/>
    </row>
    <row r="283" spans="1:6" s="3" customFormat="1" ht="30" x14ac:dyDescent="0.25">
      <c r="A283" s="24" t="s">
        <v>199</v>
      </c>
      <c r="B283" s="169">
        <v>2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1</v>
      </c>
      <c r="C284" s="152"/>
      <c r="D284" s="337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56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43055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ht="60" x14ac:dyDescent="0.25">
      <c r="A294" s="32" t="s">
        <v>62</v>
      </c>
      <c r="B294" s="168">
        <v>0</v>
      </c>
      <c r="C294" s="168"/>
      <c r="D294" s="166" t="s">
        <v>462</v>
      </c>
      <c r="E294" s="166" t="s">
        <v>428</v>
      </c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2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>
        <v>2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2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1</v>
      </c>
      <c r="C317" s="152"/>
      <c r="D317" s="132">
        <v>0.5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22</v>
      </c>
    </row>
    <row r="319" spans="1:6" x14ac:dyDescent="0.25">
      <c r="A319" s="19" t="s">
        <v>37</v>
      </c>
      <c r="B319" s="20"/>
      <c r="C319" s="21"/>
      <c r="D319" s="62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36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43055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2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1</v>
      </c>
      <c r="C328" s="168"/>
      <c r="D328" s="165" t="s">
        <v>463</v>
      </c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17</v>
      </c>
    </row>
    <row r="337" spans="1:6" x14ac:dyDescent="0.25">
      <c r="A337" s="19" t="s">
        <v>37</v>
      </c>
      <c r="B337" s="20"/>
      <c r="C337" s="21"/>
      <c r="D337" s="62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2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337">
        <v>0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43055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2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46.5" x14ac:dyDescent="0.35">
      <c r="A369" s="75" t="s">
        <v>59</v>
      </c>
      <c r="B369" s="169">
        <v>0</v>
      </c>
      <c r="C369" s="215">
        <f>IF(B369=0, -5, "0")</f>
        <v>-5</v>
      </c>
      <c r="D369" s="166" t="s">
        <v>464</v>
      </c>
      <c r="E369" s="166" t="s">
        <v>465</v>
      </c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>
        <v>2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2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3">
        <f>D379/(COUNT(B367:C378)*2)</f>
        <v>0.65384615384615385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 t="s">
        <v>34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55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0.859375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43055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2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 t="s">
        <v>34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43055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2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2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 t="s">
        <v>34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4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12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0.625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552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0.971830985915493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466:B469 B392:B398 B27:B36 B46:B53 B85:B92 B496:B499 B102:B109 B114:B133 B155:B162 B138:B145 B167:B185 B195:B205 B233:B241 B210:B228 B251:B262 B267:B284 B294:B301 B327:B335 B306:B317 B340:B345 B367:B378 B355:B362 B383:B387 B419:B428 B445:B447 B408:B414 B438:B441 B456:B460 B475:B490 B58:B8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0" zoomScale="80" zoomScaleNormal="80" workbookViewId="0">
      <selection activeCell="E197" sqref="E197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45">
      <c r="A7" s="308" t="str">
        <f>'A1 Exploitation'!A8:F8</f>
        <v>CM Jammel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" x14ac:dyDescent="0.45">
      <c r="A8" s="38" t="s">
        <v>44</v>
      </c>
      <c r="B8" s="324" t="str">
        <f>'A2 Exploitation'!B9:F9</f>
        <v>Dr Hatem KARAA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 t="str">
        <f>'A2 Exploitation'!B10:F10</f>
        <v>Responsable du magasin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'A2 Exploitation'!B11:F11</f>
        <v>43055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26">
        <f>D198</f>
        <v>0.92035398230088494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ht="45" x14ac:dyDescent="0.3">
      <c r="A17" s="41" t="s">
        <v>316</v>
      </c>
      <c r="B17" s="219">
        <v>0</v>
      </c>
      <c r="C17" s="219"/>
      <c r="D17" s="156" t="s">
        <v>436</v>
      </c>
      <c r="E17" s="156" t="s">
        <v>435</v>
      </c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2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8</v>
      </c>
    </row>
    <row r="23" spans="1:6" x14ac:dyDescent="0.3">
      <c r="A23" s="313" t="s">
        <v>342</v>
      </c>
      <c r="B23" s="314"/>
      <c r="C23" s="315"/>
      <c r="D23" s="64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2</v>
      </c>
      <c r="C27" s="219"/>
      <c r="D27" s="156" t="s">
        <v>466</v>
      </c>
      <c r="E27" s="219"/>
      <c r="F27" s="219"/>
    </row>
    <row r="28" spans="1:6" ht="30" x14ac:dyDescent="0.3">
      <c r="A28" s="41" t="s">
        <v>327</v>
      </c>
      <c r="B28" s="219">
        <v>2</v>
      </c>
      <c r="C28" s="219"/>
      <c r="D28" s="156" t="s">
        <v>467</v>
      </c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12</v>
      </c>
    </row>
    <row r="33" spans="1:6" x14ac:dyDescent="0.3">
      <c r="A33" s="313" t="s">
        <v>342</v>
      </c>
      <c r="B33" s="314"/>
      <c r="C33" s="315"/>
      <c r="D33" s="64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156" t="s">
        <v>466</v>
      </c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10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1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 t="s">
        <v>468</v>
      </c>
      <c r="E49" s="219"/>
      <c r="F49" s="219"/>
    </row>
    <row r="50" spans="1:6" ht="18" x14ac:dyDescent="0.35">
      <c r="A50" s="75" t="s">
        <v>343</v>
      </c>
      <c r="B50" s="219">
        <v>2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12</v>
      </c>
    </row>
    <row r="52" spans="1:6" x14ac:dyDescent="0.3">
      <c r="A52" s="313" t="s">
        <v>342</v>
      </c>
      <c r="B52" s="314"/>
      <c r="C52" s="315"/>
      <c r="D52" s="64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>
        <v>2</v>
      </c>
      <c r="C59" s="246" t="str">
        <f>IF(B59=0, -5, "0")</f>
        <v>0</v>
      </c>
      <c r="D59" s="156" t="s">
        <v>439</v>
      </c>
      <c r="E59" s="219"/>
      <c r="F59" s="219"/>
    </row>
    <row r="60" spans="1:6" ht="30" x14ac:dyDescent="0.35">
      <c r="A60" s="75" t="s">
        <v>344</v>
      </c>
      <c r="B60" s="219">
        <v>2</v>
      </c>
      <c r="C60" s="246" t="str">
        <f>IF(B60=0, -5, "0")</f>
        <v>0</v>
      </c>
      <c r="D60" s="156" t="s">
        <v>469</v>
      </c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14</v>
      </c>
    </row>
    <row r="63" spans="1:6" x14ac:dyDescent="0.3">
      <c r="A63" s="313" t="s">
        <v>342</v>
      </c>
      <c r="B63" s="314"/>
      <c r="C63" s="315"/>
      <c r="D63" s="64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2</v>
      </c>
      <c r="C66" s="226"/>
      <c r="D66" s="227"/>
      <c r="E66" s="227"/>
      <c r="F66" s="219"/>
    </row>
    <row r="67" spans="1:6" ht="30" x14ac:dyDescent="0.4">
      <c r="A67" s="41" t="s">
        <v>319</v>
      </c>
      <c r="B67" s="225">
        <v>0</v>
      </c>
      <c r="C67" s="226"/>
      <c r="D67" s="220" t="s">
        <v>470</v>
      </c>
      <c r="E67" s="227" t="s">
        <v>471</v>
      </c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 t="s">
        <v>474</v>
      </c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46.5" x14ac:dyDescent="0.35">
      <c r="A76" s="88" t="s">
        <v>332</v>
      </c>
      <c r="B76" s="225">
        <v>0</v>
      </c>
      <c r="C76" s="246">
        <f>IF(B76=0, -5, "0")</f>
        <v>-5</v>
      </c>
      <c r="D76" s="230" t="s">
        <v>472</v>
      </c>
      <c r="E76" s="230" t="s">
        <v>473</v>
      </c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0" t="s">
        <v>476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 t="s">
        <v>475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17</v>
      </c>
    </row>
    <row r="84" spans="1:6" x14ac:dyDescent="0.3">
      <c r="A84" s="313" t="s">
        <v>342</v>
      </c>
      <c r="B84" s="314"/>
      <c r="C84" s="315"/>
      <c r="D84" s="64">
        <f>D83/(COUNT(B66:C82)*2)</f>
        <v>0.6071428571428571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50.25" x14ac:dyDescent="0.35">
      <c r="A92" s="88" t="s">
        <v>261</v>
      </c>
      <c r="B92" s="235">
        <v>2</v>
      </c>
      <c r="C92" s="246" t="str">
        <f>IF(B92=0, -5, "0")</f>
        <v>0</v>
      </c>
      <c r="D92" s="338" t="s">
        <v>477</v>
      </c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50.25" x14ac:dyDescent="0.35">
      <c r="A98" s="88" t="s">
        <v>216</v>
      </c>
      <c r="B98" s="235">
        <v>2</v>
      </c>
      <c r="C98" s="246" t="str">
        <f>IF(B98=0, -5, "0")</f>
        <v>0</v>
      </c>
      <c r="D98" s="220" t="s">
        <v>478</v>
      </c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20" t="s">
        <v>479</v>
      </c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26</v>
      </c>
    </row>
    <row r="102" spans="1:6" x14ac:dyDescent="0.3">
      <c r="A102" s="313" t="s">
        <v>342</v>
      </c>
      <c r="B102" s="314"/>
      <c r="C102" s="315"/>
      <c r="D102" s="64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339" t="s">
        <v>480</v>
      </c>
      <c r="E111" s="219"/>
      <c r="F111" s="219"/>
    </row>
    <row r="112" spans="1:6" s="50" customFormat="1" x14ac:dyDescent="0.3">
      <c r="A112" s="49" t="s">
        <v>182</v>
      </c>
      <c r="B112" s="235">
        <v>2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339" t="s">
        <v>481</v>
      </c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2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22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>
        <v>2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>
        <v>2</v>
      </c>
      <c r="C129" s="247" t="str">
        <f>IF(B129=0, -5, "0")</f>
        <v>0</v>
      </c>
      <c r="D129" s="220" t="s">
        <v>482</v>
      </c>
      <c r="E129" s="220"/>
      <c r="F129" s="219"/>
    </row>
    <row r="130" spans="1:6" x14ac:dyDescent="0.3">
      <c r="A130" s="51" t="s">
        <v>323</v>
      </c>
      <c r="B130" s="236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22</v>
      </c>
    </row>
    <row r="133" spans="1:6" x14ac:dyDescent="0.3">
      <c r="A133" s="313" t="s">
        <v>342</v>
      </c>
      <c r="B133" s="314"/>
      <c r="C133" s="315"/>
      <c r="D133" s="62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>
        <v>2</v>
      </c>
      <c r="C137" s="248" t="str">
        <f>IF(B137=0, -5, "0")</f>
        <v>0</v>
      </c>
      <c r="D137" s="240"/>
      <c r="E137" s="219"/>
      <c r="F137" s="219"/>
    </row>
    <row r="138" spans="1:6" ht="30.75" x14ac:dyDescent="0.3">
      <c r="A138" s="49" t="s">
        <v>324</v>
      </c>
      <c r="B138" s="235">
        <v>0</v>
      </c>
      <c r="C138" s="220"/>
      <c r="D138" s="229" t="s">
        <v>483</v>
      </c>
      <c r="E138" s="219"/>
      <c r="F138" s="219"/>
    </row>
    <row r="139" spans="1:6" x14ac:dyDescent="0.3">
      <c r="A139" s="94" t="s">
        <v>325</v>
      </c>
      <c r="B139" s="235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2</v>
      </c>
      <c r="C142" s="220"/>
      <c r="D142" s="223"/>
      <c r="E142" s="219"/>
      <c r="F142" s="219"/>
    </row>
    <row r="143" spans="1:6" ht="33.75" x14ac:dyDescent="0.35">
      <c r="A143" s="75" t="s">
        <v>268</v>
      </c>
      <c r="B143" s="235">
        <v>2</v>
      </c>
      <c r="C143" s="248" t="str">
        <f>IF(B143=0, -5, "0")</f>
        <v>0</v>
      </c>
      <c r="D143" s="49" t="s">
        <v>484</v>
      </c>
      <c r="E143" s="219"/>
      <c r="F143" s="219"/>
    </row>
    <row r="144" spans="1:6" ht="18" x14ac:dyDescent="0.35">
      <c r="A144" s="75" t="s">
        <v>218</v>
      </c>
      <c r="B144" s="235">
        <v>2</v>
      </c>
      <c r="C144" s="248" t="str">
        <f>IF(B144=0, -5, "0")</f>
        <v>0</v>
      </c>
      <c r="D144" s="49" t="s">
        <v>485</v>
      </c>
      <c r="E144" s="219"/>
      <c r="F144" s="219"/>
    </row>
    <row r="145" spans="1:6" x14ac:dyDescent="0.3">
      <c r="A145" s="51" t="s">
        <v>104</v>
      </c>
      <c r="B145" s="235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2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22</v>
      </c>
    </row>
    <row r="149" spans="1:6" x14ac:dyDescent="0.3">
      <c r="A149" s="313" t="s">
        <v>342</v>
      </c>
      <c r="B149" s="314"/>
      <c r="C149" s="315"/>
      <c r="D149" s="64">
        <f>D148/(COUNT(B136:C147)*2)</f>
        <v>0.91666666666666663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ht="33" x14ac:dyDescent="0.3">
      <c r="A152" s="92" t="s">
        <v>326</v>
      </c>
      <c r="B152" s="219">
        <v>1</v>
      </c>
      <c r="C152" s="219"/>
      <c r="D152" s="220" t="s">
        <v>486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15</v>
      </c>
    </row>
    <row r="161" spans="1:6" x14ac:dyDescent="0.3">
      <c r="A161" s="313" t="s">
        <v>342</v>
      </c>
      <c r="B161" s="314"/>
      <c r="C161" s="315"/>
      <c r="D161" s="64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>
        <v>2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8</v>
      </c>
    </row>
    <row r="169" spans="1:6" x14ac:dyDescent="0.3">
      <c r="A169" s="313" t="s">
        <v>342</v>
      </c>
      <c r="B169" s="314"/>
      <c r="C169" s="315"/>
      <c r="D169" s="64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1</v>
      </c>
      <c r="C173" s="219"/>
      <c r="D173" s="245" t="s">
        <v>487</v>
      </c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7</v>
      </c>
    </row>
    <row r="177" spans="1:6" x14ac:dyDescent="0.3">
      <c r="A177" s="313" t="s">
        <v>342</v>
      </c>
      <c r="B177" s="314"/>
      <c r="C177" s="315"/>
      <c r="D177" s="64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1</v>
      </c>
      <c r="C180" s="219"/>
      <c r="D180" s="220" t="s">
        <v>488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9</v>
      </c>
    </row>
    <row r="186" spans="1:6" x14ac:dyDescent="0.3">
      <c r="A186" s="313" t="s">
        <v>342</v>
      </c>
      <c r="B186" s="314"/>
      <c r="C186" s="315"/>
      <c r="D186" s="64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19" t="s">
        <v>34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4</v>
      </c>
    </row>
    <row r="194" spans="1:4" x14ac:dyDescent="0.3">
      <c r="A194" s="313" t="s">
        <v>342</v>
      </c>
      <c r="B194" s="314"/>
      <c r="C194" s="315"/>
      <c r="D194" s="64">
        <f>D193/(COUNT(B189:C192)*2)</f>
        <v>1</v>
      </c>
    </row>
    <row r="196" spans="1:4" ht="18" x14ac:dyDescent="0.35">
      <c r="A196" s="120" t="s">
        <v>284</v>
      </c>
      <c r="B196" s="119"/>
      <c r="C196" s="119"/>
      <c r="D196" s="218">
        <v>0.25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208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0.92035398230088494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36:B147 B17:B21 B26:B31 B36:B40 B45:B50 B189:B192 B66:B82 B87:B100 B106:B116 B55:B61 B121:B131 B152:B159 B164:B167 B172:B175 B180:B184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45">
      <c r="A8" s="308" t="str">
        <f>'Page de garde'!D18</f>
        <v>Jammel</v>
      </c>
      <c r="B8" s="308"/>
      <c r="C8" s="308"/>
      <c r="D8" s="308"/>
      <c r="E8" s="308"/>
      <c r="F8" s="308"/>
      <c r="G8" s="214"/>
      <c r="H8" s="214"/>
      <c r="I8" s="211"/>
    </row>
    <row r="9" spans="1:9" ht="24" x14ac:dyDescent="0.4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" x14ac:dyDescent="0.4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" x14ac:dyDescent="0.4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" x14ac:dyDescent="0.4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4" t="s">
        <v>37</v>
      </c>
      <c r="B230" s="265"/>
      <c r="C230" s="266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45">
      <c r="A7" s="308" t="str">
        <f>'A1 Exploitation'!A8:F8</f>
        <v>CM Jammel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" x14ac:dyDescent="0.45">
      <c r="A8" s="38" t="s">
        <v>44</v>
      </c>
      <c r="B8" s="324">
        <f>'A3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'A3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'A3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26">
        <f>D198</f>
        <v>0</v>
      </c>
      <c r="C11" s="326"/>
      <c r="D11" s="326"/>
      <c r="E11" s="326"/>
      <c r="F11" s="326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7" x14ac:dyDescent="0.3">
      <c r="A33" s="313" t="s">
        <v>342</v>
      </c>
      <c r="B33" s="314"/>
      <c r="C33" s="315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7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0" t="s">
        <v>21</v>
      </c>
      <c r="B44" s="321"/>
      <c r="C44" s="321"/>
      <c r="D44" s="321"/>
      <c r="E44" s="321"/>
      <c r="F44" s="321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12">
        <f>SUM(B164:C167)</f>
        <v>0</v>
      </c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06"/>
      <c r="E1" s="306"/>
      <c r="F1" s="306"/>
      <c r="G1" s="306"/>
      <c r="H1" s="306"/>
      <c r="I1" s="306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7" t="s">
        <v>201</v>
      </c>
      <c r="B7" s="307"/>
      <c r="C7" s="307"/>
      <c r="D7" s="307"/>
      <c r="E7" s="307"/>
      <c r="F7" s="307"/>
      <c r="G7" s="211"/>
      <c r="H7" s="211"/>
      <c r="I7" s="211"/>
    </row>
    <row r="8" spans="1:9" ht="29.25" x14ac:dyDescent="0.45">
      <c r="A8" s="308" t="str">
        <f>'Page de garde'!D18</f>
        <v>Jammel</v>
      </c>
      <c r="B8" s="308"/>
      <c r="C8" s="308"/>
      <c r="D8" s="308"/>
      <c r="E8" s="308"/>
      <c r="F8" s="308"/>
      <c r="G8" s="214"/>
      <c r="H8" s="214"/>
      <c r="I8" s="211"/>
    </row>
    <row r="9" spans="1:9" ht="24" x14ac:dyDescent="0.45">
      <c r="A9" s="38" t="s">
        <v>44</v>
      </c>
      <c r="B9" s="309"/>
      <c r="C9" s="309"/>
      <c r="D9" s="309"/>
      <c r="E9" s="309"/>
      <c r="F9" s="309"/>
      <c r="G9" s="214"/>
      <c r="H9" s="214"/>
      <c r="I9" s="211"/>
    </row>
    <row r="10" spans="1:9" ht="24" x14ac:dyDescent="0.45">
      <c r="A10" s="39" t="s">
        <v>46</v>
      </c>
      <c r="B10" s="310"/>
      <c r="C10" s="310"/>
      <c r="D10" s="310"/>
      <c r="E10" s="310"/>
      <c r="F10" s="310"/>
      <c r="G10" s="214"/>
      <c r="H10" s="214"/>
      <c r="I10" s="211"/>
    </row>
    <row r="11" spans="1:9" ht="24" x14ac:dyDescent="0.45">
      <c r="A11" s="38" t="s">
        <v>45</v>
      </c>
      <c r="B11" s="305"/>
      <c r="C11" s="305"/>
      <c r="D11" s="305"/>
      <c r="E11" s="305"/>
      <c r="F11" s="305"/>
      <c r="G11" s="214"/>
      <c r="H11" s="214"/>
      <c r="I11" s="211"/>
    </row>
    <row r="12" spans="1:9" ht="24" x14ac:dyDescent="0.45">
      <c r="A12" s="38" t="s">
        <v>276</v>
      </c>
      <c r="B12" s="298">
        <f>D505</f>
        <v>0</v>
      </c>
      <c r="C12" s="298"/>
      <c r="D12" s="298"/>
      <c r="E12" s="298"/>
      <c r="F12" s="298"/>
      <c r="G12" s="214"/>
      <c r="H12" s="214"/>
      <c r="I12" s="211"/>
    </row>
    <row r="13" spans="1:9" ht="22.5" x14ac:dyDescent="0.45">
      <c r="A13" s="35"/>
      <c r="B13" s="36"/>
      <c r="C13" s="36"/>
      <c r="D13" s="299"/>
      <c r="E13" s="299"/>
      <c r="F13" s="299"/>
      <c r="G13" s="299"/>
      <c r="H13" s="299"/>
      <c r="I13" s="3"/>
    </row>
    <row r="14" spans="1:9" ht="16.5" customHeight="1" x14ac:dyDescent="0.3">
      <c r="A14" s="300" t="s">
        <v>32</v>
      </c>
      <c r="B14" s="301" t="s">
        <v>33</v>
      </c>
      <c r="C14" s="301"/>
      <c r="D14" s="301" t="s">
        <v>48</v>
      </c>
      <c r="E14" s="302" t="s">
        <v>358</v>
      </c>
      <c r="F14" s="301" t="s">
        <v>214</v>
      </c>
      <c r="G14" s="36"/>
      <c r="H14" s="36"/>
    </row>
    <row r="15" spans="1:9" ht="16.5" customHeight="1" x14ac:dyDescent="0.3">
      <c r="A15" s="300"/>
      <c r="B15" s="76" t="s">
        <v>36</v>
      </c>
      <c r="C15" s="76" t="s">
        <v>35</v>
      </c>
      <c r="D15" s="301"/>
      <c r="E15" s="302"/>
      <c r="F15" s="301"/>
      <c r="G15" s="36"/>
      <c r="H15" s="36"/>
    </row>
    <row r="16" spans="1:9" ht="18" x14ac:dyDescent="0.35">
      <c r="A16" s="293" t="s">
        <v>0</v>
      </c>
      <c r="B16" s="293"/>
      <c r="C16" s="293"/>
      <c r="D16" s="293"/>
      <c r="E16" s="293"/>
      <c r="F16" s="293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3" t="s">
        <v>1</v>
      </c>
      <c r="B18" s="304"/>
      <c r="C18" s="304"/>
      <c r="D18" s="304"/>
      <c r="E18" s="304"/>
      <c r="F18" s="304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4" t="s">
        <v>18</v>
      </c>
      <c r="B26" s="295"/>
      <c r="C26" s="295"/>
      <c r="D26" s="295"/>
      <c r="E26" s="295"/>
      <c r="F26" s="295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3" t="s">
        <v>137</v>
      </c>
      <c r="B43" s="293"/>
      <c r="C43" s="293"/>
      <c r="D43" s="293"/>
      <c r="E43" s="293"/>
      <c r="F43" s="293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4" t="s">
        <v>65</v>
      </c>
      <c r="B57" s="295"/>
      <c r="C57" s="295"/>
      <c r="D57" s="295"/>
      <c r="E57" s="295"/>
      <c r="F57" s="295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4" t="s">
        <v>25</v>
      </c>
      <c r="B84" s="295"/>
      <c r="C84" s="295"/>
      <c r="D84" s="295"/>
      <c r="E84" s="295"/>
      <c r="F84" s="295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3" t="s">
        <v>129</v>
      </c>
      <c r="B99" s="293"/>
      <c r="C99" s="293"/>
      <c r="D99" s="293"/>
      <c r="E99" s="293"/>
      <c r="F99" s="293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4" t="s">
        <v>133</v>
      </c>
      <c r="B113" s="295"/>
      <c r="C113" s="295"/>
      <c r="D113" s="295"/>
      <c r="E113" s="295"/>
      <c r="F113" s="295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4" t="s">
        <v>73</v>
      </c>
      <c r="B137" s="295"/>
      <c r="C137" s="295"/>
      <c r="D137" s="295"/>
      <c r="E137" s="295"/>
      <c r="F137" s="295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3" t="s">
        <v>130</v>
      </c>
      <c r="B152" s="293"/>
      <c r="C152" s="293"/>
      <c r="D152" s="293"/>
      <c r="E152" s="293"/>
      <c r="F152" s="293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4" t="s">
        <v>134</v>
      </c>
      <c r="B166" s="295"/>
      <c r="C166" s="295"/>
      <c r="D166" s="295"/>
      <c r="E166" s="295"/>
      <c r="F166" s="295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3" t="s">
        <v>167</v>
      </c>
      <c r="B192" s="293"/>
      <c r="C192" s="293"/>
      <c r="D192" s="293"/>
      <c r="E192" s="293"/>
      <c r="F192" s="293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4" t="s">
        <v>158</v>
      </c>
      <c r="B194" s="295"/>
      <c r="C194" s="295"/>
      <c r="D194" s="295"/>
      <c r="E194" s="295"/>
      <c r="F194" s="295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4" t="s">
        <v>76</v>
      </c>
      <c r="B209" s="295"/>
      <c r="C209" s="295"/>
      <c r="D209" s="295"/>
      <c r="E209" s="295"/>
      <c r="F209" s="295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4" t="s">
        <v>191</v>
      </c>
      <c r="B232" s="295"/>
      <c r="C232" s="295"/>
      <c r="D232" s="295"/>
      <c r="E232" s="295"/>
      <c r="F232" s="295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3" t="s">
        <v>78</v>
      </c>
      <c r="B248" s="293"/>
      <c r="C248" s="293"/>
      <c r="D248" s="293"/>
      <c r="E248" s="293"/>
      <c r="F248" s="293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4" t="s">
        <v>79</v>
      </c>
      <c r="B250" s="295"/>
      <c r="C250" s="295"/>
      <c r="D250" s="295"/>
      <c r="E250" s="295"/>
      <c r="F250" s="295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4" t="s">
        <v>81</v>
      </c>
      <c r="B266" s="295"/>
      <c r="C266" s="295"/>
      <c r="D266" s="295"/>
      <c r="E266" s="295"/>
      <c r="F266" s="295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3" t="s">
        <v>4</v>
      </c>
      <c r="B291" s="293"/>
      <c r="C291" s="293"/>
      <c r="D291" s="293"/>
      <c r="E291" s="293"/>
      <c r="F291" s="293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4" t="s">
        <v>19</v>
      </c>
      <c r="B293" s="295"/>
      <c r="C293" s="295"/>
      <c r="D293" s="295"/>
      <c r="E293" s="295"/>
      <c r="F293" s="295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4" t="s">
        <v>122</v>
      </c>
      <c r="B305" s="295"/>
      <c r="C305" s="295"/>
      <c r="D305" s="295"/>
      <c r="E305" s="295"/>
      <c r="F305" s="295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3" t="s">
        <v>21</v>
      </c>
      <c r="B324" s="293"/>
      <c r="C324" s="293"/>
      <c r="D324" s="293"/>
      <c r="E324" s="293"/>
      <c r="F324" s="293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4" t="s">
        <v>12</v>
      </c>
      <c r="B326" s="295"/>
      <c r="C326" s="295"/>
      <c r="D326" s="295"/>
      <c r="E326" s="295"/>
      <c r="F326" s="295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4" t="s">
        <v>25</v>
      </c>
      <c r="B339" s="295"/>
      <c r="C339" s="295"/>
      <c r="D339" s="295"/>
      <c r="E339" s="295"/>
      <c r="F339" s="295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3" t="s">
        <v>8</v>
      </c>
      <c r="B352" s="293"/>
      <c r="C352" s="293"/>
      <c r="D352" s="293"/>
      <c r="E352" s="293"/>
      <c r="F352" s="293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4" t="s">
        <v>25</v>
      </c>
      <c r="B366" s="295"/>
      <c r="C366" s="295"/>
      <c r="D366" s="295"/>
      <c r="E366" s="295"/>
      <c r="F366" s="295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4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4" t="s">
        <v>124</v>
      </c>
      <c r="B382" s="295"/>
      <c r="C382" s="295"/>
      <c r="D382" s="295"/>
      <c r="E382" s="295"/>
      <c r="F382" s="295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4" t="s">
        <v>29</v>
      </c>
      <c r="B391" s="295"/>
      <c r="C391" s="295"/>
      <c r="D391" s="295"/>
      <c r="E391" s="295"/>
      <c r="F391" s="295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3" t="s">
        <v>125</v>
      </c>
      <c r="B405" s="293"/>
      <c r="C405" s="293"/>
      <c r="D405" s="293"/>
      <c r="E405" s="293"/>
      <c r="F405" s="293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3" t="s">
        <v>374</v>
      </c>
      <c r="B435" s="293"/>
      <c r="C435" s="293"/>
      <c r="D435" s="293"/>
      <c r="E435" s="293"/>
      <c r="F435" s="293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4" t="s">
        <v>375</v>
      </c>
      <c r="B437" s="295"/>
      <c r="C437" s="295"/>
      <c r="D437" s="295"/>
      <c r="E437" s="295"/>
      <c r="F437" s="295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4" t="s">
        <v>31</v>
      </c>
      <c r="B444" s="295"/>
      <c r="C444" s="295"/>
      <c r="D444" s="295"/>
      <c r="E444" s="295"/>
      <c r="F444" s="295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3" t="s">
        <v>180</v>
      </c>
      <c r="B454" s="293"/>
      <c r="C454" s="293"/>
      <c r="D454" s="293"/>
      <c r="E454" s="293"/>
      <c r="F454" s="293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3" t="s">
        <v>87</v>
      </c>
      <c r="B464" s="293"/>
      <c r="C464" s="293"/>
      <c r="D464" s="293"/>
      <c r="E464" s="293"/>
      <c r="F464" s="293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3" t="s">
        <v>151</v>
      </c>
      <c r="B473" s="293"/>
      <c r="C473" s="293"/>
      <c r="D473" s="293"/>
      <c r="E473" s="293"/>
      <c r="F473" s="293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3" t="s">
        <v>152</v>
      </c>
      <c r="B494" s="293"/>
      <c r="C494" s="293"/>
      <c r="D494" s="293"/>
      <c r="E494" s="293"/>
      <c r="F494" s="293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7" t="s">
        <v>52</v>
      </c>
      <c r="B6" s="307"/>
      <c r="C6" s="307"/>
      <c r="D6" s="307"/>
      <c r="E6" s="307"/>
      <c r="F6" s="307"/>
      <c r="G6" s="214"/>
      <c r="H6" s="214"/>
      <c r="I6" s="214"/>
    </row>
    <row r="7" spans="1:9" s="36" customFormat="1" ht="21.75" customHeight="1" x14ac:dyDescent="0.45">
      <c r="A7" s="308" t="str">
        <f>'A1 Exploitation'!A8:F8</f>
        <v>CM Jammel</v>
      </c>
      <c r="B7" s="308"/>
      <c r="C7" s="308"/>
      <c r="D7" s="308"/>
      <c r="E7" s="308"/>
      <c r="F7" s="308"/>
      <c r="G7" s="214"/>
      <c r="H7" s="214"/>
      <c r="I7" s="214"/>
    </row>
    <row r="8" spans="1:9" s="36" customFormat="1" ht="24" x14ac:dyDescent="0.45">
      <c r="A8" s="38" t="s">
        <v>44</v>
      </c>
      <c r="B8" s="324">
        <f>'A4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'A4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'A4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32">
        <f>D198</f>
        <v>0</v>
      </c>
      <c r="C11" s="332"/>
      <c r="D11" s="332"/>
      <c r="E11" s="332"/>
      <c r="F11" s="332"/>
      <c r="G11" s="214"/>
      <c r="H11" s="214"/>
      <c r="I11" s="214"/>
    </row>
    <row r="12" spans="1:9" s="36" customFormat="1" ht="22.5" x14ac:dyDescent="0.45">
      <c r="A12" s="35"/>
      <c r="D12" s="299"/>
      <c r="E12" s="299"/>
      <c r="F12" s="299"/>
      <c r="G12" s="299"/>
      <c r="H12" s="299"/>
      <c r="I12" s="40"/>
    </row>
    <row r="13" spans="1:9" s="36" customFormat="1" ht="11.25" customHeight="1" x14ac:dyDescent="0.3">
      <c r="A13" s="300" t="s">
        <v>32</v>
      </c>
      <c r="B13" s="301" t="s">
        <v>33</v>
      </c>
      <c r="C13" s="301"/>
      <c r="D13" s="301" t="s">
        <v>48</v>
      </c>
      <c r="E13" s="301" t="s">
        <v>213</v>
      </c>
      <c r="F13" s="301" t="s">
        <v>214</v>
      </c>
    </row>
    <row r="14" spans="1:9" s="36" customFormat="1" ht="12.75" customHeight="1" x14ac:dyDescent="0.3">
      <c r="A14" s="300"/>
      <c r="B14" s="69" t="s">
        <v>36</v>
      </c>
      <c r="C14" s="69" t="s">
        <v>35</v>
      </c>
      <c r="D14" s="301"/>
      <c r="E14" s="301"/>
      <c r="F14" s="301"/>
    </row>
    <row r="15" spans="1:9" x14ac:dyDescent="0.3">
      <c r="A15" s="41"/>
      <c r="B15" s="41"/>
      <c r="C15" s="41"/>
      <c r="D15" s="41"/>
    </row>
    <row r="16" spans="1:9" ht="19.5" x14ac:dyDescent="0.4">
      <c r="A16" s="327" t="s">
        <v>0</v>
      </c>
      <c r="B16" s="328"/>
      <c r="C16" s="328"/>
      <c r="D16" s="328"/>
      <c r="E16" s="328"/>
      <c r="F16" s="328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29" t="s">
        <v>38</v>
      </c>
      <c r="B22" s="316"/>
      <c r="C22" s="317"/>
      <c r="D22" s="213">
        <f>SUM(B17:C21)</f>
        <v>0</v>
      </c>
    </row>
    <row r="23" spans="1:6" x14ac:dyDescent="0.3">
      <c r="A23" s="313" t="s">
        <v>342</v>
      </c>
      <c r="B23" s="314"/>
      <c r="C23" s="315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1" t="s">
        <v>4</v>
      </c>
      <c r="B25" s="312"/>
      <c r="C25" s="312"/>
      <c r="D25" s="312"/>
      <c r="E25" s="312"/>
      <c r="F25" s="312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3" t="s">
        <v>38</v>
      </c>
      <c r="B32" s="314"/>
      <c r="C32" s="315"/>
      <c r="D32" s="212">
        <f>SUM(B26:C31)</f>
        <v>0</v>
      </c>
    </row>
    <row r="33" spans="1:6" x14ac:dyDescent="0.3">
      <c r="A33" s="313" t="s">
        <v>342</v>
      </c>
      <c r="B33" s="314"/>
      <c r="C33" s="315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1" t="s">
        <v>246</v>
      </c>
      <c r="B35" s="312"/>
      <c r="C35" s="312"/>
      <c r="D35" s="312"/>
      <c r="E35" s="312"/>
      <c r="F35" s="312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3" t="s">
        <v>38</v>
      </c>
      <c r="B41" s="314"/>
      <c r="C41" s="315"/>
      <c r="D41" s="212">
        <f>SUM(B36:C40)</f>
        <v>0</v>
      </c>
      <c r="E41" s="37"/>
      <c r="F41" s="37"/>
    </row>
    <row r="42" spans="1:6" s="50" customFormat="1" x14ac:dyDescent="0.3">
      <c r="A42" s="313" t="s">
        <v>342</v>
      </c>
      <c r="B42" s="314"/>
      <c r="C42" s="315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0" t="s">
        <v>21</v>
      </c>
      <c r="B44" s="321"/>
      <c r="C44" s="321"/>
      <c r="D44" s="321"/>
      <c r="E44" s="321"/>
      <c r="F44" s="321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3" t="s">
        <v>38</v>
      </c>
      <c r="B51" s="314"/>
      <c r="C51" s="315"/>
      <c r="D51" s="212">
        <f>SUM(B45:C50)</f>
        <v>0</v>
      </c>
    </row>
    <row r="52" spans="1:6" x14ac:dyDescent="0.3">
      <c r="A52" s="313" t="s">
        <v>342</v>
      </c>
      <c r="B52" s="314"/>
      <c r="C52" s="315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1" t="s">
        <v>8</v>
      </c>
      <c r="B54" s="312"/>
      <c r="C54" s="312"/>
      <c r="D54" s="312"/>
      <c r="E54" s="312"/>
      <c r="F54" s="312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3" t="s">
        <v>38</v>
      </c>
      <c r="B62" s="314"/>
      <c r="C62" s="315"/>
      <c r="D62" s="212">
        <f>SUM(B55:C61)</f>
        <v>0</v>
      </c>
    </row>
    <row r="63" spans="1:6" x14ac:dyDescent="0.3">
      <c r="A63" s="313" t="s">
        <v>342</v>
      </c>
      <c r="B63" s="314"/>
      <c r="C63" s="315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1" t="s">
        <v>143</v>
      </c>
      <c r="B65" s="312"/>
      <c r="C65" s="312"/>
      <c r="D65" s="312"/>
      <c r="E65" s="312"/>
      <c r="F65" s="312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3" t="s">
        <v>38</v>
      </c>
      <c r="B83" s="314"/>
      <c r="C83" s="315"/>
      <c r="D83" s="212">
        <f>SUM(B66:C82)</f>
        <v>0</v>
      </c>
    </row>
    <row r="84" spans="1:6" x14ac:dyDescent="0.3">
      <c r="A84" s="313" t="s">
        <v>342</v>
      </c>
      <c r="B84" s="314"/>
      <c r="C84" s="315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1" t="s">
        <v>237</v>
      </c>
      <c r="B86" s="312"/>
      <c r="C86" s="312"/>
      <c r="D86" s="312"/>
      <c r="E86" s="312"/>
      <c r="F86" s="312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3" t="s">
        <v>38</v>
      </c>
      <c r="B101" s="314"/>
      <c r="C101" s="315"/>
      <c r="D101" s="212">
        <f>SUM(B87:C100)</f>
        <v>0</v>
      </c>
    </row>
    <row r="102" spans="1:6" x14ac:dyDescent="0.3">
      <c r="A102" s="313" t="s">
        <v>342</v>
      </c>
      <c r="B102" s="314"/>
      <c r="C102" s="315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11" t="s">
        <v>238</v>
      </c>
      <c r="B105" s="312"/>
      <c r="C105" s="312"/>
      <c r="D105" s="312"/>
      <c r="E105" s="312"/>
      <c r="F105" s="312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3" t="s">
        <v>38</v>
      </c>
      <c r="B117" s="314"/>
      <c r="C117" s="315"/>
      <c r="D117" s="212">
        <f>SUM(B106:C116)</f>
        <v>0</v>
      </c>
      <c r="E117" s="37"/>
      <c r="F117" s="37"/>
    </row>
    <row r="118" spans="1:6" s="50" customFormat="1" x14ac:dyDescent="0.3">
      <c r="A118" s="313" t="s">
        <v>342</v>
      </c>
      <c r="B118" s="314"/>
      <c r="C118" s="315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1" t="s">
        <v>208</v>
      </c>
      <c r="B120" s="312"/>
      <c r="C120" s="312"/>
      <c r="D120" s="312"/>
      <c r="E120" s="312"/>
      <c r="F120" s="312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3" t="s">
        <v>38</v>
      </c>
      <c r="B132" s="314"/>
      <c r="C132" s="315"/>
      <c r="D132" s="212">
        <f>SUM(B121:C131)</f>
        <v>0</v>
      </c>
    </row>
    <row r="133" spans="1:6" x14ac:dyDescent="0.3">
      <c r="A133" s="313" t="s">
        <v>342</v>
      </c>
      <c r="B133" s="314"/>
      <c r="C133" s="315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1" t="s">
        <v>78</v>
      </c>
      <c r="B135" s="312"/>
      <c r="C135" s="312"/>
      <c r="D135" s="312"/>
      <c r="E135" s="312"/>
      <c r="F135" s="312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3" t="s">
        <v>38</v>
      </c>
      <c r="B148" s="314"/>
      <c r="C148" s="315"/>
      <c r="D148" s="212">
        <f>SUM(B136:C147)</f>
        <v>0</v>
      </c>
    </row>
    <row r="149" spans="1:6" x14ac:dyDescent="0.3">
      <c r="A149" s="313" t="s">
        <v>342</v>
      </c>
      <c r="B149" s="314"/>
      <c r="C149" s="315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1" t="s">
        <v>243</v>
      </c>
      <c r="B151" s="312"/>
      <c r="C151" s="312"/>
      <c r="D151" s="312"/>
      <c r="E151" s="312"/>
      <c r="F151" s="312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3" t="s">
        <v>38</v>
      </c>
      <c r="B160" s="316"/>
      <c r="C160" s="317"/>
      <c r="D160" s="213">
        <f>SUM(B152:C159)</f>
        <v>0</v>
      </c>
    </row>
    <row r="161" spans="1:6" x14ac:dyDescent="0.3">
      <c r="A161" s="313" t="s">
        <v>342</v>
      </c>
      <c r="B161" s="314"/>
      <c r="C161" s="315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1" t="s">
        <v>85</v>
      </c>
      <c r="B163" s="312"/>
      <c r="C163" s="312"/>
      <c r="D163" s="312"/>
      <c r="E163" s="312"/>
      <c r="F163" s="312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3" t="s">
        <v>38</v>
      </c>
      <c r="B168" s="314"/>
      <c r="C168" s="315"/>
      <c r="D168" s="260">
        <f>SUM(B164:C167)</f>
        <v>0</v>
      </c>
      <c r="E168" s="36"/>
      <c r="F168" s="36"/>
    </row>
    <row r="169" spans="1:6" x14ac:dyDescent="0.3">
      <c r="A169" s="313" t="s">
        <v>342</v>
      </c>
      <c r="B169" s="314"/>
      <c r="C169" s="315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8" t="s">
        <v>17</v>
      </c>
      <c r="B171" s="319"/>
      <c r="C171" s="319"/>
      <c r="D171" s="319"/>
      <c r="E171" s="319"/>
      <c r="F171" s="31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3" t="s">
        <v>38</v>
      </c>
      <c r="B176" s="314"/>
      <c r="C176" s="315"/>
      <c r="D176" s="212">
        <f>SUM(B172:C175)</f>
        <v>0</v>
      </c>
    </row>
    <row r="177" spans="1:6" x14ac:dyDescent="0.3">
      <c r="A177" s="313" t="s">
        <v>342</v>
      </c>
      <c r="B177" s="314"/>
      <c r="C177" s="315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1" t="s">
        <v>87</v>
      </c>
      <c r="B179" s="312"/>
      <c r="C179" s="312"/>
      <c r="D179" s="312"/>
      <c r="E179" s="312"/>
      <c r="F179" s="312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3" t="s">
        <v>38</v>
      </c>
      <c r="B185" s="314"/>
      <c r="C185" s="315"/>
      <c r="D185" s="212">
        <f>SUM(B180:C184)</f>
        <v>0</v>
      </c>
    </row>
    <row r="186" spans="1:6" x14ac:dyDescent="0.3">
      <c r="A186" s="313" t="s">
        <v>342</v>
      </c>
      <c r="B186" s="314"/>
      <c r="C186" s="315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1" t="s">
        <v>242</v>
      </c>
      <c r="B188" s="312"/>
      <c r="C188" s="312"/>
      <c r="D188" s="312"/>
      <c r="E188" s="312"/>
      <c r="F188" s="312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3" t="s">
        <v>38</v>
      </c>
      <c r="B193" s="314"/>
      <c r="C193" s="315"/>
      <c r="D193" s="96">
        <f>SUM(B189:C192)</f>
        <v>0</v>
      </c>
    </row>
    <row r="194" spans="1:4" x14ac:dyDescent="0.3">
      <c r="A194" s="313" t="s">
        <v>342</v>
      </c>
      <c r="B194" s="314"/>
      <c r="C194" s="315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2017-11-16T22:52:39Z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