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affaires en cours 2016\audit UHD2016\audit 2017\jammel\"/>
    </mc:Choice>
  </mc:AlternateContent>
  <bookViews>
    <workbookView xWindow="0" yWindow="0" windowWidth="20490" windowHeight="7665" tabRatio="956" activeTab="2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6" i="19"/>
  <c r="D185" i="19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D461" i="18"/>
  <c r="D462" i="18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D302" i="18"/>
  <c r="D303" i="18" s="1"/>
  <c r="C300" i="18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D134" i="18" s="1"/>
  <c r="D135" i="18" s="1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54" i="18" l="1"/>
  <c r="D55" i="18" s="1"/>
  <c r="D388" i="18"/>
  <c r="D389" i="18" s="1"/>
  <c r="D491" i="18"/>
  <c r="D492" i="18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51" i="18"/>
  <c r="D452" i="18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285" i="18"/>
  <c r="D286" i="18" s="1"/>
  <c r="D318" i="18"/>
  <c r="D336" i="18"/>
  <c r="D337" i="18" s="1"/>
  <c r="D429" i="18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18"/>
  <c r="D41" i="18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319" i="18"/>
  <c r="D432" i="18"/>
  <c r="D433" i="18" s="1"/>
  <c r="D430" i="18"/>
  <c r="D501" i="18"/>
  <c r="D96" i="18"/>
  <c r="D97" i="18" s="1"/>
  <c r="D82" i="18"/>
  <c r="D245" i="18"/>
  <c r="D246" i="18" s="1"/>
  <c r="D243" i="18"/>
  <c r="D149" i="18"/>
  <c r="D150" i="18" s="1"/>
  <c r="D147" i="18"/>
  <c r="D164" i="18"/>
  <c r="D189" i="18"/>
  <c r="D190" i="18" s="1"/>
  <c r="D400" i="18"/>
  <c r="D402" i="18"/>
  <c r="D403" i="18" s="1"/>
  <c r="D38" i="18"/>
  <c r="D347" i="18"/>
  <c r="D449" i="18"/>
  <c r="D288" i="18" l="1"/>
  <c r="D289" i="18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D504" i="18"/>
  <c r="D505" i="18" s="1"/>
  <c r="B12" i="18" s="1"/>
  <c r="B125" i="29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0" i="29"/>
  <c r="B116" i="29"/>
  <c r="B89" i="29"/>
  <c r="B107" i="29"/>
  <c r="B71" i="29"/>
  <c r="B98" i="29"/>
  <c r="B134" i="29"/>
  <c r="B143" i="29"/>
  <c r="B179" i="29"/>
  <c r="B192" i="29"/>
  <c r="B191" i="29"/>
  <c r="B183" i="29"/>
  <c r="B182" i="29"/>
  <c r="B180" i="29"/>
  <c r="B174" i="29"/>
  <c r="B173" i="29"/>
  <c r="B172" i="29"/>
  <c r="B171" i="29"/>
  <c r="B170" i="29"/>
  <c r="B165" i="29"/>
  <c r="B164" i="29"/>
  <c r="B163" i="29"/>
  <c r="B162" i="29"/>
  <c r="B161" i="29"/>
  <c r="B156" i="29"/>
  <c r="B155" i="29"/>
  <c r="B154" i="29"/>
  <c r="B153" i="29"/>
  <c r="B152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44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<sst xmlns="http://schemas.openxmlformats.org/spreadsheetml/2006/main" count="4463" uniqueCount="454">
  <si>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</si>
  <si>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</si>
  <si>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</si>
  <si>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</si>
  <si>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</si>
  <si>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</si>
  <si>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</si>
  <si>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</si>
  <si>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</si>
  <si>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</si>
  <si>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</si>
  <si>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</si>
  <si>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</si>
  <si>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</si>
  <si>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</si>
  <si>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</si>
  <si>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</si>
  <si>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</si>
  <si>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</si>
  <si>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</si>
  <si>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</si>
  <si>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</si>
  <si>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</si>
  <si>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</si>
  <si>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</si>
  <si>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</si>
  <si>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</si>
  <si>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</si>
  <si>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</si>
  <si>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</si>
  <si>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</si>
  <si>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</si>
  <si>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</si>
  <si>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</si>
  <si>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</si>
  <si>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</si>
  <si>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</si>
  <si>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</si>
  <si>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</si>
  <si>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</si>
  <si>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</si>
  <si>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</si>
  <si>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</si>
  <si>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</si>
  <si>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</si>
  <si>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</si>
  <si>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</si>
  <si>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</si>
  <si>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</si>
  <si>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</si>
  <si>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</si>
  <si>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</si>
  <si>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</si>
  <si>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</si>
  <si>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</si>
  <si>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</si>
  <si>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</si>
  <si>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</si>
  <si>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</si>
  <si>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</si>
  <si>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</si>
  <si>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</si>
  <si>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</si>
  <si>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</si>
  <si>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</si>
  <si>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</si>
  <si>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</si>
  <si>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</si>
  <si>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</si>
  <si>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</si>
  <si>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</si>
  <si>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</si>
  <si>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</si>
  <si>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</si>
  <si>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</si>
  <si>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</si>
  <si>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</si>
  <si>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</si>
  <si>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</si>
  <si>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</si>
  <si>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</si>
  <si>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</si>
  <si>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</si>
  <si>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</si>
  <si>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</si>
  <si>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</si>
  <si>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</si>
  <si>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</si>
  <si>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</si>
  <si>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</si>
  <si>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</si>
  <si>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</si>
  <si>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</si>
  <si>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</si>
  <si>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</si>
  <si>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</si>
  <si>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</si>
  <si>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</si>
  <si>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</si>
  <si>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</si>
  <si>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</si>
  <si>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</si>
  <si>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</si>
  <si>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</si>
  <si>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</si>
  <si>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</si>
  <si>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</si>
  <si>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</si>
  <si>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</si>
  <si>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</si>
  <si>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</si>
  <si>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</si>
  <si>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</si>
  <si>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</si>
  <si>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</si>
  <si>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</si>
  <si>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</si>
  <si>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</si>
  <si>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</si>
  <si>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</si>
  <si>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</si>
  <si>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</si>
  <si>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</si>
  <si>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</si>
  <si>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</si>
  <si>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</si>
  <si>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</si>
  <si>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</si>
  <si>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</si>
  <si>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</si>
  <si>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</si>
  <si>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</si>
  <si>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</si>
  <si>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</si>
  <si>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</si>
  <si>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</si>
  <si>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</si>
  <si>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</si>
  <si>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</si>
  <si>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</si>
  <si>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</si>
  <si>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</si>
  <si>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</si>
  <si>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</si>
  <si>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</si>
  <si>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</si>
  <si>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</si>
  <si>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</si>
  <si>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</si>
  <si>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</si>
  <si>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</si>
  <si>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</si>
  <si>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</si>
  <si>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</si>
  <si>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</si>
  <si>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</si>
  <si>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</si>
  <si>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</si>
  <si>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</si>
  <si>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</si>
  <si>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</si>
  <si>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</si>
  <si>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</si>
  <si>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</si>
  <si>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</si>
  <si>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</si>
  <si>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</si>
  <si>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</si>
  <si>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</si>
  <si>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</si>
  <si>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</si>
  <si>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</si>
  <si>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</si>
  <si>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</si>
  <si>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</si>
  <si>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</si>
  <si>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</si>
  <si>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</si>
  <si>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</si>
  <si>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</si>
  <si>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</si>
  <si>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</si>
  <si>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</si>
  <si>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</si>
  <si>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</si>
  <si>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</si>
  <si>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</si>
  <si>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</si>
  <si>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</si>
  <si>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</si>
  <si>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</si>
  <si>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</si>
  <si>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</si>
  <si>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</si>
  <si>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</si>
  <si>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</si>
  <si>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</si>
  <si>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</si>
  <si>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</si>
  <si>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</si>
  <si>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</si>
  <si>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</si>
  <si>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</si>
  <si>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</si>
  <si>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</si>
  <si>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</si>
  <si>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</si>
  <si>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</si>
  <si>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</si>
  <si>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</si>
  <si>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</si>
  <si>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</si>
  <si>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</si>
  <si>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</si>
  <si>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</si>
  <si>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</si>
  <si>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</si>
  <si>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</si>
  <si>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</si>
  <si>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</si>
  <si>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</si>
  <si>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</si>
  <si>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</si>
  <si>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</si>
  <si>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</si>
  <si>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</si>
  <si>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</si>
  <si>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</si>
  <si>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</si>
  <si>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</si>
  <si>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</si>
  <si>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</si>
  <si>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</si>
  <si>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</si>
  <si>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</si>
  <si>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</si>
  <si>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</si>
  <si>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</si>
  <si>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</si>
  <si>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</si>
  <si>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</si>
  <si>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</si>
  <si>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</si>
  <si>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</si>
  <si>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</si>
  <si>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</si>
  <si>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</si>
  <si>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</si>
  <si>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</si>
  <si>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</si>
  <si>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</si>
  <si>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</si>
  <si>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</si>
  <si>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</si>
  <si>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</si>
  <si>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</si>
  <si>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</si>
  <si>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</si>
  <si>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</si>
  <si>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</si>
  <si>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</si>
  <si>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</si>
  <si>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</si>
  <si>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</si>
  <si>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</si>
  <si>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</si>
  <si>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</si>
  <si>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</si>
  <si>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</si>
  <si>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</si>
  <si>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</si>
  <si>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</si>
  <si>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</si>
  <si>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</si>
  <si>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</si>
  <si>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</si>
  <si>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</si>
  <si>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</si>
  <si>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</si>
  <si>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</si>
  <si>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</si>
  <si>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</si>
  <si>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</si>
  <si>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</si>
  <si>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</si>
  <si>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</si>
  <si>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</si>
  <si>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</si>
  <si>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</si>
  <si>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</si>
  <si>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</si>
  <si>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</si>
  <si>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</si>
  <si>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</si>
  <si>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</si>
  <si>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</si>
  <si>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</si>
  <si>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</si>
  <si>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</si>
  <si>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</si>
  <si>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</si>
  <si>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</si>
  <si>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</si>
  <si>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</si>
  <si>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</si>
  <si>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</si>
  <si>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</si>
  <si>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</si>
  <si>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</si>
  <si>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</si>
  <si>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</si>
  <si>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</si>
  <si>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</si>
  <si>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</si>
  <si>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</si>
  <si>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</si>
  <si>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</si>
  <si>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</si>
  <si>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</si>
  <si>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</si>
  <si>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</si>
  <si>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</si>
  <si>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</si>
  <si>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</si>
  <si>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</si>
  <si>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</si>
  <si>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</si>
  <si>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</si>
  <si>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</si>
  <si>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</si>
  <si>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</si>
  <si>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</si>
  <si>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</si>
  <si>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</si>
  <si>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</si>
  <si>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</si>
  <si>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</si>
  <si>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</si>
  <si>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</si>
  <si>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</si>
  <si>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</si>
  <si>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</si>
  <si>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</si>
  <si>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</si>
  <si>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</si>
  <si>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</si>
  <si>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</si>
  <si>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</si>
  <si>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</si>
  <si>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</si>
  <si>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</si>
  <si>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</si>
  <si>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</si>
  <si>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</si>
  <si>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</si>
  <si>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</si>
  <si>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</si>
  <si>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</si>
  <si>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</si>
  <si>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</si>
  <si>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</si>
  <si>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</si>
  <si>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</si>
  <si>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</si>
  <si>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</si>
  <si>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</si>
  <si>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</si>
  <si>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</si>
  <si>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</si>
  <si>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</si>
  <si>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</si>
  <si>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</si>
  <si>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</si>
  <si>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</si>
  <si>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</si>
  <si>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</si>
  <si>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</si>
  <si>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</si>
  <si>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</si>
  <si>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</si>
  <si>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</si>
  <si>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</si>
  <si>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</si>
  <si>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</si>
  <si>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</si>
  <si>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</si>
  <si>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</si>
  <si>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</si>
  <si>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</si>
  <si>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</si>
  <si>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</si>
  <si>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</si>
  <si>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</si>
  <si>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</si>
  <si>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</si>
  <si>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</si>
  <si>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</si>
  <si>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</si>
  <si>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</si>
  <si>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</si>
  <si>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</si>
  <si>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</si>
  <si>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</si>
  <si>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</si>
  <si>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</si>
  <si>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</si>
  <si>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</si>
  <si>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</si>
  <si>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</si>
  <si>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</si>
  <si>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</si>
  <si>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</si>
  <si>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Directeur du magasin et chefs de rayons</t>
  </si>
  <si>
    <t>En commun avec le rayon traiteur</t>
  </si>
  <si>
    <t>Température à cœur d'un produit au linéaire non prélevée à la thermo sonde</t>
  </si>
  <si>
    <t>Prévoir la prise de température à cœur des produits tel que spécifiés au niveau des fiches de suivi</t>
  </si>
  <si>
    <t>renforcer les opérations de nettoyage au dessus du four</t>
  </si>
  <si>
    <t>Les fiches de contrôle des opérations de nettoyage et de désinfection étaient mal remplies par l'opératrice / une sensibilisation sur le remplissage de la fiche a été réalisée</t>
  </si>
  <si>
    <t>drainer les eaux de nettoyage du sol de la chambre froide</t>
  </si>
  <si>
    <t>Drainer les eaux issues de la fonte de la glace pilée</t>
  </si>
  <si>
    <t>CM Jammel</t>
  </si>
  <si>
    <t>Présence de poussière au dessus du four</t>
  </si>
  <si>
    <t>Opter pour l'enregistrement "P" quand c'est propre"S OK" quand c'est sale au premier contrôle puis l'action corrective a été engagée</t>
  </si>
  <si>
    <t>Opter pour l'enregistrement "P" quand c'est propre et "S OK" quand c'est sale au premier contrôle puis l'action corrective a été engagée</t>
  </si>
  <si>
    <t>ne pas mettre systématiquement 04 heures comme durée d'exposition /</t>
  </si>
  <si>
    <t xml:space="preserve"> renseigner sur les fiches les durées réelles d'exposition des denrées cuites </t>
  </si>
  <si>
    <t>Stagnation des eaux issues de la fonte de la glace pilée</t>
  </si>
  <si>
    <t>Procéder à la vérification à cœur des denrées surgelées</t>
  </si>
  <si>
    <t>Prévoir la vérification à la thermosonde de la température à cœur des denrées alimentaires</t>
  </si>
  <si>
    <t>la température à cœur des denrées n'est pas vérifiée</t>
  </si>
  <si>
    <t>Renforcer le tri des kiwi et des pêches présentées à la vente</t>
  </si>
  <si>
    <t>présence de fruits trop mures (kiwi, pêche, …)</t>
  </si>
  <si>
    <t>Réserve encombrée</t>
  </si>
  <si>
    <t>Renforcer les opérations de nettoyage du micro ondes.</t>
  </si>
  <si>
    <t>Jammel</t>
  </si>
  <si>
    <t>Equiper la porte d'un joint bas de porte</t>
  </si>
  <si>
    <t>Porte réception non étanche
Aire de réception fortement ensoleillée le matin, un abris doit être aménagé.</t>
  </si>
  <si>
    <t>température CF affichée 7,1°C</t>
  </si>
  <si>
    <t>température  affichée 6°C
température mesurée 7,1°C</t>
  </si>
  <si>
    <t>température affichée -18°C
température mesurée -16,8°C</t>
  </si>
  <si>
    <t>Produits retirés suite à l'élévation de la température au linéaire</t>
  </si>
  <si>
    <t>température affichée 2,2°C
température mesurée +3,8°C</t>
  </si>
  <si>
    <t>En commun avec le terminal de cuisson</t>
  </si>
  <si>
    <t>températures conformes au niveau du meuble surgelés</t>
  </si>
  <si>
    <t>température affichée  +4,3°C
température mesurée +6,3°C</t>
  </si>
  <si>
    <t>température affichée  +7°C
température mesurée +6,1°C</t>
  </si>
  <si>
    <t xml:space="preserve">"température affichée  +3,8°C
température mesurée +5,2°C"
</t>
  </si>
  <si>
    <t xml:space="preserve">"température affichée  +2,3°C
température mesurée +3,3°C"
</t>
  </si>
  <si>
    <t>température à cœur des produits: -17,5°C</t>
  </si>
  <si>
    <t>température affiche : -19,5°C</t>
  </si>
  <si>
    <t>Porte de la réception non étanche</t>
  </si>
  <si>
    <t>Absence de climatiation au local déchets</t>
  </si>
  <si>
    <t>Installer un climatiseur au local déchets</t>
  </si>
  <si>
    <t>Condamner le porte assurant une communication avec le stand boucherie (contamination aéroportée entre les deux rayons est accrue)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</si>
</sst>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;@"/>
    <numFmt numFmtId="165" formatCode="0.0%"/>
  </numFmts>
  <fonts count="54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3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14" fontId="0" fillId="0" borderId="1" xfId="0" applyNumberFormat="1" applyBorder="1" applyProtection="1">
      <protection locked="0"/>
    </xf>
    <xf numFmtId="0" fontId="11" fillId="0" borderId="0" xfId="0" applyFont="1" applyFill="1" applyAlignment="1" applyProtection="1">
      <alignment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3104"/>
        <c:axId val="959805824"/>
      </c:barChart>
      <c:catAx>
        <c:axId val="95980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5824"/>
        <c:crosses val="autoZero"/>
        <c:auto val="1"/>
        <c:lblAlgn val="ctr"/>
        <c:lblOffset val="100"/>
        <c:noMultiLvlLbl val="0"/>
      </c:catAx>
      <c:valAx>
        <c:axId val="95980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7104"/>
        <c:axId val="963833088"/>
      </c:barChart>
      <c:catAx>
        <c:axId val="96382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3088"/>
        <c:crosses val="autoZero"/>
        <c:auto val="1"/>
        <c:lblAlgn val="ctr"/>
        <c:lblOffset val="100"/>
        <c:noMultiLvlLbl val="0"/>
      </c:catAx>
      <c:valAx>
        <c:axId val="96383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2208"/>
        <c:axId val="963834176"/>
      </c:barChart>
      <c:catAx>
        <c:axId val="9638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4176"/>
        <c:crosses val="autoZero"/>
        <c:auto val="1"/>
        <c:lblAlgn val="ctr"/>
        <c:lblOffset val="100"/>
        <c:noMultiLvlLbl val="0"/>
      </c:catAx>
      <c:valAx>
        <c:axId val="963834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352"/>
        <c:axId val="963820032"/>
      </c:barChart>
      <c:catAx>
        <c:axId val="96383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0032"/>
        <c:crosses val="autoZero"/>
        <c:auto val="1"/>
        <c:lblAlgn val="ctr"/>
        <c:lblOffset val="100"/>
        <c:noMultiLvlLbl val="0"/>
      </c:catAx>
      <c:valAx>
        <c:axId val="9638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8320"/>
        <c:axId val="963838528"/>
      </c:barChart>
      <c:catAx>
        <c:axId val="963848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8528"/>
        <c:crosses val="autoZero"/>
        <c:auto val="1"/>
        <c:lblAlgn val="ctr"/>
        <c:lblOffset val="100"/>
        <c:noMultiLvlLbl val="0"/>
      </c:catAx>
      <c:valAx>
        <c:axId val="963838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8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6144"/>
        <c:axId val="963840160"/>
      </c:barChart>
      <c:catAx>
        <c:axId val="96384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160"/>
        <c:crosses val="autoZero"/>
        <c:auto val="1"/>
        <c:lblAlgn val="ctr"/>
        <c:lblOffset val="100"/>
        <c:noMultiLvlLbl val="0"/>
      </c:catAx>
      <c:valAx>
        <c:axId val="96384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41248"/>
        <c:axId val="963850496"/>
      </c:barChart>
      <c:catAx>
        <c:axId val="96384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50496"/>
        <c:crosses val="autoZero"/>
        <c:auto val="1"/>
        <c:lblAlgn val="ctr"/>
        <c:lblOffset val="100"/>
        <c:noMultiLvlLbl val="0"/>
      </c:catAx>
      <c:valAx>
        <c:axId val="96385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4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6896"/>
        <c:axId val="963837440"/>
      </c:barChart>
      <c:catAx>
        <c:axId val="963836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7440"/>
        <c:crosses val="autoZero"/>
        <c:auto val="1"/>
        <c:lblAlgn val="ctr"/>
        <c:lblOffset val="100"/>
        <c:noMultiLvlLbl val="0"/>
      </c:catAx>
      <c:valAx>
        <c:axId val="96383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6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0.95246478873239437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9616"/>
        <c:axId val="963840704"/>
      </c:barChart>
      <c:catAx>
        <c:axId val="96383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0704"/>
        <c:crosses val="autoZero"/>
        <c:auto val="1"/>
        <c:lblAlgn val="ctr"/>
        <c:lblOffset val="100"/>
        <c:noMultiLvlLbl val="0"/>
      </c:catAx>
      <c:valAx>
        <c:axId val="963840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0.94051810865191143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63843424"/>
        <c:axId val="963843968"/>
        <c:extLst/>
      </c:barChart>
      <c:catAx>
        <c:axId val="9638434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968"/>
        <c:crosses val="autoZero"/>
        <c:auto val="1"/>
        <c:lblAlgn val="ctr"/>
        <c:lblOffset val="100"/>
        <c:noMultiLvlLbl val="0"/>
      </c:catAx>
      <c:valAx>
        <c:axId val="9638439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43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DC7-4A29-A2E5-88F7F91F9253}"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C7-4A29-A2E5-88F7F91F9253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C7-4A29-A2E5-88F7F91F9253}"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C7-4A29-A2E5-88F7F91F9253}"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C7-4A29-A2E5-88F7F91F9253}"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C7-4A29-A2E5-88F7F91F925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59800928"/>
        <c:axId val="965890752"/>
        <c:extLst/>
      </c:barChart>
      <c:catAx>
        <c:axId val="9598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5890752"/>
        <c:crosses val="autoZero"/>
        <c:auto val="1"/>
        <c:lblAlgn val="ctr"/>
        <c:lblOffset val="100"/>
        <c:noMultiLvlLbl val="0"/>
      </c:catAx>
      <c:valAx>
        <c:axId val="96589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0.90909090909090906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4736"/>
        <c:axId val="959806368"/>
      </c:barChart>
      <c:catAx>
        <c:axId val="95980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6368"/>
        <c:crosses val="autoZero"/>
        <c:auto val="1"/>
        <c:lblAlgn val="ctr"/>
        <c:lblOffset val="100"/>
        <c:noMultiLvlLbl val="0"/>
      </c:catAx>
      <c:valAx>
        <c:axId val="95980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59808544"/>
        <c:axId val="959809088"/>
      </c:barChart>
      <c:catAx>
        <c:axId val="959808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59809088"/>
        <c:crosses val="autoZero"/>
        <c:auto val="1"/>
        <c:lblAlgn val="ctr"/>
        <c:lblOffset val="100"/>
        <c:noMultiLvlLbl val="0"/>
      </c:catAx>
      <c:valAx>
        <c:axId val="959809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59808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0.98076923076923073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18400"/>
        <c:axId val="963831456"/>
      </c:barChart>
      <c:catAx>
        <c:axId val="96381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1456"/>
        <c:crosses val="autoZero"/>
        <c:auto val="1"/>
        <c:lblAlgn val="ctr"/>
        <c:lblOffset val="100"/>
        <c:noMultiLvlLbl val="0"/>
      </c:catAx>
      <c:valAx>
        <c:axId val="96383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1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0.98684210526315785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6016"/>
        <c:axId val="963827648"/>
      </c:barChart>
      <c:catAx>
        <c:axId val="963826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7648"/>
        <c:crosses val="autoZero"/>
        <c:auto val="1"/>
        <c:lblAlgn val="ctr"/>
        <c:lblOffset val="100"/>
        <c:noMultiLvlLbl val="0"/>
      </c:catAx>
      <c:valAx>
        <c:axId val="963827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6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1120"/>
        <c:axId val="963823296"/>
      </c:barChart>
      <c:catAx>
        <c:axId val="96382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3296"/>
        <c:crosses val="autoZero"/>
        <c:auto val="1"/>
        <c:lblAlgn val="ctr"/>
        <c:lblOffset val="100"/>
        <c:noMultiLvlLbl val="0"/>
      </c:catAx>
      <c:valAx>
        <c:axId val="963823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0.72499999999999998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2544"/>
        <c:axId val="963830368"/>
      </c:barChart>
      <c:catAx>
        <c:axId val="96383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0368"/>
        <c:crosses val="autoZero"/>
        <c:auto val="1"/>
        <c:lblAlgn val="ctr"/>
        <c:lblOffset val="100"/>
        <c:noMultiLvlLbl val="0"/>
      </c:catAx>
      <c:valAx>
        <c:axId val="96383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2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28736"/>
        <c:axId val="963829824"/>
      </c:barChart>
      <c:catAx>
        <c:axId val="963828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29824"/>
        <c:crosses val="autoZero"/>
        <c:auto val="1"/>
        <c:lblAlgn val="ctr"/>
        <c:lblOffset val="100"/>
        <c:noMultiLvlLbl val="0"/>
      </c:catAx>
      <c:valAx>
        <c:axId val="96382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28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63830912"/>
        <c:axId val="963835808"/>
      </c:barChart>
      <c:catAx>
        <c:axId val="963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63835808"/>
        <c:crosses val="autoZero"/>
        <c:auto val="1"/>
        <c:lblAlgn val="ctr"/>
        <c:lblOffset val="100"/>
        <c:noMultiLvlLbl val="0"/>
      </c:catAx>
      <c:valAx>
        <c:axId val="963835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6383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78" zoomScaleNormal="100" zoomScaleSheetLayoutView="100" workbookViewId="0">
      <selection activeCell="K30" sqref="K30"/>
    </sheetView>
  </sheetViews>
  <sheetFormatPr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285" t="s">
        <v>379</v>
      </c>
      <c r="B18" s="285"/>
      <c r="C18" s="285"/>
      <c r="D18" s="286" t="s">
        <v>434</v>
      </c>
      <c r="E18" s="286"/>
      <c r="F18" s="286"/>
      <c r="G18" s="286"/>
      <c r="H18" s="286"/>
      <c r="I18" s="286"/>
      <c r="J18" s="286"/>
      <c r="K18" s="286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287" t="s">
        <v>380</v>
      </c>
      <c r="B21" s="287"/>
      <c r="C21" s="287"/>
      <c r="D21" s="287"/>
      <c r="E21" s="287"/>
      <c r="F21" s="287"/>
      <c r="G21" s="287"/>
      <c r="H21" s="287"/>
      <c r="I21" s="287"/>
      <c r="J21" s="287"/>
      <c r="K21" s="287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288" t="s">
        <v>382</v>
      </c>
      <c r="C23" s="288"/>
      <c r="D23" s="197"/>
      <c r="E23" s="197"/>
      <c r="F23" s="197"/>
      <c r="G23" s="197"/>
      <c r="H23" s="197"/>
      <c r="I23" s="197"/>
      <c r="J23" s="196" t="str">
        <f>D18</f>
        <v>Jammel</v>
      </c>
    </row>
    <row r="24" spans="1:11" ht="33" customHeight="1" x14ac:dyDescent="0.25">
      <c r="A24" s="205" t="s">
        <v>383</v>
      </c>
      <c r="B24" s="289">
        <f>AVERAGE('A1 Exploitation'!D505,'A1 Technique'!D198)</f>
        <v>0.94051810865191143</v>
      </c>
      <c r="C24" s="289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289">
        <f>AVERAGE('A2 Exploitation'!D506,'A2 Technique'!D198)</f>
        <v>0</v>
      </c>
      <c r="C25" s="289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289">
        <f>AVERAGE('A3 Exploitation'!D506,'A3 Technique'!D198)</f>
        <v>0</v>
      </c>
      <c r="C26" s="289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289">
        <f>AVERAGE('A4 Exploitation'!D506,'A4 Technique'!D198)</f>
        <v>0</v>
      </c>
      <c r="C27" s="289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289">
        <f>AVERAGE('A5 Exploitation'!D506,'A5 Technique'!D198)</f>
        <v>0</v>
      </c>
      <c r="C28" s="289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289">
        <f>AVERAGE('A6 Exploitation'!D506,'A6 Technique'!D198)</f>
        <v>0</v>
      </c>
      <c r="C29" s="289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288" t="s">
        <v>389</v>
      </c>
      <c r="C33" s="288"/>
      <c r="D33" s="197"/>
      <c r="E33" s="197"/>
      <c r="F33" s="197"/>
      <c r="G33" s="197"/>
      <c r="H33" s="197"/>
      <c r="I33" s="197"/>
      <c r="J33" s="196" t="str">
        <f>D18</f>
        <v>Jammel</v>
      </c>
    </row>
    <row r="34" spans="1:10" ht="33" customHeight="1" x14ac:dyDescent="0.25">
      <c r="A34" s="205" t="s">
        <v>383</v>
      </c>
      <c r="B34" s="289">
        <f>'A1 Exploitation'!D505</f>
        <v>0.95246478873239437</v>
      </c>
      <c r="C34" s="289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289">
        <f>'A2 Exploitation'!D506</f>
        <v>0</v>
      </c>
      <c r="C35" s="289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289">
        <f>'A3 Exploitation'!D506</f>
        <v>0</v>
      </c>
      <c r="C36" s="289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289">
        <f>'A4 Exploitation'!D506</f>
        <v>0</v>
      </c>
      <c r="C37" s="289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289">
        <f>'A5 Exploitation'!D506</f>
        <v>0</v>
      </c>
      <c r="C38" s="289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289">
        <f>'A6 Exploitation'!D506</f>
        <v>0</v>
      </c>
      <c r="C39" s="289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290" t="s">
        <v>390</v>
      </c>
      <c r="C42" s="290"/>
      <c r="D42" s="197"/>
      <c r="E42" s="197"/>
      <c r="F42" s="197"/>
      <c r="G42" s="197"/>
      <c r="H42" s="197"/>
      <c r="I42" s="197"/>
      <c r="J42" s="196" t="str">
        <f>D18</f>
        <v>Jammel</v>
      </c>
    </row>
    <row r="43" spans="1:10" ht="33" customHeight="1" x14ac:dyDescent="0.25">
      <c r="A43" s="205" t="s">
        <v>383</v>
      </c>
      <c r="B43" s="289" t="e">
        <f>AVERAGE('A1 Exploitation'!D503, 'A1 Technique'!D196)</f>
        <v>#DIV/0!</v>
      </c>
      <c r="C43" s="289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289">
        <f>AVERAGE('A2 Exploitation'!D504, 'A2 Technique'!D196)</f>
        <v>0</v>
      </c>
      <c r="C44" s="289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289">
        <f>AVERAGE('A3 Exploitation'!D504, 'A3 Technique'!D196)</f>
        <v>0</v>
      </c>
      <c r="C45" s="289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289">
        <f>AVERAGE('A4 Exploitation'!D504, 'A4 Technique'!D196)</f>
        <v>0</v>
      </c>
      <c r="C46" s="289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289">
        <f>AVERAGE('A5 Exploitation'!D504, 'A5 Technique'!D196)</f>
        <v>0</v>
      </c>
      <c r="C47" s="289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289">
        <f>AVERAGE('A6 Exploitation'!D504, 'A6 Technique'!D196)</f>
        <v>0</v>
      </c>
      <c r="C48" s="289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288" t="s">
        <v>391</v>
      </c>
      <c r="C51" s="288"/>
      <c r="D51" s="197"/>
      <c r="E51" s="197"/>
      <c r="F51" s="197"/>
      <c r="G51" s="197"/>
      <c r="H51" s="197"/>
      <c r="I51" s="197"/>
      <c r="J51" s="196" t="str">
        <f>D18</f>
        <v>Jammel</v>
      </c>
    </row>
    <row r="52" spans="1:10" ht="33" customHeight="1" x14ac:dyDescent="0.25">
      <c r="A52" s="205" t="s">
        <v>383</v>
      </c>
      <c r="B52" s="291">
        <f>'A1 Exploitation'!D41</f>
        <v>1</v>
      </c>
      <c r="C52" s="291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291">
        <f>'A2 Exploitation'!D41</f>
        <v>0</v>
      </c>
      <c r="C53" s="291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291">
        <f>'A3 Exploitation'!D41</f>
        <v>0</v>
      </c>
      <c r="C54" s="291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291">
        <f>'A4 Exploitation'!D41</f>
        <v>0</v>
      </c>
      <c r="C55" s="291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291">
        <f>'A5 Exploitation'!D41</f>
        <v>0</v>
      </c>
      <c r="C56" s="291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291">
        <f>'A6 Exploitation'!D41</f>
        <v>0</v>
      </c>
      <c r="C57" s="291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288" t="s">
        <v>392</v>
      </c>
      <c r="C60" s="288"/>
      <c r="D60" s="197"/>
      <c r="E60" s="197"/>
      <c r="F60" s="197"/>
      <c r="G60" s="197"/>
      <c r="H60" s="197"/>
      <c r="I60" s="197"/>
      <c r="J60" s="196" t="str">
        <f>D18</f>
        <v>Jammel</v>
      </c>
    </row>
    <row r="61" spans="1:10" ht="33" customHeight="1" x14ac:dyDescent="0.25">
      <c r="A61" s="205" t="s">
        <v>383</v>
      </c>
      <c r="B61" s="289">
        <f>'A1 Exploitation'!D97</f>
        <v>0.90909090909090906</v>
      </c>
      <c r="C61" s="289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289">
        <f>'A2 Exploitation'!D97</f>
        <v>0</v>
      </c>
      <c r="C62" s="289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289">
        <f>'A3 Exploitation'!D97</f>
        <v>0</v>
      </c>
      <c r="C63" s="289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289">
        <f>'A4 Exploitation'!D97</f>
        <v>0</v>
      </c>
      <c r="C64" s="289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289">
        <f>'A5 Exploitation'!D97</f>
        <v>0</v>
      </c>
      <c r="C65" s="289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289">
        <f>'A6 Exploitation'!D97</f>
        <v>0</v>
      </c>
      <c r="C66" s="289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288" t="s">
        <v>393</v>
      </c>
      <c r="C69" s="288"/>
      <c r="D69" s="197"/>
      <c r="E69" s="197"/>
      <c r="F69" s="197"/>
      <c r="G69" s="197"/>
      <c r="H69" s="197"/>
      <c r="I69" s="197"/>
      <c r="J69" s="196" t="str">
        <f>D18</f>
        <v>Jammel</v>
      </c>
    </row>
    <row r="70" spans="1:10" ht="33" customHeight="1" x14ac:dyDescent="0.25">
      <c r="A70" s="205" t="s">
        <v>383</v>
      </c>
      <c r="B70" s="289">
        <f>'A1 Exploitation'!D150</f>
        <v>0.9285714285714286</v>
      </c>
      <c r="C70" s="289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289">
        <f>'A2 Exploitation'!D150</f>
        <v>0</v>
      </c>
      <c r="C71" s="289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289">
        <f>'A3 Exploitation'!D150</f>
        <v>0</v>
      </c>
      <c r="C72" s="289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289">
        <f>'A4 Exploitation'!D150</f>
        <v>0</v>
      </c>
      <c r="C73" s="289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289">
        <f>'A5 Exploitation'!D150</f>
        <v>0</v>
      </c>
      <c r="C74" s="289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289">
        <f>'A6 Exploitation'!D150</f>
        <v>0</v>
      </c>
      <c r="C75" s="289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288" t="s">
        <v>394</v>
      </c>
      <c r="C78" s="288"/>
      <c r="D78" s="197"/>
      <c r="E78" s="197"/>
      <c r="F78" s="197"/>
      <c r="G78" s="197"/>
      <c r="H78" s="197"/>
      <c r="I78" s="197"/>
      <c r="J78" s="196" t="str">
        <f>D18</f>
        <v>Jammel</v>
      </c>
    </row>
    <row r="79" spans="1:10" ht="33" customHeight="1" x14ac:dyDescent="0.25">
      <c r="A79" s="205" t="s">
        <v>383</v>
      </c>
      <c r="B79" s="289">
        <f>'A1 Exploitation'!D190</f>
        <v>0.98076923076923073</v>
      </c>
      <c r="C79" s="289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289">
        <f>'A2 Exploitation'!D190</f>
        <v>0</v>
      </c>
      <c r="C80" s="289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289">
        <f>'A3 Exploitation'!D190</f>
        <v>0</v>
      </c>
      <c r="C81" s="289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289">
        <f>'A4 Exploitation'!D190</f>
        <v>0</v>
      </c>
      <c r="C82" s="289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289">
        <f>'A5 Exploitation'!D190</f>
        <v>0</v>
      </c>
      <c r="C83" s="289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289">
        <f>'A6 Exploitation'!D190</f>
        <v>0</v>
      </c>
      <c r="C84" s="289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288" t="s">
        <v>395</v>
      </c>
      <c r="C87" s="288"/>
      <c r="D87" s="197"/>
      <c r="E87" s="197"/>
      <c r="F87" s="197"/>
      <c r="G87" s="197"/>
      <c r="H87" s="197"/>
      <c r="I87" s="197"/>
      <c r="J87" s="196" t="str">
        <f>D18</f>
        <v>Jammel</v>
      </c>
    </row>
    <row r="88" spans="1:10" ht="33" customHeight="1" x14ac:dyDescent="0.25">
      <c r="A88" s="205" t="s">
        <v>383</v>
      </c>
      <c r="B88" s="289">
        <f>'A1 Exploitation'!D246</f>
        <v>0.98684210526315785</v>
      </c>
      <c r="C88" s="289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289">
        <f>'A2 Exploitation'!D246</f>
        <v>0</v>
      </c>
      <c r="C89" s="289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289">
        <f>'A3 Exploitation'!D246</f>
        <v>0</v>
      </c>
      <c r="C90" s="289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289">
        <f>'A4 Exploitation'!D246</f>
        <v>0</v>
      </c>
      <c r="C91" s="289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289">
        <f>'A5 Exploitation'!D246</f>
        <v>0</v>
      </c>
      <c r="C92" s="289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289">
        <f>'A6 Exploitation'!D246</f>
        <v>0</v>
      </c>
      <c r="C93" s="289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288" t="s">
        <v>396</v>
      </c>
      <c r="C96" s="288"/>
      <c r="D96" s="197"/>
      <c r="E96" s="197"/>
      <c r="F96" s="197"/>
      <c r="G96" s="197"/>
      <c r="H96" s="197"/>
      <c r="I96" s="197"/>
      <c r="J96" s="196" t="str">
        <f>D18</f>
        <v>Jammel</v>
      </c>
    </row>
    <row r="97" spans="1:10" ht="33" customHeight="1" x14ac:dyDescent="0.25">
      <c r="A97" s="205" t="s">
        <v>383</v>
      </c>
      <c r="B97" s="289">
        <f>'A1 Exploitation'!D289</f>
        <v>0.94827586206896552</v>
      </c>
      <c r="C97" s="289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289">
        <f>'A2 Exploitation'!D289</f>
        <v>0</v>
      </c>
      <c r="C98" s="289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289">
        <f>'A3 Exploitation'!D289</f>
        <v>0</v>
      </c>
      <c r="C99" s="289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289">
        <f>'A4 Exploitation'!D289</f>
        <v>0</v>
      </c>
      <c r="C100" s="289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289">
        <f>'A5 Exploitation'!D289</f>
        <v>0</v>
      </c>
      <c r="C101" s="289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289">
        <f>'A6 Exploitation'!D289</f>
        <v>0</v>
      </c>
      <c r="C102" s="289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288" t="s">
        <v>397</v>
      </c>
      <c r="C105" s="288"/>
      <c r="D105" s="197"/>
      <c r="E105" s="197"/>
      <c r="F105" s="197"/>
      <c r="G105" s="197"/>
      <c r="H105" s="197"/>
      <c r="I105" s="197"/>
      <c r="J105" s="196" t="str">
        <f>D18</f>
        <v>Jammel</v>
      </c>
    </row>
    <row r="106" spans="1:10" ht="33" customHeight="1" x14ac:dyDescent="0.25">
      <c r="A106" s="205" t="s">
        <v>383</v>
      </c>
      <c r="B106" s="289">
        <f>'A1 Exploitation'!D322</f>
        <v>0.72499999999999998</v>
      </c>
      <c r="C106" s="289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289">
        <f>'A2 Exploitation'!D322</f>
        <v>0</v>
      </c>
      <c r="C107" s="289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289">
        <f>'A3 Exploitation'!D322</f>
        <v>0</v>
      </c>
      <c r="C108" s="289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289">
        <f>'A4 Exploitation'!D322</f>
        <v>0</v>
      </c>
      <c r="C109" s="289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289">
        <f>'A5 Exploitation'!D322</f>
        <v>0</v>
      </c>
      <c r="C110" s="289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289">
        <f>'A6 Exploitation'!D322</f>
        <v>0</v>
      </c>
      <c r="C111" s="289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288" t="s">
        <v>398</v>
      </c>
      <c r="C114" s="288"/>
      <c r="D114" s="197"/>
      <c r="E114" s="197"/>
      <c r="F114" s="197"/>
      <c r="G114" s="197"/>
      <c r="H114" s="197"/>
      <c r="I114" s="197"/>
      <c r="J114" s="196" t="str">
        <f>D18</f>
        <v>Jammel</v>
      </c>
    </row>
    <row r="115" spans="1:10" ht="33" customHeight="1" x14ac:dyDescent="0.25">
      <c r="A115" s="205" t="s">
        <v>383</v>
      </c>
      <c r="B115" s="289">
        <f>'A1 Exploitation'!D350</f>
        <v>0.9642857142857143</v>
      </c>
      <c r="C115" s="289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289">
        <f>'A2 Exploitation'!D350</f>
        <v>0</v>
      </c>
      <c r="C116" s="289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289">
        <f>'A3 Exploitation'!D350</f>
        <v>0</v>
      </c>
      <c r="C117" s="289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289">
        <f>'A4 Exploitation'!D350</f>
        <v>0</v>
      </c>
      <c r="C118" s="289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289">
        <f>'A5 Exploitation'!D350</f>
        <v>0</v>
      </c>
      <c r="C119" s="289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289">
        <f>'A6 Exploitation'!D350</f>
        <v>0</v>
      </c>
      <c r="C120" s="289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288" t="s">
        <v>399</v>
      </c>
      <c r="C123" s="288"/>
      <c r="D123" s="197"/>
      <c r="E123" s="197"/>
      <c r="F123" s="197"/>
      <c r="G123" s="197"/>
      <c r="H123" s="197"/>
      <c r="I123" s="197"/>
      <c r="J123" s="196" t="str">
        <f>D18</f>
        <v>Jammel</v>
      </c>
    </row>
    <row r="124" spans="1:10" ht="33" customHeight="1" x14ac:dyDescent="0.25">
      <c r="A124" s="205" t="s">
        <v>383</v>
      </c>
      <c r="B124" s="289">
        <f>'A1 Exploitation'!D403</f>
        <v>1</v>
      </c>
      <c r="C124" s="289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289">
        <f>'A2 Exploitation'!D403</f>
        <v>0</v>
      </c>
      <c r="C125" s="289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289">
        <f>'A3 Exploitation'!D403</f>
        <v>0</v>
      </c>
      <c r="C126" s="289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289">
        <f>'A4 Exploitation'!D403</f>
        <v>0</v>
      </c>
      <c r="C127" s="289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289">
        <f>'A5 Exploitation'!D403</f>
        <v>0</v>
      </c>
      <c r="C128" s="289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289">
        <f>'A6 Exploitation'!D403</f>
        <v>0</v>
      </c>
      <c r="C129" s="289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288" t="s">
        <v>400</v>
      </c>
      <c r="C132" s="288"/>
      <c r="D132" s="197"/>
      <c r="E132" s="197"/>
      <c r="F132" s="197"/>
      <c r="G132" s="197"/>
      <c r="H132" s="197"/>
      <c r="I132" s="197"/>
      <c r="J132" s="196" t="str">
        <f>D18</f>
        <v>Jammel</v>
      </c>
    </row>
    <row r="133" spans="1:10" ht="33" customHeight="1" x14ac:dyDescent="0.25">
      <c r="A133" s="205" t="s">
        <v>383</v>
      </c>
      <c r="B133" s="289">
        <f>'A1 Exploitation'!D433</f>
        <v>1</v>
      </c>
      <c r="C133" s="289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289">
        <f>'A2 Exploitation'!D434</f>
        <v>0</v>
      </c>
      <c r="C134" s="289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289">
        <f>'A3 Exploitation'!D434</f>
        <v>0</v>
      </c>
      <c r="C135" s="289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289">
        <f>'A4 Exploitation'!D434</f>
        <v>0</v>
      </c>
      <c r="C136" s="289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289">
        <f>'A5 Exploitation'!D434</f>
        <v>0</v>
      </c>
      <c r="C137" s="289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289">
        <f>'A6 Exploitation'!D434</f>
        <v>0</v>
      </c>
      <c r="C138" s="289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288" t="s">
        <v>401</v>
      </c>
      <c r="C141" s="288"/>
      <c r="D141" s="197"/>
      <c r="E141" s="197"/>
      <c r="F141" s="197"/>
      <c r="G141" s="197"/>
      <c r="H141" s="197"/>
      <c r="I141" s="197"/>
      <c r="J141" s="196" t="str">
        <f>D18</f>
        <v>Jammel</v>
      </c>
    </row>
    <row r="142" spans="1:10" ht="33" customHeight="1" x14ac:dyDescent="0.25">
      <c r="A142" s="205" t="s">
        <v>383</v>
      </c>
      <c r="B142" s="289">
        <f>'A1 Exploitation'!D452</f>
        <v>0.91666666666666663</v>
      </c>
      <c r="C142" s="289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289">
        <f>'A2 Exploitation'!D453</f>
        <v>0</v>
      </c>
      <c r="C143" s="289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289">
        <f>'A3 Exploitation'!D453</f>
        <v>0</v>
      </c>
      <c r="C144" s="289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289">
        <f>'A4 Exploitation'!D453</f>
        <v>0</v>
      </c>
      <c r="C145" s="289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289">
        <f>'A5 Exploitation'!D453</f>
        <v>0</v>
      </c>
      <c r="C146" s="289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289">
        <f>'A6 Exploitation'!D453</f>
        <v>0</v>
      </c>
      <c r="C147" s="289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288" t="s">
        <v>402</v>
      </c>
      <c r="C150" s="288"/>
      <c r="D150" s="197"/>
      <c r="E150" s="197"/>
      <c r="F150" s="197"/>
      <c r="G150" s="197"/>
      <c r="H150" s="197"/>
      <c r="I150" s="197"/>
      <c r="J150" s="196" t="str">
        <f>D18</f>
        <v>Jammel</v>
      </c>
    </row>
    <row r="151" spans="1:10" ht="33" customHeight="1" x14ac:dyDescent="0.25">
      <c r="A151" s="205" t="s">
        <v>383</v>
      </c>
      <c r="B151" s="289">
        <f>'A1 Exploitation'!D462</f>
        <v>1</v>
      </c>
      <c r="C151" s="289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289">
        <f>'A2 Exploitation'!D463</f>
        <v>0</v>
      </c>
      <c r="C152" s="289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289">
        <f>'A3 Exploitation'!D463</f>
        <v>0</v>
      </c>
      <c r="C153" s="289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289">
        <f>'A4 Exploitation'!D463</f>
        <v>0</v>
      </c>
      <c r="C154" s="289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289">
        <f>'A5 Exploitation'!D463</f>
        <v>0</v>
      </c>
      <c r="C155" s="289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289">
        <f>'A6 Exploitation'!D463</f>
        <v>0</v>
      </c>
      <c r="C156" s="289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288" t="s">
        <v>403</v>
      </c>
      <c r="C159" s="288"/>
      <c r="D159" s="197"/>
      <c r="E159" s="197"/>
      <c r="F159" s="197"/>
      <c r="G159" s="197"/>
      <c r="H159" s="197"/>
      <c r="I159" s="197"/>
      <c r="J159" s="196" t="str">
        <f>D18</f>
        <v>Jammel</v>
      </c>
    </row>
    <row r="160" spans="1:10" ht="33" customHeight="1" x14ac:dyDescent="0.25">
      <c r="A160" s="205" t="s">
        <v>383</v>
      </c>
      <c r="B160" s="289">
        <f>'A1 Exploitation'!D471</f>
        <v>1</v>
      </c>
      <c r="C160" s="289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289">
        <f>'A2 Exploitation'!D472</f>
        <v>0</v>
      </c>
      <c r="C161" s="289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289">
        <f>'A3 Exploitation'!D472</f>
        <v>0</v>
      </c>
      <c r="C162" s="289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289">
        <f>'A4 Exploitation'!D472</f>
        <v>0</v>
      </c>
      <c r="C163" s="289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289">
        <f>'A5 Exploitation'!D472</f>
        <v>0</v>
      </c>
      <c r="C164" s="289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289">
        <f>'A6 Exploitation'!D472</f>
        <v>0</v>
      </c>
      <c r="C165" s="289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292"/>
      <c r="C166" s="292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292"/>
      <c r="C167" s="292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288" t="s">
        <v>404</v>
      </c>
      <c r="C168" s="288"/>
      <c r="D168" s="197"/>
      <c r="E168" s="197"/>
      <c r="F168" s="197"/>
      <c r="G168" s="197"/>
      <c r="H168" s="197"/>
      <c r="I168" s="197"/>
      <c r="J168" s="196" t="str">
        <f>D18</f>
        <v>Jammel</v>
      </c>
    </row>
    <row r="169" spans="1:10" ht="33" customHeight="1" x14ac:dyDescent="0.25">
      <c r="A169" s="205" t="s">
        <v>383</v>
      </c>
      <c r="B169" s="289">
        <f>'A1 Exploitation'!D492</f>
        <v>1</v>
      </c>
      <c r="C169" s="289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289">
        <f>'A2 Exploitation'!D493</f>
        <v>0</v>
      </c>
      <c r="C170" s="289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289">
        <f>'A3 Exploitation'!D493</f>
        <v>0</v>
      </c>
      <c r="C171" s="289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289">
        <f>'A4 Exploitation'!D493</f>
        <v>0</v>
      </c>
      <c r="C172" s="289"/>
    </row>
    <row r="173" spans="1:10" ht="33" customHeight="1" x14ac:dyDescent="0.25">
      <c r="A173" s="204" t="s">
        <v>387</v>
      </c>
      <c r="B173" s="289">
        <f>'A5 Exploitation'!D493</f>
        <v>0</v>
      </c>
      <c r="C173" s="289"/>
    </row>
    <row r="174" spans="1:10" ht="33" customHeight="1" x14ac:dyDescent="0.25">
      <c r="A174" s="204" t="s">
        <v>388</v>
      </c>
      <c r="B174" s="289">
        <f>'A6 Exploitation'!D493</f>
        <v>0</v>
      </c>
      <c r="C174" s="289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288" t="s">
        <v>405</v>
      </c>
      <c r="C177" s="288"/>
      <c r="J177" s="196" t="str">
        <f>D18</f>
        <v>Jammel</v>
      </c>
    </row>
    <row r="178" spans="1:10" ht="33" customHeight="1" x14ac:dyDescent="0.25">
      <c r="A178" s="205" t="s">
        <v>383</v>
      </c>
      <c r="B178" s="289">
        <f>'A1 Exploitation'!D501</f>
        <v>1</v>
      </c>
      <c r="C178" s="289"/>
    </row>
    <row r="179" spans="1:10" ht="33" customHeight="1" x14ac:dyDescent="0.25">
      <c r="A179" s="204" t="s">
        <v>384</v>
      </c>
      <c r="B179" s="289">
        <f>'A2 Exploitation'!D502</f>
        <v>0</v>
      </c>
      <c r="C179" s="289"/>
    </row>
    <row r="180" spans="1:10" ht="33" customHeight="1" x14ac:dyDescent="0.25">
      <c r="A180" s="205" t="s">
        <v>385</v>
      </c>
      <c r="B180" s="289">
        <f>'A3 Exploitation'!D502</f>
        <v>0</v>
      </c>
      <c r="C180" s="289"/>
    </row>
    <row r="181" spans="1:10" ht="33" customHeight="1" x14ac:dyDescent="0.25">
      <c r="A181" s="205" t="s">
        <v>386</v>
      </c>
      <c r="B181" s="289">
        <f>'A4 Exploitation'!D502</f>
        <v>0</v>
      </c>
      <c r="C181" s="289"/>
    </row>
    <row r="182" spans="1:10" ht="33" customHeight="1" x14ac:dyDescent="0.25">
      <c r="A182" s="204" t="s">
        <v>387</v>
      </c>
      <c r="B182" s="289">
        <f>'A5 Exploitation'!D502</f>
        <v>0</v>
      </c>
      <c r="C182" s="289"/>
    </row>
    <row r="183" spans="1:10" ht="33" customHeight="1" x14ac:dyDescent="0.25">
      <c r="A183" s="204" t="s">
        <v>388</v>
      </c>
      <c r="B183" s="289">
        <f>'A6 Exploitation'!D502</f>
        <v>0</v>
      </c>
      <c r="C183" s="289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288" t="s">
        <v>406</v>
      </c>
      <c r="C186" s="288"/>
      <c r="J186" s="196" t="str">
        <f>D18</f>
        <v>Jammel</v>
      </c>
    </row>
    <row r="187" spans="1:10" ht="33" customHeight="1" x14ac:dyDescent="0.25">
      <c r="A187" s="205" t="s">
        <v>383</v>
      </c>
      <c r="B187" s="289">
        <f>'A1 Technique'!D198</f>
        <v>0.9285714285714286</v>
      </c>
      <c r="C187" s="289"/>
    </row>
    <row r="188" spans="1:10" ht="33" customHeight="1" x14ac:dyDescent="0.25">
      <c r="A188" s="204" t="s">
        <v>384</v>
      </c>
      <c r="B188" s="289">
        <f>'A2 Technique'!D198</f>
        <v>0</v>
      </c>
      <c r="C188" s="289"/>
    </row>
    <row r="189" spans="1:10" ht="33" customHeight="1" x14ac:dyDescent="0.25">
      <c r="A189" s="205" t="s">
        <v>385</v>
      </c>
      <c r="B189" s="289">
        <f>'A3 Technique'!D198</f>
        <v>0</v>
      </c>
      <c r="C189" s="289"/>
    </row>
    <row r="190" spans="1:10" ht="33" customHeight="1" x14ac:dyDescent="0.25">
      <c r="A190" s="205" t="s">
        <v>386</v>
      </c>
      <c r="B190" s="289">
        <f>'A4 Technique'!D198</f>
        <v>0</v>
      </c>
      <c r="C190" s="289"/>
    </row>
    <row r="191" spans="1:10" ht="33" customHeight="1" x14ac:dyDescent="0.25">
      <c r="A191" s="204" t="s">
        <v>387</v>
      </c>
      <c r="B191" s="289">
        <f>'A5 Technique'!D198</f>
        <v>0</v>
      </c>
      <c r="C191" s="289"/>
    </row>
    <row r="192" spans="1:10" ht="33" customHeight="1" x14ac:dyDescent="0.25">
      <c r="A192" s="204" t="s">
        <v>388</v>
      </c>
      <c r="B192" s="289">
        <f>'A6 Technique'!D198</f>
        <v>0</v>
      </c>
      <c r="C192" s="289"/>
    </row>
  </sheetData>
  <sheetProtection algorithmName="SHA-512" hashValue="NRzqrz+QBD4H+AXz09ixvM9vZFV+VcV/Gyc0qInFEHc3qsfIZtGVXnvhEcmh/0baIugUaTtuX/nlu5W7hDIWYg==" saltValue="b8pRkOTowUyH2ByMYgUNEg==" spinCount="100000" sheet="1" objects="1" scenarios="1"/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Jammel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Jammel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'A5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'A5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'A5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3" t="s">
        <v>87</v>
      </c>
      <c r="B179" s="334"/>
      <c r="C179" s="334"/>
      <c r="D179" s="334"/>
      <c r="E179" s="334"/>
      <c r="F179" s="334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Jammel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9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70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35" t="s">
        <v>122</v>
      </c>
      <c r="B418" s="336"/>
      <c r="C418" s="336"/>
      <c r="D418" s="336"/>
      <c r="E418" s="336"/>
      <c r="F418" s="336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Jammel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'A6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'A6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'A6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71">
        <f>SUM(B106:C116)</f>
        <v>0</v>
      </c>
      <c r="E117" s="36"/>
      <c r="F117" s="36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89" zoomScaleNormal="100" zoomScaleSheetLayoutView="71" workbookViewId="0">
      <selection activeCell="E89" sqref="E89"/>
    </sheetView>
  </sheetViews>
  <sheetFormatPr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123"/>
      <c r="H7" s="123"/>
      <c r="I7" s="123"/>
    </row>
    <row r="8" spans="1:9" ht="29.25" x14ac:dyDescent="0.45">
      <c r="A8" s="301" t="s">
        <v>420</v>
      </c>
      <c r="B8" s="301"/>
      <c r="C8" s="301"/>
      <c r="D8" s="301"/>
      <c r="E8" s="301"/>
      <c r="F8" s="301"/>
      <c r="G8" s="125"/>
      <c r="H8" s="125"/>
      <c r="I8" s="123"/>
    </row>
    <row r="9" spans="1:9" ht="24" x14ac:dyDescent="0.45">
      <c r="A9" s="38" t="s">
        <v>44</v>
      </c>
      <c r="B9" s="302" t="s">
        <v>411</v>
      </c>
      <c r="C9" s="302"/>
      <c r="D9" s="302"/>
      <c r="E9" s="302"/>
      <c r="F9" s="302"/>
      <c r="G9" s="125"/>
      <c r="H9" s="125"/>
      <c r="I9" s="123"/>
    </row>
    <row r="10" spans="1:9" ht="24" x14ac:dyDescent="0.45">
      <c r="A10" s="39" t="s">
        <v>46</v>
      </c>
      <c r="B10" s="303" t="s">
        <v>412</v>
      </c>
      <c r="C10" s="303"/>
      <c r="D10" s="303"/>
      <c r="E10" s="303"/>
      <c r="F10" s="303"/>
      <c r="G10" s="125"/>
      <c r="H10" s="125"/>
      <c r="I10" s="123"/>
    </row>
    <row r="11" spans="1:9" ht="24" x14ac:dyDescent="0.45">
      <c r="A11" s="38" t="s">
        <v>45</v>
      </c>
      <c r="B11" s="298">
        <v>42962</v>
      </c>
      <c r="C11" s="298"/>
      <c r="D11" s="298"/>
      <c r="E11" s="298"/>
      <c r="F11" s="298"/>
      <c r="G11" s="125"/>
      <c r="H11" s="125"/>
      <c r="I11" s="123"/>
    </row>
    <row r="12" spans="1:9" ht="24" x14ac:dyDescent="0.45">
      <c r="A12" s="38" t="s">
        <v>276</v>
      </c>
      <c r="B12" s="304">
        <f>D505</f>
        <v>0.95246478873239437</v>
      </c>
      <c r="C12" s="304"/>
      <c r="D12" s="304"/>
      <c r="E12" s="304"/>
      <c r="F12" s="304"/>
      <c r="G12" s="125"/>
      <c r="H12" s="125"/>
      <c r="I12" s="123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42962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7" t="s">
        <v>10</v>
      </c>
      <c r="B19" s="134">
        <v>2</v>
      </c>
      <c r="C19" s="134"/>
      <c r="D19" s="133"/>
      <c r="E19" s="166"/>
      <c r="F19" s="65"/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45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 t="s">
        <v>34</v>
      </c>
      <c r="C36" s="130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24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42962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35" t="s">
        <v>34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 t="s">
        <v>413</v>
      </c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421</v>
      </c>
      <c r="E60" s="141" t="s">
        <v>416</v>
      </c>
      <c r="F60" s="65"/>
    </row>
    <row r="61" spans="1:6" x14ac:dyDescent="0.25">
      <c r="A61" s="24" t="s">
        <v>123</v>
      </c>
      <c r="B61" s="168">
        <v>2</v>
      </c>
      <c r="C61" s="142"/>
      <c r="D61" s="141"/>
      <c r="E61" s="145"/>
      <c r="F61" s="6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66"/>
      <c r="F62" s="283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>
        <v>2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ht="30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66"/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x14ac:dyDescent="0.25">
      <c r="A74" s="17" t="s">
        <v>188</v>
      </c>
      <c r="B74" s="168">
        <v>2</v>
      </c>
      <c r="C74" s="143"/>
      <c r="D74" s="150"/>
      <c r="E74" s="146"/>
      <c r="F74" s="66"/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ht="90" x14ac:dyDescent="0.25">
      <c r="A79" s="17" t="s">
        <v>292</v>
      </c>
      <c r="B79" s="168">
        <v>0</v>
      </c>
      <c r="C79" s="143"/>
      <c r="D79" s="150" t="s">
        <v>417</v>
      </c>
      <c r="E79" s="144" t="s">
        <v>422</v>
      </c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34</v>
      </c>
    </row>
    <row r="82" spans="1:6" x14ac:dyDescent="0.25">
      <c r="A82" s="19" t="s">
        <v>37</v>
      </c>
      <c r="B82" s="20"/>
      <c r="C82" s="21"/>
      <c r="D82" s="62">
        <f>D81/(COUNT(B58:C80)*2)</f>
        <v>0.89473684210526316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2</v>
      </c>
      <c r="C86" s="151"/>
      <c r="D86" s="153"/>
      <c r="E86" s="65"/>
      <c r="F86" s="6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65"/>
      <c r="F87" s="65"/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ht="75" x14ac:dyDescent="0.25">
      <c r="A89" s="18" t="s">
        <v>55</v>
      </c>
      <c r="B89" s="168">
        <v>0</v>
      </c>
      <c r="C89" s="151"/>
      <c r="D89" s="156" t="s">
        <v>414</v>
      </c>
      <c r="E89" s="156" t="s">
        <v>415</v>
      </c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 t="s">
        <v>34</v>
      </c>
      <c r="C92" s="152"/>
      <c r="D92" s="252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60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0.90909090909090906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42962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51"/>
      <c r="D116" s="141"/>
      <c r="E116" s="141"/>
      <c r="F116" s="145"/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x14ac:dyDescent="0.25">
      <c r="A118" s="18" t="s">
        <v>64</v>
      </c>
      <c r="B118" s="168">
        <v>2</v>
      </c>
      <c r="C118" s="151"/>
      <c r="D118" s="12"/>
      <c r="E118" s="140"/>
      <c r="F118" s="145"/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>
        <v>2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>
        <v>2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2</v>
      </c>
      <c r="C128" s="151"/>
      <c r="D128" s="140"/>
      <c r="E128" s="158"/>
      <c r="F128" s="145"/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ht="98.25" customHeight="1" x14ac:dyDescent="0.25">
      <c r="A132" s="24" t="s">
        <v>248</v>
      </c>
      <c r="B132" s="169">
        <v>0</v>
      </c>
      <c r="C132" s="151"/>
      <c r="D132" s="150" t="s">
        <v>417</v>
      </c>
      <c r="E132" s="144" t="s">
        <v>423</v>
      </c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38</v>
      </c>
    </row>
    <row r="135" spans="1:6" x14ac:dyDescent="0.25">
      <c r="A135" s="19" t="s">
        <v>37</v>
      </c>
      <c r="B135" s="20"/>
      <c r="C135" s="21"/>
      <c r="D135" s="62">
        <f>D134/(COUNT(B114:C133)*2)</f>
        <v>0.95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75" x14ac:dyDescent="0.35">
      <c r="A141" s="82" t="s">
        <v>55</v>
      </c>
      <c r="B141" s="168">
        <v>1</v>
      </c>
      <c r="C141" s="215" t="str">
        <f>IF(B141=0, -5, "0")</f>
        <v>0</v>
      </c>
      <c r="D141" s="156" t="s">
        <v>414</v>
      </c>
      <c r="E141" s="156" t="s">
        <v>415</v>
      </c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60" x14ac:dyDescent="0.25">
      <c r="A144" s="184" t="s">
        <v>75</v>
      </c>
      <c r="B144" s="168">
        <v>0</v>
      </c>
      <c r="C144" s="175"/>
      <c r="D144" s="185" t="s">
        <v>424</v>
      </c>
      <c r="E144" s="140" t="s">
        <v>425</v>
      </c>
      <c r="F144" s="145"/>
    </row>
    <row r="145" spans="1:6" ht="66" x14ac:dyDescent="0.25">
      <c r="A145" s="109" t="s">
        <v>287</v>
      </c>
      <c r="B145" s="168" t="s">
        <v>34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11</v>
      </c>
    </row>
    <row r="147" spans="1:6" x14ac:dyDescent="0.25">
      <c r="A147" s="19" t="s">
        <v>37</v>
      </c>
      <c r="B147" s="20"/>
      <c r="C147" s="21"/>
      <c r="D147" s="62">
        <f>D146/(COUNT(B138:C144)*2)</f>
        <v>0.7857142857142857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65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0.9285714285714286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42962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75" x14ac:dyDescent="0.35">
      <c r="A172" s="82" t="s">
        <v>80</v>
      </c>
      <c r="B172" s="168">
        <v>1</v>
      </c>
      <c r="C172" s="215" t="str">
        <f>IF(B172=0, -5, "0")</f>
        <v>0</v>
      </c>
      <c r="D172" s="156" t="s">
        <v>414</v>
      </c>
      <c r="E172" s="156" t="s">
        <v>415</v>
      </c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40"/>
      <c r="E176" s="145"/>
      <c r="F176" s="65"/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x14ac:dyDescent="0.25">
      <c r="A178" s="17" t="s">
        <v>188</v>
      </c>
      <c r="B178" s="168">
        <v>2</v>
      </c>
      <c r="C178" s="151"/>
      <c r="D178" s="140"/>
      <c r="E178" s="140"/>
      <c r="F178" s="65"/>
    </row>
    <row r="179" spans="1:7" ht="18" x14ac:dyDescent="0.35">
      <c r="A179" s="158" t="s">
        <v>289</v>
      </c>
      <c r="B179" s="168">
        <v>2</v>
      </c>
      <c r="C179" s="151"/>
      <c r="D179" s="140"/>
      <c r="E179" s="158"/>
      <c r="F179" s="6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 t="s">
        <v>34</v>
      </c>
      <c r="C185" s="152"/>
      <c r="D185" s="132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35</v>
      </c>
    </row>
    <row r="187" spans="1:7" x14ac:dyDescent="0.25">
      <c r="A187" s="19" t="s">
        <v>37</v>
      </c>
      <c r="B187" s="20"/>
      <c r="C187" s="21"/>
      <c r="D187" s="62">
        <f>D186/(COUNT(B167:C184)*2)</f>
        <v>0.97222222222222221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51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0.98076923076923073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42962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ht="30" x14ac:dyDescent="0.25">
      <c r="A196" s="23" t="s">
        <v>57</v>
      </c>
      <c r="B196" s="168">
        <v>1</v>
      </c>
      <c r="C196" s="151"/>
      <c r="D196" s="140" t="s">
        <v>418</v>
      </c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21</v>
      </c>
    </row>
    <row r="207" spans="1:7" x14ac:dyDescent="0.25">
      <c r="A207" s="19" t="s">
        <v>37</v>
      </c>
      <c r="B207" s="20"/>
      <c r="C207" s="21"/>
      <c r="D207" s="62">
        <f>D206/(COUNT(B195:C205)*2)</f>
        <v>0.95454545454545459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>
        <v>2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4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4"/>
      <c r="E217" s="145"/>
      <c r="F217" s="65"/>
    </row>
    <row r="218" spans="1:7" x14ac:dyDescent="0.25">
      <c r="A218" s="18" t="s">
        <v>188</v>
      </c>
      <c r="B218" s="168">
        <v>2</v>
      </c>
      <c r="C218" s="151"/>
      <c r="D218" s="166"/>
      <c r="E218" s="145"/>
      <c r="F218" s="65"/>
    </row>
    <row r="219" spans="1:7" ht="33" x14ac:dyDescent="0.3">
      <c r="A219" s="49" t="s">
        <v>178</v>
      </c>
      <c r="B219" s="168">
        <v>2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65"/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3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2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 t="s">
        <v>34</v>
      </c>
      <c r="C241" s="152"/>
      <c r="D241" s="255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75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0.98684210526315785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42962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27">
        <v>2</v>
      </c>
      <c r="C251" s="215" t="str">
        <f>IF(B251=0, -5, "0")</f>
        <v>0</v>
      </c>
      <c r="D251" s="4"/>
      <c r="E251" s="66"/>
      <c r="F251" s="66"/>
    </row>
    <row r="252" spans="1:6" s="3" customFormat="1" ht="32.25" customHeight="1" x14ac:dyDescent="0.25">
      <c r="A252" s="23" t="s">
        <v>148</v>
      </c>
      <c r="B252" s="168">
        <v>0</v>
      </c>
      <c r="C252" s="27"/>
      <c r="D252" s="4" t="s">
        <v>426</v>
      </c>
      <c r="E252" s="166" t="s">
        <v>419</v>
      </c>
      <c r="F252" s="66"/>
    </row>
    <row r="253" spans="1:6" s="3" customFormat="1" x14ac:dyDescent="0.25">
      <c r="A253" s="33" t="s">
        <v>300</v>
      </c>
      <c r="B253" s="168">
        <v>2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>
        <v>2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>
        <v>2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>
        <v>2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>
        <v>2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>
        <v>2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>
        <v>2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>
        <v>2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>
        <v>2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>
        <v>2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22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0.91666666666666663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43">
        <v>2</v>
      </c>
      <c r="C267" s="143"/>
      <c r="E267" s="146"/>
      <c r="F267" s="66"/>
    </row>
    <row r="268" spans="1:6" s="3" customFormat="1" x14ac:dyDescent="0.25">
      <c r="A268" s="18" t="s">
        <v>206</v>
      </c>
      <c r="B268" s="169">
        <v>2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>
        <v>2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>
        <v>2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>
        <v>2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>
        <v>2</v>
      </c>
      <c r="C272" s="27"/>
      <c r="D272" s="11"/>
      <c r="E272" s="66"/>
      <c r="F272" s="66"/>
    </row>
    <row r="273" spans="1:6" s="3" customFormat="1" ht="30" x14ac:dyDescent="0.3">
      <c r="A273" s="48" t="s">
        <v>80</v>
      </c>
      <c r="B273" s="169">
        <v>1</v>
      </c>
      <c r="C273" s="27"/>
      <c r="D273" s="11" t="s">
        <v>427</v>
      </c>
      <c r="E273" s="30"/>
      <c r="F273" s="66"/>
    </row>
    <row r="274" spans="1:6" s="3" customFormat="1" ht="30" x14ac:dyDescent="0.25">
      <c r="A274" s="17" t="s">
        <v>302</v>
      </c>
      <c r="B274" s="169">
        <v>2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>
        <v>2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>
        <v>2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>
        <v>2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>
        <v>2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>
        <v>2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>
        <v>2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>
        <v>2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>
        <v>2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>
        <v>2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6"/>
    </row>
    <row r="285" spans="1:6" s="3" customFormat="1" x14ac:dyDescent="0.25">
      <c r="A285" s="19" t="s">
        <v>38</v>
      </c>
      <c r="B285" s="19"/>
      <c r="C285" s="19"/>
      <c r="D285" s="19">
        <f>SUM(B267:C283)</f>
        <v>33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0.97058823529411764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55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0.94827586206896552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42962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ht="66" customHeight="1" x14ac:dyDescent="0.25">
      <c r="A294" s="32" t="s">
        <v>62</v>
      </c>
      <c r="B294" s="151">
        <v>0</v>
      </c>
      <c r="C294" s="151"/>
      <c r="D294" s="140" t="s">
        <v>429</v>
      </c>
      <c r="E294" s="166" t="s">
        <v>428</v>
      </c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19.5" customHeight="1" x14ac:dyDescent="0.25">
      <c r="A308" s="18" t="s">
        <v>5</v>
      </c>
      <c r="B308" s="169">
        <v>2</v>
      </c>
      <c r="C308" s="151"/>
      <c r="D308" s="155"/>
      <c r="E308" s="145"/>
      <c r="F308" s="65"/>
    </row>
    <row r="309" spans="1:6" ht="46.5" x14ac:dyDescent="0.35">
      <c r="A309" s="75" t="s">
        <v>367</v>
      </c>
      <c r="B309" s="169">
        <v>0</v>
      </c>
      <c r="C309" s="215">
        <f>IF(B309=0, -5, "0")</f>
        <v>-5</v>
      </c>
      <c r="D309" s="97" t="s">
        <v>431</v>
      </c>
      <c r="E309" s="166" t="s">
        <v>430</v>
      </c>
      <c r="F309" s="65"/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 t="s">
        <v>34</v>
      </c>
      <c r="C317" s="152"/>
      <c r="D317" s="132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15</v>
      </c>
    </row>
    <row r="319" spans="1:6" x14ac:dyDescent="0.25">
      <c r="A319" s="19" t="s">
        <v>37</v>
      </c>
      <c r="B319" s="20"/>
      <c r="C319" s="21"/>
      <c r="D319" s="62">
        <f>D318/(COUNT(B306:C316)*2)</f>
        <v>0.625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29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0.72499999999999998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42962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ht="16.5" customHeight="1" x14ac:dyDescent="0.25">
      <c r="A327" s="17" t="s">
        <v>109</v>
      </c>
      <c r="B327" s="151">
        <v>2</v>
      </c>
      <c r="C327" s="151"/>
      <c r="D327" s="141"/>
      <c r="E327" s="145"/>
      <c r="F327" s="65"/>
    </row>
    <row r="328" spans="1:9" x14ac:dyDescent="0.25">
      <c r="A328" s="17" t="s">
        <v>51</v>
      </c>
      <c r="B328" s="168">
        <v>1</v>
      </c>
      <c r="C328" s="151"/>
      <c r="D328" s="2" t="s">
        <v>432</v>
      </c>
      <c r="E328" s="145"/>
      <c r="F328" s="65"/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17</v>
      </c>
    </row>
    <row r="337" spans="1:6" x14ac:dyDescent="0.25">
      <c r="A337" s="19" t="s">
        <v>37</v>
      </c>
      <c r="B337" s="20"/>
      <c r="C337" s="21"/>
      <c r="D337" s="62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 t="s">
        <v>34</v>
      </c>
      <c r="C345" s="152"/>
      <c r="D345" s="257"/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27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0.9642857142857143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42962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x14ac:dyDescent="0.25">
      <c r="A357" s="33" t="s">
        <v>28</v>
      </c>
      <c r="B357" s="168">
        <v>2</v>
      </c>
      <c r="C357" s="27"/>
      <c r="D357" s="67"/>
      <c r="E357" s="65"/>
      <c r="F357" s="65"/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x14ac:dyDescent="0.25">
      <c r="A361" s="23" t="s">
        <v>280</v>
      </c>
      <c r="B361" s="168">
        <v>2</v>
      </c>
      <c r="C361" s="28"/>
      <c r="D361" s="10"/>
      <c r="E361" s="65"/>
      <c r="F361" s="65"/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93" t="s">
        <v>124</v>
      </c>
      <c r="B382" s="294"/>
      <c r="C382" s="294"/>
      <c r="D382" s="294"/>
      <c r="E382" s="294"/>
      <c r="F382" s="294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 t="s">
        <v>34</v>
      </c>
      <c r="C398" s="152"/>
      <c r="D398" s="258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62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1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42962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2</v>
      </c>
      <c r="C420" s="27"/>
      <c r="D420" s="4"/>
      <c r="E420" s="65"/>
      <c r="F420" s="65"/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 t="s">
        <v>34</v>
      </c>
      <c r="C428" s="29"/>
      <c r="D428" s="132"/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18</v>
      </c>
    </row>
    <row r="430" spans="1:6" x14ac:dyDescent="0.25">
      <c r="A430" s="19" t="s">
        <v>37</v>
      </c>
      <c r="B430" s="20"/>
      <c r="C430" s="21"/>
      <c r="D430" s="62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32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295" t="s">
        <v>374</v>
      </c>
      <c r="B435" s="295"/>
      <c r="C435" s="295"/>
      <c r="D435" s="295"/>
      <c r="E435" s="295"/>
      <c r="F435" s="295"/>
    </row>
    <row r="436" spans="1:7" s="165" customFormat="1" x14ac:dyDescent="0.25">
      <c r="A436" s="193">
        <f>+B11</f>
        <v>42962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2</v>
      </c>
      <c r="C440" s="143"/>
      <c r="D440" s="145"/>
      <c r="E440" s="146"/>
      <c r="F440" s="145"/>
    </row>
    <row r="441" spans="1:7" ht="16.5" x14ac:dyDescent="0.3">
      <c r="A441" s="48" t="s">
        <v>195</v>
      </c>
      <c r="B441" s="168">
        <v>2</v>
      </c>
      <c r="C441" s="143"/>
      <c r="D441" s="144"/>
      <c r="E441" s="146"/>
      <c r="F441" s="65"/>
      <c r="G441" s="170"/>
    </row>
    <row r="442" spans="1:7" x14ac:dyDescent="0.25">
      <c r="A442" s="19" t="s">
        <v>38</v>
      </c>
      <c r="B442" s="19"/>
      <c r="C442" s="19"/>
      <c r="D442" s="96">
        <f>SUM(B438:C441)</f>
        <v>8</v>
      </c>
    </row>
    <row r="443" spans="1:7" x14ac:dyDescent="0.25">
      <c r="A443" s="19" t="s">
        <v>37</v>
      </c>
      <c r="B443" s="20"/>
      <c r="C443" s="21"/>
      <c r="D443" s="62">
        <f>D442/(COUNT(B438:C441)*2)</f>
        <v>1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ht="30" x14ac:dyDescent="0.25">
      <c r="A446" s="32" t="s">
        <v>30</v>
      </c>
      <c r="B446" s="168">
        <v>1</v>
      </c>
      <c r="C446" s="151"/>
      <c r="D446" s="140" t="s">
        <v>433</v>
      </c>
      <c r="E446" s="65"/>
      <c r="F446" s="65"/>
    </row>
    <row r="447" spans="1:7" ht="45" x14ac:dyDescent="0.25">
      <c r="A447" s="115" t="s">
        <v>287</v>
      </c>
      <c r="B447" s="168" t="s">
        <v>34</v>
      </c>
      <c r="C447" s="152"/>
      <c r="D447" s="140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3</v>
      </c>
    </row>
    <row r="449" spans="1:6" x14ac:dyDescent="0.25">
      <c r="A449" s="19" t="s">
        <v>37</v>
      </c>
      <c r="B449" s="20"/>
      <c r="C449" s="21"/>
      <c r="D449" s="62">
        <f>D448/(COUNT(B445:C446)*2)</f>
        <v>0.75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11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0.91666666666666663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5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257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295" t="s">
        <v>152</v>
      </c>
      <c r="B494" s="295"/>
      <c r="C494" s="295"/>
      <c r="D494" s="295"/>
      <c r="E494" s="295"/>
      <c r="F494" s="295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 t="s">
        <v>34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 t="e">
        <f>AVERAGE(D36,D92,D145,D185,D241,D284,D317,D345,D398,D428,D447,D460,D469,D490,D499)</f>
        <v>#DIV/0!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541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0.95246478873239437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abSelected="1" topLeftCell="A132" zoomScaleNormal="100" zoomScaleSheetLayoutView="110" workbookViewId="0">
      <selection activeCell="D140" sqref="D140"/>
    </sheetView>
  </sheetViews>
  <sheetFormatPr defaultColWidth="11.42578125" defaultRowHeight="16.5" x14ac:dyDescent="0.3"/>
  <cols>
    <col min="1" max="1" width="70.5703125" style="37" customWidth="1"/>
    <col min="2" max="2" width="13.85546875" style="282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27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272">
        <v>1</v>
      </c>
      <c r="D2" s="125"/>
      <c r="E2" s="125"/>
      <c r="F2" s="125"/>
      <c r="G2" s="125"/>
      <c r="H2" s="125"/>
      <c r="I2" s="125"/>
    </row>
    <row r="3" spans="1:9" s="36" customFormat="1" ht="24" x14ac:dyDescent="0.45">
      <c r="A3" s="35"/>
      <c r="B3" s="272">
        <v>2</v>
      </c>
      <c r="D3" s="125"/>
      <c r="E3" s="125"/>
      <c r="F3" s="125"/>
      <c r="G3" s="125"/>
      <c r="H3" s="125"/>
      <c r="I3" s="125"/>
    </row>
    <row r="4" spans="1:9" s="36" customFormat="1" ht="16.5" customHeight="1" x14ac:dyDescent="0.45">
      <c r="A4" s="35"/>
      <c r="B4" s="272" t="s">
        <v>34</v>
      </c>
      <c r="D4" s="37"/>
      <c r="E4" s="125"/>
      <c r="F4" s="125"/>
      <c r="G4" s="125"/>
      <c r="H4" s="125"/>
      <c r="I4" s="125"/>
    </row>
    <row r="5" spans="1:9" s="36" customFormat="1" ht="16.5" customHeight="1" x14ac:dyDescent="0.45">
      <c r="A5" s="35"/>
      <c r="B5" s="273"/>
      <c r="D5" s="125"/>
      <c r="E5" s="125"/>
      <c r="F5" s="125"/>
      <c r="G5" s="125"/>
      <c r="H5" s="125"/>
      <c r="I5" s="125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125"/>
      <c r="H6" s="125"/>
      <c r="I6" s="125"/>
    </row>
    <row r="7" spans="1:9" s="36" customFormat="1" ht="21.75" customHeight="1" x14ac:dyDescent="0.45">
      <c r="A7" s="301" t="str">
        <f>'A1 Exploitation'!A8:F8</f>
        <v>CM Jammel</v>
      </c>
      <c r="B7" s="301"/>
      <c r="C7" s="301"/>
      <c r="D7" s="301"/>
      <c r="E7" s="301"/>
      <c r="F7" s="301"/>
      <c r="G7" s="125"/>
      <c r="H7" s="125"/>
      <c r="I7" s="125"/>
    </row>
    <row r="8" spans="1:9" s="36" customFormat="1" ht="24" x14ac:dyDescent="0.45">
      <c r="A8" s="38" t="s">
        <v>44</v>
      </c>
      <c r="B8" s="324" t="str">
        <f>'A1 Exploitation'!B9:F9</f>
        <v>Dr Hatem KARAA</v>
      </c>
      <c r="C8" s="324"/>
      <c r="D8" s="324"/>
      <c r="E8" s="324"/>
      <c r="F8" s="324"/>
      <c r="G8" s="125"/>
      <c r="H8" s="125"/>
      <c r="I8" s="125"/>
    </row>
    <row r="9" spans="1:9" s="36" customFormat="1" ht="24" x14ac:dyDescent="0.45">
      <c r="A9" s="39" t="s">
        <v>46</v>
      </c>
      <c r="B9" s="325" t="str">
        <f>'A1 Exploitation'!B10:F10</f>
        <v>Directeur du magasin et chefs de rayons</v>
      </c>
      <c r="C9" s="325"/>
      <c r="D9" s="325"/>
      <c r="E9" s="325"/>
      <c r="F9" s="325"/>
      <c r="G9" s="125"/>
      <c r="H9" s="125"/>
      <c r="I9" s="125"/>
    </row>
    <row r="10" spans="1:9" s="36" customFormat="1" ht="24" x14ac:dyDescent="0.45">
      <c r="A10" s="38" t="s">
        <v>45</v>
      </c>
      <c r="B10" s="322">
        <f>'A1 Exploitation'!B11:F11</f>
        <v>42962</v>
      </c>
      <c r="C10" s="322"/>
      <c r="D10" s="322"/>
      <c r="E10" s="322"/>
      <c r="F10" s="322"/>
      <c r="G10" s="125"/>
      <c r="H10" s="125"/>
      <c r="I10" s="125"/>
    </row>
    <row r="11" spans="1:9" s="36" customFormat="1" ht="24" x14ac:dyDescent="0.45">
      <c r="A11" s="38" t="s">
        <v>341</v>
      </c>
      <c r="B11" s="314">
        <f>D198</f>
        <v>0.9285714285714286</v>
      </c>
      <c r="C11" s="314"/>
      <c r="D11" s="314"/>
      <c r="E11" s="314"/>
      <c r="F11" s="314"/>
      <c r="G11" s="125"/>
      <c r="H11" s="125"/>
      <c r="I11" s="125"/>
    </row>
    <row r="12" spans="1:9" s="36" customFormat="1" ht="22.5" x14ac:dyDescent="0.45">
      <c r="A12" s="35"/>
      <c r="B12" s="273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274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ht="45" x14ac:dyDescent="0.3">
      <c r="A17" s="41" t="s">
        <v>316</v>
      </c>
      <c r="B17" s="275">
        <v>0</v>
      </c>
      <c r="C17" s="219"/>
      <c r="D17" s="156" t="s">
        <v>436</v>
      </c>
      <c r="E17" s="156" t="s">
        <v>435</v>
      </c>
      <c r="F17" s="219"/>
    </row>
    <row r="18" spans="1:6" x14ac:dyDescent="0.3">
      <c r="A18" s="48" t="s">
        <v>89</v>
      </c>
      <c r="B18" s="275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75">
        <v>2</v>
      </c>
      <c r="C19" s="219"/>
      <c r="D19" s="220"/>
      <c r="E19" s="220"/>
      <c r="F19" s="219"/>
    </row>
    <row r="20" spans="1:6" x14ac:dyDescent="0.3">
      <c r="A20" s="41" t="s">
        <v>164</v>
      </c>
      <c r="B20" s="275">
        <v>2</v>
      </c>
      <c r="C20" s="219"/>
      <c r="D20" s="221"/>
      <c r="E20" s="219"/>
      <c r="F20" s="219"/>
    </row>
    <row r="21" spans="1:6" x14ac:dyDescent="0.3">
      <c r="A21" s="86" t="s">
        <v>236</v>
      </c>
      <c r="B21" s="275">
        <v>2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126">
        <f>SUM(B17:C21)</f>
        <v>8</v>
      </c>
    </row>
    <row r="23" spans="1:6" x14ac:dyDescent="0.3">
      <c r="A23" s="311" t="s">
        <v>342</v>
      </c>
      <c r="B23" s="312"/>
      <c r="C23" s="313"/>
      <c r="D23" s="64">
        <f>D22/(COUNT(B17:C21)*2)</f>
        <v>0.8</v>
      </c>
    </row>
    <row r="24" spans="1:6" s="50" customFormat="1" x14ac:dyDescent="0.3">
      <c r="A24" s="54"/>
      <c r="B24" s="276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75">
        <v>2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75">
        <v>2</v>
      </c>
      <c r="C27" s="219"/>
      <c r="D27" s="156" t="s">
        <v>437</v>
      </c>
      <c r="E27" s="219"/>
      <c r="F27" s="219"/>
    </row>
    <row r="28" spans="1:6" ht="30" x14ac:dyDescent="0.3">
      <c r="A28" s="41" t="s">
        <v>327</v>
      </c>
      <c r="B28" s="275">
        <v>2</v>
      </c>
      <c r="C28" s="219"/>
      <c r="D28" s="156" t="s">
        <v>438</v>
      </c>
      <c r="E28" s="219"/>
      <c r="F28" s="219"/>
    </row>
    <row r="29" spans="1:6" x14ac:dyDescent="0.3">
      <c r="A29" s="41" t="s">
        <v>335</v>
      </c>
      <c r="B29" s="275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75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75">
        <v>2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124">
        <f>SUM(B26:C31)</f>
        <v>12</v>
      </c>
    </row>
    <row r="33" spans="1:6" x14ac:dyDescent="0.3">
      <c r="A33" s="311" t="s">
        <v>342</v>
      </c>
      <c r="B33" s="312"/>
      <c r="C33" s="313"/>
      <c r="D33" s="64">
        <f>D32/(COUNT(B26:C31)*2)</f>
        <v>1</v>
      </c>
    </row>
    <row r="34" spans="1:6" s="50" customFormat="1" x14ac:dyDescent="0.3">
      <c r="A34" s="54"/>
      <c r="B34" s="276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75">
        <v>2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75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75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75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75">
        <v>2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124">
        <f>SUM(B36:C40)</f>
        <v>10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1</v>
      </c>
      <c r="E42" s="37"/>
      <c r="F42" s="37"/>
    </row>
    <row r="43" spans="1:6" s="50" customFormat="1" x14ac:dyDescent="0.3">
      <c r="A43" s="89"/>
      <c r="B43" s="277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75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75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75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75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75">
        <v>2</v>
      </c>
      <c r="C49" s="219"/>
      <c r="D49" s="259"/>
      <c r="E49" s="219"/>
      <c r="F49" s="219"/>
    </row>
    <row r="50" spans="1:6" ht="18" x14ac:dyDescent="0.35">
      <c r="A50" s="75" t="s">
        <v>343</v>
      </c>
      <c r="B50" s="275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124">
        <f>SUM(B45:C50)</f>
        <v>10</v>
      </c>
    </row>
    <row r="52" spans="1:6" x14ac:dyDescent="0.3">
      <c r="A52" s="311" t="s">
        <v>342</v>
      </c>
      <c r="B52" s="312"/>
      <c r="C52" s="313"/>
      <c r="D52" s="64">
        <f>D51/(COUNT(B45:C50)*2)</f>
        <v>1</v>
      </c>
    </row>
    <row r="53" spans="1:6" s="50" customFormat="1" x14ac:dyDescent="0.3">
      <c r="A53" s="54"/>
      <c r="B53" s="276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78">
        <v>2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7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7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7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79">
        <v>2</v>
      </c>
      <c r="C59" s="246" t="str">
        <f>IF(B59=0, -5, "0")</f>
        <v>0</v>
      </c>
      <c r="D59" s="156" t="s">
        <v>439</v>
      </c>
      <c r="E59" s="219"/>
      <c r="F59" s="219"/>
    </row>
    <row r="60" spans="1:6" ht="30" x14ac:dyDescent="0.35">
      <c r="A60" s="75" t="s">
        <v>344</v>
      </c>
      <c r="B60" s="275">
        <v>0</v>
      </c>
      <c r="C60" s="246">
        <f>IF(B60=0, -5, "0")</f>
        <v>-5</v>
      </c>
      <c r="D60" s="156" t="s">
        <v>443</v>
      </c>
      <c r="E60" s="219"/>
      <c r="F60" s="219"/>
    </row>
    <row r="61" spans="1:6" x14ac:dyDescent="0.3">
      <c r="A61" s="41" t="s">
        <v>340</v>
      </c>
      <c r="B61" s="275">
        <v>2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124">
        <f>SUM(B55:C61)</f>
        <v>7</v>
      </c>
    </row>
    <row r="63" spans="1:6" x14ac:dyDescent="0.3">
      <c r="A63" s="311" t="s">
        <v>342</v>
      </c>
      <c r="B63" s="312"/>
      <c r="C63" s="313"/>
      <c r="D63" s="64">
        <f>D62/(COUNT(B55:C61)*2)</f>
        <v>0.4375</v>
      </c>
    </row>
    <row r="64" spans="1:6" s="50" customFormat="1" x14ac:dyDescent="0.3">
      <c r="A64" s="54"/>
      <c r="B64" s="276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78">
        <v>2</v>
      </c>
      <c r="C66" s="226"/>
      <c r="D66" s="227"/>
      <c r="E66" s="227"/>
      <c r="F66" s="219"/>
    </row>
    <row r="67" spans="1:6" ht="19.5" x14ac:dyDescent="0.4">
      <c r="A67" s="41" t="s">
        <v>319</v>
      </c>
      <c r="B67" s="279">
        <v>2</v>
      </c>
      <c r="C67" s="226"/>
      <c r="D67" s="230"/>
      <c r="E67" s="227"/>
      <c r="F67" s="219"/>
    </row>
    <row r="68" spans="1:6" ht="19.5" x14ac:dyDescent="0.4">
      <c r="A68" s="41" t="s">
        <v>340</v>
      </c>
      <c r="B68" s="279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79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79">
        <v>2</v>
      </c>
      <c r="C70" s="226"/>
      <c r="D70" s="228"/>
      <c r="E70" s="228"/>
      <c r="F70" s="219"/>
    </row>
    <row r="71" spans="1:6" ht="19.5" x14ac:dyDescent="0.4">
      <c r="A71" s="41" t="s">
        <v>336</v>
      </c>
      <c r="B71" s="278">
        <v>2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2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2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2</v>
      </c>
      <c r="C79" s="246" t="str">
        <f>IF(B79=0, -5, "0")</f>
        <v>0</v>
      </c>
      <c r="D79" s="232" t="s">
        <v>441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31.5" x14ac:dyDescent="0.35">
      <c r="A81" s="87" t="s">
        <v>344</v>
      </c>
      <c r="B81" s="225" t="s">
        <v>34</v>
      </c>
      <c r="C81" s="246" t="str">
        <f>IF(B81=0, -5, "0")</f>
        <v>0</v>
      </c>
      <c r="D81" s="232" t="s">
        <v>440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124">
        <f>SUM(B66:C82)</f>
        <v>30</v>
      </c>
    </row>
    <row r="84" spans="1:6" x14ac:dyDescent="0.3">
      <c r="A84" s="311" t="s">
        <v>342</v>
      </c>
      <c r="B84" s="312"/>
      <c r="C84" s="313"/>
      <c r="D84" s="64">
        <f>D83/(COUNT(B66:C82)*2)</f>
        <v>1</v>
      </c>
    </row>
    <row r="85" spans="1:6" s="50" customFormat="1" x14ac:dyDescent="0.3">
      <c r="A85" s="54"/>
      <c r="B85" s="276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80">
        <v>2</v>
      </c>
      <c r="C87" s="226"/>
      <c r="D87" s="220"/>
      <c r="E87" s="220"/>
      <c r="F87" s="219"/>
    </row>
    <row r="88" spans="1:6" ht="19.5" x14ac:dyDescent="0.4">
      <c r="A88" s="41" t="s">
        <v>319</v>
      </c>
      <c r="B88" s="280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80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80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80">
        <v>2</v>
      </c>
      <c r="C91" s="226"/>
      <c r="D91" s="261"/>
      <c r="E91" s="219"/>
      <c r="F91" s="219"/>
    </row>
    <row r="92" spans="1:6" ht="36" x14ac:dyDescent="0.35">
      <c r="A92" s="88" t="s">
        <v>261</v>
      </c>
      <c r="B92" s="280">
        <v>2</v>
      </c>
      <c r="C92" s="246" t="str">
        <f>IF(B92=0, -5, "0")</f>
        <v>0</v>
      </c>
      <c r="D92" s="232" t="s">
        <v>442</v>
      </c>
      <c r="E92" s="219"/>
      <c r="F92" s="219"/>
    </row>
    <row r="93" spans="1:6" ht="18" x14ac:dyDescent="0.35">
      <c r="A93" s="75" t="s">
        <v>266</v>
      </c>
      <c r="B93" s="280" t="s">
        <v>34</v>
      </c>
      <c r="C93" s="236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80">
        <v>2</v>
      </c>
      <c r="C94" s="219"/>
      <c r="D94" s="220"/>
      <c r="E94" s="219"/>
      <c r="F94" s="219"/>
    </row>
    <row r="95" spans="1:6" x14ac:dyDescent="0.3">
      <c r="A95" s="53" t="s">
        <v>329</v>
      </c>
      <c r="B95" s="280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80">
        <v>2</v>
      </c>
      <c r="C96" s="219"/>
      <c r="D96" s="233"/>
      <c r="E96" s="219"/>
      <c r="F96" s="219"/>
    </row>
    <row r="97" spans="1:6" x14ac:dyDescent="0.3">
      <c r="A97" s="41" t="s">
        <v>147</v>
      </c>
      <c r="B97" s="280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80">
        <v>2</v>
      </c>
      <c r="C98" s="246" t="str">
        <f>IF(B98=0, -5, "0")</f>
        <v>0</v>
      </c>
      <c r="D98" s="233"/>
      <c r="E98" s="219"/>
      <c r="F98" s="219"/>
    </row>
    <row r="99" spans="1:6" ht="31.5" x14ac:dyDescent="0.35">
      <c r="A99" s="87" t="s">
        <v>344</v>
      </c>
      <c r="B99" s="280" t="s">
        <v>34</v>
      </c>
      <c r="C99" s="246" t="str">
        <f>IF(B99=0, -5, "0")</f>
        <v>0</v>
      </c>
      <c r="D99" s="232" t="s">
        <v>440</v>
      </c>
      <c r="E99" s="219"/>
      <c r="F99" s="219"/>
    </row>
    <row r="100" spans="1:6" x14ac:dyDescent="0.3">
      <c r="A100" s="93" t="s">
        <v>263</v>
      </c>
      <c r="B100" s="280">
        <v>2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124">
        <f>SUM(B87:C100)</f>
        <v>24</v>
      </c>
    </row>
    <row r="102" spans="1:6" x14ac:dyDescent="0.3">
      <c r="A102" s="311" t="s">
        <v>342</v>
      </c>
      <c r="B102" s="312"/>
      <c r="C102" s="313"/>
      <c r="D102" s="64">
        <f>D101/(COUNT(B87:C100)*2)</f>
        <v>1</v>
      </c>
    </row>
    <row r="103" spans="1:6" s="50" customFormat="1" x14ac:dyDescent="0.3">
      <c r="A103" s="54"/>
      <c r="B103" s="276"/>
      <c r="C103" s="55"/>
      <c r="D103" s="56"/>
    </row>
    <row r="104" spans="1:6" s="50" customFormat="1" x14ac:dyDescent="0.3">
      <c r="A104" s="89"/>
      <c r="B104" s="277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80">
        <v>2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80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80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80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80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80">
        <v>2</v>
      </c>
      <c r="C111" s="246" t="str">
        <f>IF(B111=0, -5, "0")</f>
        <v>0</v>
      </c>
      <c r="D111" s="284" t="s">
        <v>444</v>
      </c>
      <c r="E111" s="219"/>
      <c r="F111" s="219"/>
    </row>
    <row r="112" spans="1:6" s="50" customFormat="1" x14ac:dyDescent="0.3">
      <c r="A112" s="49" t="s">
        <v>182</v>
      </c>
      <c r="B112" s="280">
        <v>2</v>
      </c>
      <c r="C112" s="219"/>
      <c r="D112" s="253"/>
      <c r="E112" s="219"/>
      <c r="F112" s="219"/>
    </row>
    <row r="113" spans="1:6" s="50" customFormat="1" x14ac:dyDescent="0.3">
      <c r="A113" s="121" t="s">
        <v>329</v>
      </c>
      <c r="B113" s="280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80">
        <v>1</v>
      </c>
      <c r="C114" s="246" t="str">
        <f>IF(B114=0, -5, "0")</f>
        <v>0</v>
      </c>
      <c r="D114" s="284" t="s">
        <v>445</v>
      </c>
      <c r="E114" s="219"/>
      <c r="F114" s="219"/>
    </row>
    <row r="115" spans="1:6" s="50" customFormat="1" ht="18" x14ac:dyDescent="0.35">
      <c r="A115" s="88" t="s">
        <v>366</v>
      </c>
      <c r="B115" s="280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80">
        <v>2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124">
        <f>SUM(B106:C116)</f>
        <v>19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0.95</v>
      </c>
      <c r="E118" s="37"/>
      <c r="F118" s="37"/>
    </row>
    <row r="119" spans="1:6" s="50" customFormat="1" x14ac:dyDescent="0.3">
      <c r="A119" s="54"/>
      <c r="B119" s="276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75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75">
        <v>2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75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75">
        <v>2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75">
        <v>2</v>
      </c>
      <c r="C125" s="226"/>
      <c r="D125" s="232"/>
      <c r="E125" s="227"/>
      <c r="F125" s="219"/>
    </row>
    <row r="126" spans="1:6" ht="46.5" x14ac:dyDescent="0.35">
      <c r="A126" s="82" t="s">
        <v>239</v>
      </c>
      <c r="B126" s="275">
        <v>2</v>
      </c>
      <c r="C126" s="247" t="str">
        <f>IF(B126=0, -5, "0")</f>
        <v>0</v>
      </c>
      <c r="D126" s="232" t="s">
        <v>446</v>
      </c>
      <c r="E126" s="227"/>
      <c r="F126" s="219"/>
    </row>
    <row r="127" spans="1:6" ht="18" x14ac:dyDescent="0.35">
      <c r="A127" s="75" t="s">
        <v>267</v>
      </c>
      <c r="B127" s="275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75">
        <v>2</v>
      </c>
      <c r="C128" s="239"/>
      <c r="D128" s="220"/>
      <c r="E128" s="220"/>
      <c r="F128" s="219"/>
    </row>
    <row r="129" spans="1:6" ht="46.5" x14ac:dyDescent="0.35">
      <c r="A129" s="82" t="s">
        <v>217</v>
      </c>
      <c r="B129" s="275">
        <v>2</v>
      </c>
      <c r="C129" s="247" t="str">
        <f>IF(B129=0, -5, "0")</f>
        <v>0</v>
      </c>
      <c r="D129" s="232" t="s">
        <v>447</v>
      </c>
      <c r="E129" s="220"/>
      <c r="F129" s="219"/>
    </row>
    <row r="130" spans="1:6" x14ac:dyDescent="0.3">
      <c r="A130" s="51" t="s">
        <v>323</v>
      </c>
      <c r="B130" s="275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75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124">
        <f>SUM(B121:C131)</f>
        <v>20</v>
      </c>
    </row>
    <row r="133" spans="1:6" x14ac:dyDescent="0.3">
      <c r="A133" s="311" t="s">
        <v>342</v>
      </c>
      <c r="B133" s="312"/>
      <c r="C133" s="313"/>
      <c r="D133" s="62">
        <f>D132/(COUNT(B121:C131)*2)</f>
        <v>1</v>
      </c>
    </row>
    <row r="134" spans="1:6" s="50" customFormat="1" x14ac:dyDescent="0.3">
      <c r="A134" s="54"/>
      <c r="B134" s="276"/>
      <c r="C134" s="55"/>
      <c r="D134" s="61"/>
    </row>
    <row r="135" spans="1:6" ht="24.75" customHeight="1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80">
        <v>2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80">
        <v>2</v>
      </c>
      <c r="C137" s="248" t="str">
        <f>IF(B137=0, -5, "0")</f>
        <v>0</v>
      </c>
      <c r="D137" s="240"/>
      <c r="E137" s="219"/>
      <c r="F137" s="219"/>
    </row>
    <row r="138" spans="1:6" ht="60.75" x14ac:dyDescent="0.3">
      <c r="A138" s="49" t="s">
        <v>324</v>
      </c>
      <c r="B138" s="280">
        <v>1</v>
      </c>
      <c r="C138" s="220"/>
      <c r="D138" s="232" t="s">
        <v>453</v>
      </c>
      <c r="E138" s="219"/>
      <c r="F138" s="219"/>
    </row>
    <row r="139" spans="1:6" x14ac:dyDescent="0.3">
      <c r="A139" s="94" t="s">
        <v>325</v>
      </c>
      <c r="B139" s="280">
        <v>2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80">
        <v>2</v>
      </c>
      <c r="C140" s="242"/>
      <c r="D140" s="231"/>
      <c r="E140" s="231"/>
      <c r="F140" s="231"/>
    </row>
    <row r="141" spans="1:6" x14ac:dyDescent="0.3">
      <c r="A141" s="51" t="s">
        <v>331</v>
      </c>
      <c r="B141" s="280">
        <v>2</v>
      </c>
      <c r="C141" s="220"/>
      <c r="D141" s="223"/>
      <c r="E141" s="219"/>
      <c r="F141" s="219"/>
    </row>
    <row r="142" spans="1:6" x14ac:dyDescent="0.3">
      <c r="A142" s="51" t="s">
        <v>351</v>
      </c>
      <c r="B142" s="280">
        <v>2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80">
        <v>2</v>
      </c>
      <c r="C143" s="248" t="str">
        <f>IF(B143=0, -5, "0")</f>
        <v>0</v>
      </c>
      <c r="D143" s="232" t="s">
        <v>449</v>
      </c>
      <c r="E143" s="219"/>
      <c r="F143" s="219"/>
    </row>
    <row r="144" spans="1:6" ht="18" x14ac:dyDescent="0.35">
      <c r="A144" s="75" t="s">
        <v>218</v>
      </c>
      <c r="B144" s="280">
        <v>2</v>
      </c>
      <c r="C144" s="248" t="str">
        <f>IF(B144=0, -5, "0")</f>
        <v>0</v>
      </c>
      <c r="D144" s="232" t="s">
        <v>448</v>
      </c>
      <c r="E144" s="219"/>
      <c r="F144" s="219"/>
    </row>
    <row r="145" spans="1:6" x14ac:dyDescent="0.3">
      <c r="A145" s="51" t="s">
        <v>104</v>
      </c>
      <c r="B145" s="280">
        <v>2</v>
      </c>
      <c r="C145" s="220"/>
      <c r="D145" s="223"/>
      <c r="E145" s="219"/>
      <c r="F145" s="219"/>
    </row>
    <row r="146" spans="1:6" x14ac:dyDescent="0.3">
      <c r="A146" s="92" t="s">
        <v>240</v>
      </c>
      <c r="B146" s="280">
        <v>2</v>
      </c>
      <c r="C146" s="220"/>
      <c r="D146" s="223"/>
      <c r="E146" s="219"/>
      <c r="F146" s="219"/>
    </row>
    <row r="147" spans="1:6" x14ac:dyDescent="0.3">
      <c r="A147" s="41" t="s">
        <v>352</v>
      </c>
      <c r="B147" s="280">
        <v>2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124">
        <f>SUM(B136:C147)</f>
        <v>23</v>
      </c>
    </row>
    <row r="149" spans="1:6" x14ac:dyDescent="0.3">
      <c r="A149" s="311" t="s">
        <v>342</v>
      </c>
      <c r="B149" s="312"/>
      <c r="C149" s="313"/>
      <c r="D149" s="64">
        <f>D148/(COUNT(B136:C147)*2)</f>
        <v>0.95833333333333337</v>
      </c>
    </row>
    <row r="150" spans="1:6" s="50" customFormat="1" x14ac:dyDescent="0.3">
      <c r="A150" s="54"/>
      <c r="B150" s="276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75">
        <v>2</v>
      </c>
      <c r="C152" s="219"/>
      <c r="D152" s="220"/>
      <c r="E152" s="219"/>
      <c r="F152" s="219"/>
    </row>
    <row r="153" spans="1:6" x14ac:dyDescent="0.3">
      <c r="A153" s="41" t="s">
        <v>162</v>
      </c>
      <c r="B153" s="275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75">
        <v>2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75">
        <v>2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75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75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75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75">
        <v>2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186">
        <f>SUM(B152:C159)</f>
        <v>16</v>
      </c>
    </row>
    <row r="161" spans="1:6" x14ac:dyDescent="0.3">
      <c r="A161" s="311" t="s">
        <v>342</v>
      </c>
      <c r="B161" s="312"/>
      <c r="C161" s="313"/>
      <c r="D161" s="64">
        <f>D160/(COUNT(B152:C159)*2)</f>
        <v>1</v>
      </c>
    </row>
    <row r="162" spans="1:6" s="50" customFormat="1" ht="28.15" customHeight="1" x14ac:dyDescent="0.3">
      <c r="A162" s="54"/>
      <c r="B162" s="276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177" t="s">
        <v>333</v>
      </c>
      <c r="B164" s="275">
        <v>2</v>
      </c>
      <c r="C164" s="246" t="str">
        <f>IF(B164=0, -5, "0")</f>
        <v>0</v>
      </c>
      <c r="D164" s="220"/>
      <c r="E164" s="219"/>
      <c r="F164" s="219"/>
    </row>
    <row r="165" spans="1:6" x14ac:dyDescent="0.3">
      <c r="A165" s="41" t="s">
        <v>334</v>
      </c>
      <c r="B165" s="275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75">
        <v>2</v>
      </c>
      <c r="C166" s="219"/>
      <c r="D166" s="220"/>
      <c r="E166" s="219"/>
      <c r="F166" s="219"/>
    </row>
    <row r="167" spans="1:6" ht="19.5" customHeight="1" x14ac:dyDescent="0.3">
      <c r="A167" s="41" t="s">
        <v>95</v>
      </c>
      <c r="B167" s="275">
        <v>2</v>
      </c>
      <c r="C167" s="219"/>
      <c r="D167" s="219"/>
      <c r="E167" s="220"/>
      <c r="F167" s="219"/>
    </row>
    <row r="168" spans="1:6" ht="17.25" customHeight="1" x14ac:dyDescent="0.3">
      <c r="A168" s="311" t="s">
        <v>38</v>
      </c>
      <c r="B168" s="312"/>
      <c r="C168" s="313"/>
      <c r="D168" s="124">
        <f>SUM(B164:C167)</f>
        <v>8</v>
      </c>
    </row>
    <row r="169" spans="1:6" x14ac:dyDescent="0.3">
      <c r="A169" s="311" t="s">
        <v>342</v>
      </c>
      <c r="B169" s="312"/>
      <c r="C169" s="313"/>
      <c r="D169" s="64">
        <f>D168/(COUNT(B164:C167)*2)</f>
        <v>1</v>
      </c>
    </row>
    <row r="170" spans="1:6" s="50" customFormat="1" x14ac:dyDescent="0.3">
      <c r="A170" s="54"/>
      <c r="B170" s="276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75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75">
        <v>1</v>
      </c>
      <c r="C173" s="219"/>
      <c r="D173" s="245" t="s">
        <v>450</v>
      </c>
      <c r="E173" s="219"/>
      <c r="F173" s="219"/>
    </row>
    <row r="174" spans="1:6" x14ac:dyDescent="0.3">
      <c r="A174" s="86" t="s">
        <v>220</v>
      </c>
      <c r="B174" s="275">
        <v>2</v>
      </c>
      <c r="C174" s="219"/>
      <c r="D174" s="220"/>
      <c r="E174" s="219"/>
      <c r="F174" s="219"/>
    </row>
    <row r="175" spans="1:6" ht="18" customHeight="1" x14ac:dyDescent="0.3">
      <c r="A175" s="41" t="s">
        <v>163</v>
      </c>
      <c r="B175" s="275">
        <v>2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124">
        <f>SUM(B172:C175)</f>
        <v>7</v>
      </c>
    </row>
    <row r="177" spans="1:6" x14ac:dyDescent="0.3">
      <c r="A177" s="311" t="s">
        <v>342</v>
      </c>
      <c r="B177" s="312"/>
      <c r="C177" s="313"/>
      <c r="D177" s="64">
        <f>D176/(COUNT(B172:C175)*2)</f>
        <v>0.875</v>
      </c>
    </row>
    <row r="178" spans="1:6" s="50" customFormat="1" x14ac:dyDescent="0.3">
      <c r="A178" s="54"/>
      <c r="B178" s="276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ht="30.75" x14ac:dyDescent="0.3">
      <c r="A180" s="86" t="s">
        <v>364</v>
      </c>
      <c r="B180" s="275">
        <v>0</v>
      </c>
      <c r="C180" s="219"/>
      <c r="D180" s="245" t="s">
        <v>451</v>
      </c>
      <c r="E180" s="245" t="s">
        <v>452</v>
      </c>
      <c r="F180" s="219"/>
    </row>
    <row r="181" spans="1:6" x14ac:dyDescent="0.3">
      <c r="A181" s="94" t="s">
        <v>247</v>
      </c>
      <c r="B181" s="275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75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75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75">
        <v>2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124">
        <f>SUM(B180:C184)</f>
        <v>8</v>
      </c>
    </row>
    <row r="186" spans="1:6" x14ac:dyDescent="0.3">
      <c r="A186" s="311" t="s">
        <v>342</v>
      </c>
      <c r="B186" s="312"/>
      <c r="C186" s="313"/>
      <c r="D186" s="64">
        <f>D185/(COUNT(B180:C184)*2)</f>
        <v>0.8</v>
      </c>
    </row>
    <row r="187" spans="1:6" s="50" customFormat="1" x14ac:dyDescent="0.3">
      <c r="A187" s="54"/>
      <c r="B187" s="276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75">
        <v>2</v>
      </c>
      <c r="C189" s="219"/>
      <c r="D189" s="219"/>
      <c r="E189" s="219"/>
      <c r="F189" s="219"/>
    </row>
    <row r="190" spans="1:6" ht="18" x14ac:dyDescent="0.35">
      <c r="A190" s="177" t="s">
        <v>365</v>
      </c>
      <c r="B190" s="275">
        <v>2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75">
        <v>2</v>
      </c>
      <c r="C191" s="219"/>
      <c r="D191" s="219"/>
      <c r="E191" s="219"/>
      <c r="F191" s="219"/>
    </row>
    <row r="192" spans="1:6" x14ac:dyDescent="0.3">
      <c r="A192" s="95" t="s">
        <v>212</v>
      </c>
      <c r="B192" s="275" t="s">
        <v>34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6</v>
      </c>
    </row>
    <row r="194" spans="1:4" x14ac:dyDescent="0.3">
      <c r="A194" s="311" t="s">
        <v>342</v>
      </c>
      <c r="B194" s="312"/>
      <c r="C194" s="313"/>
      <c r="D194" s="64">
        <f>D193/(COUNT(B189:C192)*2)</f>
        <v>1</v>
      </c>
    </row>
    <row r="196" spans="1:4" ht="18" x14ac:dyDescent="0.35">
      <c r="A196" s="120" t="s">
        <v>284</v>
      </c>
      <c r="B196" s="281"/>
      <c r="C196" s="119"/>
      <c r="D196" s="218" t="s">
        <v>34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208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0.9285714285714286</v>
      </c>
    </row>
  </sheetData>
  <sheetProtection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106:B116 B121:B131 B60:B61 B136:B147 B164:B167 B172:B175 B180:B184 B72:B82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279" zoomScale="60" zoomScaleNormal="100" workbookViewId="0">
      <selection activeCell="D298" sqref="D298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Jammel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158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0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>
        <v>0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84" zoomScale="80" zoomScaleNormal="80" workbookViewId="0">
      <selection activeCell="D87" sqref="D87:F100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Jammel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'A2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'A2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'A2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0LKANhm/1IXj4GNtjIwG1Y+qgZYPl0l5Yiv9/8AwHH0PMzC10aaxD6PV7m6fg4guwGDWmp0RRh+THD949UGg==" saltValue="2Av3EF3+UHiRI20c88s2UA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Jammel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4" t="s">
        <v>37</v>
      </c>
      <c r="B230" s="265"/>
      <c r="C230" s="266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30" t="s">
        <v>191</v>
      </c>
      <c r="B232" s="331"/>
      <c r="C232" s="331"/>
      <c r="D232" s="331"/>
      <c r="E232" s="331"/>
      <c r="F232" s="331"/>
    </row>
    <row r="233" spans="1:6" x14ac:dyDescent="0.25">
      <c r="A233" s="2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Jammel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'A3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'A3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'A3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14">
        <f>D198</f>
        <v>0</v>
      </c>
      <c r="C11" s="314"/>
      <c r="D11" s="314"/>
      <c r="E11" s="314"/>
      <c r="F11" s="314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7" x14ac:dyDescent="0.3">
      <c r="A33" s="311" t="s">
        <v>342</v>
      </c>
      <c r="B33" s="312"/>
      <c r="C33" s="313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7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26" t="s">
        <v>21</v>
      </c>
      <c r="B44" s="327"/>
      <c r="C44" s="327"/>
      <c r="D44" s="327"/>
      <c r="E44" s="327"/>
      <c r="F44" s="327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12">
        <f>SUM(B164:C167)</f>
        <v>0</v>
      </c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299"/>
      <c r="E1" s="299"/>
      <c r="F1" s="299"/>
      <c r="G1" s="299"/>
      <c r="H1" s="299"/>
      <c r="I1" s="299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00" t="s">
        <v>201</v>
      </c>
      <c r="B7" s="300"/>
      <c r="C7" s="300"/>
      <c r="D7" s="300"/>
      <c r="E7" s="300"/>
      <c r="F7" s="300"/>
      <c r="G7" s="211"/>
      <c r="H7" s="211"/>
      <c r="I7" s="211"/>
    </row>
    <row r="8" spans="1:9" ht="29.25" x14ac:dyDescent="0.45">
      <c r="A8" s="301" t="str">
        <f>'Page de garde'!D18</f>
        <v>Jammel</v>
      </c>
      <c r="B8" s="301"/>
      <c r="C8" s="301"/>
      <c r="D8" s="301"/>
      <c r="E8" s="301"/>
      <c r="F8" s="301"/>
      <c r="G8" s="214"/>
      <c r="H8" s="214"/>
      <c r="I8" s="211"/>
    </row>
    <row r="9" spans="1:9" ht="24" x14ac:dyDescent="0.45">
      <c r="A9" s="38" t="s">
        <v>44</v>
      </c>
      <c r="B9" s="302"/>
      <c r="C9" s="302"/>
      <c r="D9" s="302"/>
      <c r="E9" s="302"/>
      <c r="F9" s="302"/>
      <c r="G9" s="214"/>
      <c r="H9" s="214"/>
      <c r="I9" s="211"/>
    </row>
    <row r="10" spans="1:9" ht="24" x14ac:dyDescent="0.45">
      <c r="A10" s="39" t="s">
        <v>46</v>
      </c>
      <c r="B10" s="303"/>
      <c r="C10" s="303"/>
      <c r="D10" s="303"/>
      <c r="E10" s="303"/>
      <c r="F10" s="303"/>
      <c r="G10" s="214"/>
      <c r="H10" s="214"/>
      <c r="I10" s="211"/>
    </row>
    <row r="11" spans="1:9" ht="24" x14ac:dyDescent="0.45">
      <c r="A11" s="38" t="s">
        <v>45</v>
      </c>
      <c r="B11" s="298"/>
      <c r="C11" s="298"/>
      <c r="D11" s="298"/>
      <c r="E11" s="298"/>
      <c r="F11" s="298"/>
      <c r="G11" s="214"/>
      <c r="H11" s="214"/>
      <c r="I11" s="211"/>
    </row>
    <row r="12" spans="1:9" ht="24" x14ac:dyDescent="0.45">
      <c r="A12" s="38" t="s">
        <v>276</v>
      </c>
      <c r="B12" s="304">
        <f>D505</f>
        <v>0</v>
      </c>
      <c r="C12" s="304"/>
      <c r="D12" s="304"/>
      <c r="E12" s="304"/>
      <c r="F12" s="304"/>
      <c r="G12" s="214"/>
      <c r="H12" s="214"/>
      <c r="I12" s="211"/>
    </row>
    <row r="13" spans="1:9" ht="22.5" x14ac:dyDescent="0.45">
      <c r="A13" s="35"/>
      <c r="B13" s="36"/>
      <c r="C13" s="36"/>
      <c r="D13" s="305"/>
      <c r="E13" s="305"/>
      <c r="F13" s="305"/>
      <c r="G13" s="305"/>
      <c r="H13" s="305"/>
      <c r="I13" s="3"/>
    </row>
    <row r="14" spans="1:9" ht="16.5" customHeight="1" x14ac:dyDescent="0.3">
      <c r="A14" s="306" t="s">
        <v>32</v>
      </c>
      <c r="B14" s="307" t="s">
        <v>33</v>
      </c>
      <c r="C14" s="307"/>
      <c r="D14" s="307" t="s">
        <v>48</v>
      </c>
      <c r="E14" s="308" t="s">
        <v>358</v>
      </c>
      <c r="F14" s="307" t="s">
        <v>214</v>
      </c>
      <c r="G14" s="36"/>
      <c r="H14" s="36"/>
    </row>
    <row r="15" spans="1:9" ht="16.5" customHeight="1" x14ac:dyDescent="0.3">
      <c r="A15" s="306"/>
      <c r="B15" s="76" t="s">
        <v>36</v>
      </c>
      <c r="C15" s="76" t="s">
        <v>35</v>
      </c>
      <c r="D15" s="307"/>
      <c r="E15" s="308"/>
      <c r="F15" s="307"/>
      <c r="G15" s="36"/>
      <c r="H15" s="36"/>
    </row>
    <row r="16" spans="1:9" ht="18" x14ac:dyDescent="0.35">
      <c r="A16" s="295" t="s">
        <v>0</v>
      </c>
      <c r="B16" s="295"/>
      <c r="C16" s="295"/>
      <c r="D16" s="295"/>
      <c r="E16" s="295"/>
      <c r="F16" s="295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09" t="s">
        <v>1</v>
      </c>
      <c r="B18" s="310"/>
      <c r="C18" s="310"/>
      <c r="D18" s="310"/>
      <c r="E18" s="310"/>
      <c r="F18" s="310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93" t="s">
        <v>18</v>
      </c>
      <c r="B26" s="294"/>
      <c r="C26" s="294"/>
      <c r="D26" s="294"/>
      <c r="E26" s="294"/>
      <c r="F26" s="294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45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54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95" t="s">
        <v>137</v>
      </c>
      <c r="B43" s="295"/>
      <c r="C43" s="295"/>
      <c r="D43" s="295"/>
      <c r="E43" s="295"/>
      <c r="F43" s="295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296" t="s">
        <v>63</v>
      </c>
      <c r="B45" s="297"/>
      <c r="C45" s="297"/>
      <c r="D45" s="297"/>
      <c r="E45" s="297"/>
      <c r="F45" s="297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93" t="s">
        <v>65</v>
      </c>
      <c r="B57" s="294"/>
      <c r="C57" s="294"/>
      <c r="D57" s="294"/>
      <c r="E57" s="294"/>
      <c r="F57" s="294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ht="30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2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93" t="s">
        <v>25</v>
      </c>
      <c r="B84" s="294"/>
      <c r="C84" s="294"/>
      <c r="D84" s="294"/>
      <c r="E84" s="294"/>
      <c r="F84" s="294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95" t="s">
        <v>129</v>
      </c>
      <c r="B99" s="295"/>
      <c r="C99" s="295"/>
      <c r="D99" s="295"/>
      <c r="E99" s="295"/>
      <c r="F99" s="295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296" t="s">
        <v>63</v>
      </c>
      <c r="B101" s="297"/>
      <c r="C101" s="297"/>
      <c r="D101" s="297"/>
      <c r="E101" s="297"/>
      <c r="F101" s="297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93" t="s">
        <v>133</v>
      </c>
      <c r="B113" s="294"/>
      <c r="C113" s="294"/>
      <c r="D113" s="294"/>
      <c r="E113" s="294"/>
      <c r="F113" s="294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2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93" t="s">
        <v>73</v>
      </c>
      <c r="B137" s="294"/>
      <c r="C137" s="294"/>
      <c r="D137" s="294"/>
      <c r="E137" s="294"/>
      <c r="F137" s="294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95" t="s">
        <v>130</v>
      </c>
      <c r="B152" s="295"/>
      <c r="C152" s="295"/>
      <c r="D152" s="295"/>
      <c r="E152" s="295"/>
      <c r="F152" s="295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296" t="s">
        <v>63</v>
      </c>
      <c r="B154" s="297"/>
      <c r="C154" s="297"/>
      <c r="D154" s="297"/>
      <c r="E154" s="297"/>
      <c r="F154" s="297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93" t="s">
        <v>134</v>
      </c>
      <c r="B166" s="294"/>
      <c r="C166" s="294"/>
      <c r="D166" s="294"/>
      <c r="E166" s="294"/>
      <c r="F166" s="294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2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95" t="s">
        <v>167</v>
      </c>
      <c r="B192" s="295"/>
      <c r="C192" s="295"/>
      <c r="D192" s="295"/>
      <c r="E192" s="295"/>
      <c r="F192" s="295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293" t="s">
        <v>158</v>
      </c>
      <c r="B194" s="294"/>
      <c r="C194" s="294"/>
      <c r="D194" s="294"/>
      <c r="E194" s="294"/>
      <c r="F194" s="294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93" t="s">
        <v>76</v>
      </c>
      <c r="B209" s="294"/>
      <c r="C209" s="294"/>
      <c r="D209" s="294"/>
      <c r="E209" s="294"/>
      <c r="F209" s="294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2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3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93" t="s">
        <v>191</v>
      </c>
      <c r="B232" s="294"/>
      <c r="C232" s="294"/>
      <c r="D232" s="294"/>
      <c r="E232" s="294"/>
      <c r="F232" s="294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95" t="s">
        <v>78</v>
      </c>
      <c r="B248" s="295"/>
      <c r="C248" s="295"/>
      <c r="D248" s="295"/>
      <c r="E248" s="295"/>
      <c r="F248" s="295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293" t="s">
        <v>79</v>
      </c>
      <c r="B250" s="294"/>
      <c r="C250" s="294"/>
      <c r="D250" s="294"/>
      <c r="E250" s="294"/>
      <c r="F250" s="294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93" t="s">
        <v>81</v>
      </c>
      <c r="B266" s="294"/>
      <c r="C266" s="294"/>
      <c r="D266" s="294"/>
      <c r="E266" s="294"/>
      <c r="F266" s="294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2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95" t="s">
        <v>4</v>
      </c>
      <c r="B291" s="295"/>
      <c r="C291" s="295"/>
      <c r="D291" s="295"/>
      <c r="E291" s="295"/>
      <c r="F291" s="295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293" t="s">
        <v>19</v>
      </c>
      <c r="B293" s="294"/>
      <c r="C293" s="294"/>
      <c r="D293" s="294"/>
      <c r="E293" s="294"/>
      <c r="F293" s="294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93" t="s">
        <v>122</v>
      </c>
      <c r="B305" s="294"/>
      <c r="C305" s="294"/>
      <c r="D305" s="294"/>
      <c r="E305" s="294"/>
      <c r="F305" s="294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95" t="s">
        <v>21</v>
      </c>
      <c r="B324" s="295"/>
      <c r="C324" s="295"/>
      <c r="D324" s="295"/>
      <c r="E324" s="295"/>
      <c r="F324" s="295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293" t="s">
        <v>12</v>
      </c>
      <c r="B326" s="294"/>
      <c r="C326" s="294"/>
      <c r="D326" s="294"/>
      <c r="E326" s="294"/>
      <c r="F326" s="294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93" t="s">
        <v>25</v>
      </c>
      <c r="B339" s="294"/>
      <c r="C339" s="294"/>
      <c r="D339" s="294"/>
      <c r="E339" s="294"/>
      <c r="F339" s="294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95" t="s">
        <v>8</v>
      </c>
      <c r="B352" s="295"/>
      <c r="C352" s="295"/>
      <c r="D352" s="295"/>
      <c r="E352" s="295"/>
      <c r="F352" s="295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296" t="s">
        <v>113</v>
      </c>
      <c r="B354" s="297"/>
      <c r="C354" s="297"/>
      <c r="D354" s="297"/>
      <c r="E354" s="297"/>
      <c r="F354" s="297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93" t="s">
        <v>25</v>
      </c>
      <c r="B366" s="294"/>
      <c r="C366" s="294"/>
      <c r="D366" s="294"/>
      <c r="E366" s="294"/>
      <c r="F366" s="294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4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93" t="s">
        <v>124</v>
      </c>
      <c r="B382" s="294"/>
      <c r="C382" s="294"/>
      <c r="D382" s="294"/>
      <c r="E382" s="294"/>
      <c r="F382" s="294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93" t="s">
        <v>29</v>
      </c>
      <c r="B391" s="294"/>
      <c r="C391" s="294"/>
      <c r="D391" s="294"/>
      <c r="E391" s="294"/>
      <c r="F391" s="294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295" t="s">
        <v>125</v>
      </c>
      <c r="B405" s="295"/>
      <c r="C405" s="295"/>
      <c r="D405" s="295"/>
      <c r="E405" s="295"/>
      <c r="F405" s="295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296" t="s">
        <v>19</v>
      </c>
      <c r="B407" s="297"/>
      <c r="C407" s="297"/>
      <c r="D407" s="297"/>
      <c r="E407" s="297"/>
      <c r="F407" s="297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96" t="s">
        <v>122</v>
      </c>
      <c r="B418" s="297"/>
      <c r="C418" s="297"/>
      <c r="D418" s="297"/>
      <c r="E418" s="297"/>
      <c r="F418" s="297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95" t="s">
        <v>374</v>
      </c>
      <c r="B435" s="295"/>
      <c r="C435" s="295"/>
      <c r="D435" s="295"/>
      <c r="E435" s="295"/>
      <c r="F435" s="295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293" t="s">
        <v>375</v>
      </c>
      <c r="B437" s="294"/>
      <c r="C437" s="294"/>
      <c r="D437" s="294"/>
      <c r="E437" s="294"/>
      <c r="F437" s="294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293" t="s">
        <v>31</v>
      </c>
      <c r="B444" s="294"/>
      <c r="C444" s="294"/>
      <c r="D444" s="294"/>
      <c r="E444" s="294"/>
      <c r="F444" s="294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95" t="s">
        <v>180</v>
      </c>
      <c r="B454" s="295"/>
      <c r="C454" s="295"/>
      <c r="D454" s="295"/>
      <c r="E454" s="295"/>
      <c r="F454" s="29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95" t="s">
        <v>87</v>
      </c>
      <c r="B464" s="295"/>
      <c r="C464" s="295"/>
      <c r="D464" s="295"/>
      <c r="E464" s="295"/>
      <c r="F464" s="29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95" t="s">
        <v>151</v>
      </c>
      <c r="B473" s="295"/>
      <c r="C473" s="295"/>
      <c r="D473" s="295"/>
      <c r="E473" s="295"/>
      <c r="F473" s="29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95" t="s">
        <v>152</v>
      </c>
      <c r="B494" s="295"/>
      <c r="C494" s="295"/>
      <c r="D494" s="295"/>
      <c r="E494" s="295"/>
      <c r="F494" s="295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" x14ac:dyDescent="0.45">
      <c r="A1" s="35"/>
      <c r="B1" s="52">
        <v>0</v>
      </c>
      <c r="D1" s="323"/>
      <c r="E1" s="323"/>
      <c r="F1" s="323"/>
      <c r="G1" s="323"/>
      <c r="H1" s="323"/>
      <c r="I1" s="323"/>
    </row>
    <row r="2" spans="1:9" s="36" customFormat="1" ht="24" x14ac:dyDescent="0.4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" x14ac:dyDescent="0.4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4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4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45">
      <c r="A6" s="300" t="s">
        <v>52</v>
      </c>
      <c r="B6" s="300"/>
      <c r="C6" s="300"/>
      <c r="D6" s="300"/>
      <c r="E6" s="300"/>
      <c r="F6" s="300"/>
      <c r="G6" s="214"/>
      <c r="H6" s="214"/>
      <c r="I6" s="214"/>
    </row>
    <row r="7" spans="1:9" s="36" customFormat="1" ht="21.75" customHeight="1" x14ac:dyDescent="0.45">
      <c r="A7" s="301" t="str">
        <f>'A1 Exploitation'!A8:F8</f>
        <v>CM Jammel</v>
      </c>
      <c r="B7" s="301"/>
      <c r="C7" s="301"/>
      <c r="D7" s="301"/>
      <c r="E7" s="301"/>
      <c r="F7" s="301"/>
      <c r="G7" s="214"/>
      <c r="H7" s="214"/>
      <c r="I7" s="214"/>
    </row>
    <row r="8" spans="1:9" s="36" customFormat="1" ht="24" x14ac:dyDescent="0.45">
      <c r="A8" s="38" t="s">
        <v>44</v>
      </c>
      <c r="B8" s="324">
        <f>'A4 Exploitation'!B9:F9</f>
        <v>0</v>
      </c>
      <c r="C8" s="324"/>
      <c r="D8" s="324"/>
      <c r="E8" s="324"/>
      <c r="F8" s="324"/>
      <c r="G8" s="214"/>
      <c r="H8" s="214"/>
      <c r="I8" s="214"/>
    </row>
    <row r="9" spans="1:9" s="36" customFormat="1" ht="24" x14ac:dyDescent="0.45">
      <c r="A9" s="39" t="s">
        <v>46</v>
      </c>
      <c r="B9" s="325">
        <f>'A4 Exploitation'!B10:F10</f>
        <v>0</v>
      </c>
      <c r="C9" s="325"/>
      <c r="D9" s="325"/>
      <c r="E9" s="325"/>
      <c r="F9" s="325"/>
      <c r="G9" s="214"/>
      <c r="H9" s="214"/>
      <c r="I9" s="214"/>
    </row>
    <row r="10" spans="1:9" s="36" customFormat="1" ht="24" x14ac:dyDescent="0.45">
      <c r="A10" s="38" t="s">
        <v>45</v>
      </c>
      <c r="B10" s="322">
        <f>'A4 Exploitation'!B11:F11</f>
        <v>0</v>
      </c>
      <c r="C10" s="322"/>
      <c r="D10" s="322"/>
      <c r="E10" s="322"/>
      <c r="F10" s="322"/>
      <c r="G10" s="214"/>
      <c r="H10" s="214"/>
      <c r="I10" s="214"/>
    </row>
    <row r="11" spans="1:9" s="36" customFormat="1" ht="24" x14ac:dyDescent="0.45">
      <c r="A11" s="38" t="s">
        <v>341</v>
      </c>
      <c r="B11" s="332">
        <f>D198</f>
        <v>0</v>
      </c>
      <c r="C11" s="332"/>
      <c r="D11" s="332"/>
      <c r="E11" s="332"/>
      <c r="F11" s="332"/>
      <c r="G11" s="214"/>
      <c r="H11" s="214"/>
      <c r="I11" s="214"/>
    </row>
    <row r="12" spans="1:9" s="36" customFormat="1" ht="22.5" x14ac:dyDescent="0.45">
      <c r="A12" s="35"/>
      <c r="D12" s="305"/>
      <c r="E12" s="305"/>
      <c r="F12" s="305"/>
      <c r="G12" s="305"/>
      <c r="H12" s="305"/>
      <c r="I12" s="40"/>
    </row>
    <row r="13" spans="1:9" s="36" customFormat="1" ht="11.25" customHeight="1" x14ac:dyDescent="0.3">
      <c r="A13" s="306" t="s">
        <v>32</v>
      </c>
      <c r="B13" s="307" t="s">
        <v>33</v>
      </c>
      <c r="C13" s="307"/>
      <c r="D13" s="307" t="s">
        <v>48</v>
      </c>
      <c r="E13" s="307" t="s">
        <v>213</v>
      </c>
      <c r="F13" s="307" t="s">
        <v>214</v>
      </c>
    </row>
    <row r="14" spans="1:9" s="36" customFormat="1" ht="12.75" customHeight="1" x14ac:dyDescent="0.3">
      <c r="A14" s="306"/>
      <c r="B14" s="69" t="s">
        <v>36</v>
      </c>
      <c r="C14" s="69" t="s">
        <v>35</v>
      </c>
      <c r="D14" s="307"/>
      <c r="E14" s="307"/>
      <c r="F14" s="307"/>
    </row>
    <row r="15" spans="1:9" x14ac:dyDescent="0.3">
      <c r="A15" s="41"/>
      <c r="B15" s="41"/>
      <c r="C15" s="41"/>
      <c r="D15" s="41"/>
    </row>
    <row r="16" spans="1:9" ht="19.5" x14ac:dyDescent="0.4">
      <c r="A16" s="315" t="s">
        <v>0</v>
      </c>
      <c r="B16" s="316"/>
      <c r="C16" s="316"/>
      <c r="D16" s="316"/>
      <c r="E16" s="316"/>
      <c r="F16" s="316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17" t="s">
        <v>38</v>
      </c>
      <c r="B22" s="318"/>
      <c r="C22" s="319"/>
      <c r="D22" s="213">
        <f>SUM(B17:C21)</f>
        <v>0</v>
      </c>
    </row>
    <row r="23" spans="1:6" x14ac:dyDescent="0.3">
      <c r="A23" s="311" t="s">
        <v>342</v>
      </c>
      <c r="B23" s="312"/>
      <c r="C23" s="313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20" t="s">
        <v>4</v>
      </c>
      <c r="B25" s="321"/>
      <c r="C25" s="321"/>
      <c r="D25" s="321"/>
      <c r="E25" s="321"/>
      <c r="F25" s="321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11" t="s">
        <v>38</v>
      </c>
      <c r="B32" s="312"/>
      <c r="C32" s="313"/>
      <c r="D32" s="212">
        <f>SUM(B26:C31)</f>
        <v>0</v>
      </c>
    </row>
    <row r="33" spans="1:6" x14ac:dyDescent="0.3">
      <c r="A33" s="311" t="s">
        <v>342</v>
      </c>
      <c r="B33" s="312"/>
      <c r="C33" s="313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20" t="s">
        <v>246</v>
      </c>
      <c r="B35" s="321"/>
      <c r="C35" s="321"/>
      <c r="D35" s="321"/>
      <c r="E35" s="321"/>
      <c r="F35" s="321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11" t="s">
        <v>38</v>
      </c>
      <c r="B41" s="312"/>
      <c r="C41" s="313"/>
      <c r="D41" s="212">
        <f>SUM(B36:C40)</f>
        <v>0</v>
      </c>
      <c r="E41" s="37"/>
      <c r="F41" s="37"/>
    </row>
    <row r="42" spans="1:6" s="50" customFormat="1" x14ac:dyDescent="0.3">
      <c r="A42" s="311" t="s">
        <v>342</v>
      </c>
      <c r="B42" s="312"/>
      <c r="C42" s="313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26" t="s">
        <v>21</v>
      </c>
      <c r="B44" s="327"/>
      <c r="C44" s="327"/>
      <c r="D44" s="327"/>
      <c r="E44" s="327"/>
      <c r="F44" s="327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11" t="s">
        <v>38</v>
      </c>
      <c r="B51" s="312"/>
      <c r="C51" s="313"/>
      <c r="D51" s="212">
        <f>SUM(B45:C50)</f>
        <v>0</v>
      </c>
    </row>
    <row r="52" spans="1:6" x14ac:dyDescent="0.3">
      <c r="A52" s="311" t="s">
        <v>342</v>
      </c>
      <c r="B52" s="312"/>
      <c r="C52" s="313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20" t="s">
        <v>8</v>
      </c>
      <c r="B54" s="321"/>
      <c r="C54" s="321"/>
      <c r="D54" s="321"/>
      <c r="E54" s="321"/>
      <c r="F54" s="321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11" t="s">
        <v>38</v>
      </c>
      <c r="B62" s="312"/>
      <c r="C62" s="313"/>
      <c r="D62" s="212">
        <f>SUM(B55:C61)</f>
        <v>0</v>
      </c>
    </row>
    <row r="63" spans="1:6" x14ac:dyDescent="0.3">
      <c r="A63" s="311" t="s">
        <v>342</v>
      </c>
      <c r="B63" s="312"/>
      <c r="C63" s="313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20" t="s">
        <v>143</v>
      </c>
      <c r="B65" s="321"/>
      <c r="C65" s="321"/>
      <c r="D65" s="321"/>
      <c r="E65" s="321"/>
      <c r="F65" s="321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11" t="s">
        <v>38</v>
      </c>
      <c r="B83" s="312"/>
      <c r="C83" s="313"/>
      <c r="D83" s="212">
        <f>SUM(B66:C82)</f>
        <v>0</v>
      </c>
    </row>
    <row r="84" spans="1:6" x14ac:dyDescent="0.3">
      <c r="A84" s="311" t="s">
        <v>342</v>
      </c>
      <c r="B84" s="312"/>
      <c r="C84" s="313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20" t="s">
        <v>237</v>
      </c>
      <c r="B86" s="321"/>
      <c r="C86" s="321"/>
      <c r="D86" s="321"/>
      <c r="E86" s="321"/>
      <c r="F86" s="321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11" t="s">
        <v>38</v>
      </c>
      <c r="B101" s="312"/>
      <c r="C101" s="313"/>
      <c r="D101" s="212">
        <f>SUM(B87:C100)</f>
        <v>0</v>
      </c>
    </row>
    <row r="102" spans="1:6" x14ac:dyDescent="0.3">
      <c r="A102" s="311" t="s">
        <v>342</v>
      </c>
      <c r="B102" s="312"/>
      <c r="C102" s="313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20" t="s">
        <v>238</v>
      </c>
      <c r="B105" s="321"/>
      <c r="C105" s="321"/>
      <c r="D105" s="321"/>
      <c r="E105" s="321"/>
      <c r="F105" s="321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11" t="s">
        <v>38</v>
      </c>
      <c r="B117" s="312"/>
      <c r="C117" s="313"/>
      <c r="D117" s="212">
        <f>SUM(B106:C116)</f>
        <v>0</v>
      </c>
      <c r="E117" s="37"/>
      <c r="F117" s="37"/>
    </row>
    <row r="118" spans="1:6" s="50" customFormat="1" x14ac:dyDescent="0.3">
      <c r="A118" s="311" t="s">
        <v>342</v>
      </c>
      <c r="B118" s="312"/>
      <c r="C118" s="313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20" t="s">
        <v>208</v>
      </c>
      <c r="B120" s="321"/>
      <c r="C120" s="321"/>
      <c r="D120" s="321"/>
      <c r="E120" s="321"/>
      <c r="F120" s="321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11" t="s">
        <v>38</v>
      </c>
      <c r="B132" s="312"/>
      <c r="C132" s="313"/>
      <c r="D132" s="212">
        <f>SUM(B121:C131)</f>
        <v>0</v>
      </c>
    </row>
    <row r="133" spans="1:6" x14ac:dyDescent="0.3">
      <c r="A133" s="311" t="s">
        <v>342</v>
      </c>
      <c r="B133" s="312"/>
      <c r="C133" s="313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20" t="s">
        <v>78</v>
      </c>
      <c r="B135" s="321"/>
      <c r="C135" s="321"/>
      <c r="D135" s="321"/>
      <c r="E135" s="321"/>
      <c r="F135" s="321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11" t="s">
        <v>38</v>
      </c>
      <c r="B148" s="312"/>
      <c r="C148" s="313"/>
      <c r="D148" s="212">
        <f>SUM(B136:C147)</f>
        <v>0</v>
      </c>
    </row>
    <row r="149" spans="1:6" x14ac:dyDescent="0.3">
      <c r="A149" s="311" t="s">
        <v>342</v>
      </c>
      <c r="B149" s="312"/>
      <c r="C149" s="313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20" t="s">
        <v>243</v>
      </c>
      <c r="B151" s="321"/>
      <c r="C151" s="321"/>
      <c r="D151" s="321"/>
      <c r="E151" s="321"/>
      <c r="F151" s="321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11" t="s">
        <v>38</v>
      </c>
      <c r="B160" s="318"/>
      <c r="C160" s="319"/>
      <c r="D160" s="213">
        <f>SUM(B152:C159)</f>
        <v>0</v>
      </c>
    </row>
    <row r="161" spans="1:6" x14ac:dyDescent="0.3">
      <c r="A161" s="311" t="s">
        <v>342</v>
      </c>
      <c r="B161" s="312"/>
      <c r="C161" s="313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20" t="s">
        <v>85</v>
      </c>
      <c r="B163" s="321"/>
      <c r="C163" s="321"/>
      <c r="D163" s="321"/>
      <c r="E163" s="321"/>
      <c r="F163" s="321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11" t="s">
        <v>38</v>
      </c>
      <c r="B168" s="312"/>
      <c r="C168" s="313"/>
      <c r="D168" s="260">
        <f>SUM(B164:C167)</f>
        <v>0</v>
      </c>
      <c r="E168" s="36"/>
      <c r="F168" s="36"/>
    </row>
    <row r="169" spans="1:6" x14ac:dyDescent="0.3">
      <c r="A169" s="311" t="s">
        <v>342</v>
      </c>
      <c r="B169" s="312"/>
      <c r="C169" s="313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28" t="s">
        <v>17</v>
      </c>
      <c r="B171" s="329"/>
      <c r="C171" s="329"/>
      <c r="D171" s="329"/>
      <c r="E171" s="329"/>
      <c r="F171" s="329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11" t="s">
        <v>38</v>
      </c>
      <c r="B176" s="312"/>
      <c r="C176" s="313"/>
      <c r="D176" s="212">
        <f>SUM(B172:C175)</f>
        <v>0</v>
      </c>
    </row>
    <row r="177" spans="1:6" x14ac:dyDescent="0.3">
      <c r="A177" s="311" t="s">
        <v>342</v>
      </c>
      <c r="B177" s="312"/>
      <c r="C177" s="313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20" t="s">
        <v>87</v>
      </c>
      <c r="B179" s="321"/>
      <c r="C179" s="321"/>
      <c r="D179" s="321"/>
      <c r="E179" s="321"/>
      <c r="F179" s="321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11" t="s">
        <v>38</v>
      </c>
      <c r="B185" s="312"/>
      <c r="C185" s="313"/>
      <c r="D185" s="212">
        <f>SUM(B180:C184)</f>
        <v>0</v>
      </c>
    </row>
    <row r="186" spans="1:6" x14ac:dyDescent="0.3">
      <c r="A186" s="311" t="s">
        <v>342</v>
      </c>
      <c r="B186" s="312"/>
      <c r="C186" s="313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20" t="s">
        <v>242</v>
      </c>
      <c r="B188" s="321"/>
      <c r="C188" s="321"/>
      <c r="D188" s="321"/>
      <c r="E188" s="321"/>
      <c r="F188" s="321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11" t="s">
        <v>38</v>
      </c>
      <c r="B193" s="312"/>
      <c r="C193" s="313"/>
      <c r="D193" s="96">
        <f>SUM(B189:C192)</f>
        <v>0</v>
      </c>
    </row>
    <row r="194" spans="1:4" x14ac:dyDescent="0.3">
      <c r="A194" s="311" t="s">
        <v>342</v>
      </c>
      <c r="B194" s="312"/>
      <c r="C194" s="313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Technique'!Print_Area</vt:lpstr>
      <vt:lpstr>'A2 Exploitation'!Print_Area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Hatem</cp:lastModifiedBy>
  <cp:lastPrinted>2017-02-17T13:42:57Z</cp:lastPrinted>
  <dcterms:created xsi:type="dcterms:W3CDTF">2015-10-03T07:44:26Z</dcterms:created>
  <dcterms:modified xsi:type="dcterms:W3CDTF">2017-08-22T18:31:22Z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