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Houmet Souk/2019/9/"/>
    </mc:Choice>
  </mc:AlternateContent>
  <bookViews>
    <workbookView xWindow="0" yWindow="0" windowWidth="20460" windowHeight="729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0" i="44"/>
  <c r="B710" i="44" s="1"/>
  <c r="D711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<sst xmlns="http://schemas.openxmlformats.org/spreadsheetml/2006/main" count="2655" uniqueCount="561">
  <si>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</si>
  <si>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</si>
  <si>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</si>
  <si>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</si>
  <si>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</si>
  <si>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</si>
  <si>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</si>
  <si>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</si>
  <si>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</si>
  <si>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</si>
  <si>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</si>
  <si>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</si>
  <si>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</si>
  <si>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</si>
  <si>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</si>
  <si>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</si>
  <si>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</si>
  <si>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</si>
  <si>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</si>
  <si>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</si>
  <si>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</si>
  <si>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</si>
  <si>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</si>
  <si>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</si>
  <si>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</si>
  <si>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</si>
  <si>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</si>
  <si>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</si>
  <si>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</si>
  <si>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</si>
  <si>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</si>
  <si>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</si>
  <si>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</si>
  <si>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</si>
  <si>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</si>
  <si>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</si>
  <si>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</si>
  <si>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</si>
  <si>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</si>
  <si>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</si>
  <si>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</si>
  <si>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</si>
  <si>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</si>
  <si>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</si>
  <si>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</si>
  <si>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</si>
  <si>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</si>
  <si>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</si>
  <si>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</si>
  <si>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</si>
  <si>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</si>
  <si>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</si>
  <si>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</si>
  <si>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</si>
  <si>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</si>
  <si>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</si>
  <si>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</si>
  <si>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</si>
  <si>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</si>
  <si>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</si>
  <si>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</si>
  <si>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</si>
  <si>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</si>
  <si>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</si>
  <si>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</si>
  <si>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</si>
  <si>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</si>
  <si>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</si>
  <si>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</si>
  <si>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</si>
  <si>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</si>
  <si>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</si>
  <si>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</si>
  <si>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</si>
  <si>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</si>
  <si>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</si>
  <si>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</si>
  <si>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</si>
  <si>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</si>
  <si>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</si>
  <si>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</si>
  <si>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</si>
  <si>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</si>
  <si>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</si>
  <si>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</si>
  <si>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</si>
  <si>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</si>
  <si>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</si>
  <si>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</si>
  <si>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</si>
  <si>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</si>
  <si>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</si>
  <si>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</si>
  <si>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</si>
  <si>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</si>
  <si>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</si>
  <si>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</si>
  <si>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</si>
  <si>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</si>
  <si>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</si>
  <si>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</si>
  <si>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</si>
  <si>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</si>
  <si>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</si>
  <si>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</si>
  <si>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</si>
  <si>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</si>
  <si>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</si>
  <si>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</si>
  <si>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</si>
  <si>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</si>
  <si>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</si>
  <si>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</si>
  <si>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</si>
  <si>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</si>
  <si>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</si>
  <si>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</si>
  <si>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</si>
  <si>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</si>
  <si>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</si>
  <si>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</si>
  <si>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</si>
  <si>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</si>
  <si>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</si>
  <si>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</si>
  <si>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</si>
  <si>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</si>
  <si>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</si>
  <si>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</si>
  <si>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</si>
  <si>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</si>
  <si>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</si>
  <si>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</si>
  <si>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</si>
  <si>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</si>
  <si>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</si>
  <si>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</si>
  <si>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</si>
  <si>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</si>
  <si>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</si>
  <si>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</si>
  <si>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</si>
  <si>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</si>
  <si>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</si>
  <si>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</si>
  <si>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</si>
  <si>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</si>
  <si>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</si>
  <si>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</si>
  <si>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</si>
  <si>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</si>
  <si>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</si>
  <si>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</si>
  <si>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</si>
  <si>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</si>
  <si>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</si>
  <si>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</si>
  <si>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</si>
  <si>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</si>
  <si>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</si>
  <si>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</si>
  <si>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</si>
  <si>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</si>
  <si>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</si>
  <si>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</si>
  <si>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</si>
  <si>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</si>
  <si>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</si>
  <si>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</si>
  <si>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</si>
  <si>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</si>
  <si>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</si>
  <si>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</si>
  <si>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</si>
  <si>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</si>
  <si>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</si>
  <si>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</si>
  <si>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</si>
  <si>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</si>
  <si>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</si>
  <si>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</si>
  <si>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</si>
  <si>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</si>
  <si>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</si>
  <si>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</si>
  <si>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</si>
  <si>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</si>
  <si>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</si>
  <si>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</si>
  <si>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</si>
  <si>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</si>
  <si>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</si>
  <si>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</si>
  <si>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</si>
  <si>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</si>
  <si>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</si>
  <si>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</si>
  <si>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</si>
  <si>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</si>
  <si>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</si>
  <si>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</si>
  <si>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</si>
  <si>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</si>
  <si>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</si>
  <si>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</si>
  <si>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</si>
  <si>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</si>
  <si>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</si>
  <si>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</si>
  <si>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</si>
  <si>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</si>
  <si>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</si>
  <si>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</si>
  <si>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</si>
  <si>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</si>
  <si>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</si>
  <si>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</si>
  <si>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</si>
  <si>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</si>
  <si>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</si>
  <si>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</si>
  <si>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</si>
  <si>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</si>
  <si>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</si>
  <si>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</si>
  <si>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</si>
  <si>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</si>
  <si>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</si>
  <si>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</si>
  <si>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</si>
  <si>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</si>
  <si>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</si>
  <si>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</si>
  <si>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</si>
  <si>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</si>
  <si>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</si>
  <si>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</si>
  <si>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</si>
  <si>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</si>
  <si>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</si>
  <si>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</si>
  <si>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</si>
  <si>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</si>
  <si>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</si>
  <si>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</si>
  <si>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</si>
  <si>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</si>
  <si>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</si>
  <si>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</si>
  <si>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</si>
  <si>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</si>
  <si>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</si>
  <si>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</si>
  <si>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</si>
  <si>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</si>
  <si>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</si>
  <si>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</si>
  <si>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</si>
  <si>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</si>
  <si>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</si>
  <si>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</si>
  <si>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</si>
  <si>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</si>
  <si>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</si>
  <si>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</si>
  <si>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</si>
  <si>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</si>
  <si>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</si>
  <si>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</si>
  <si>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</si>
  <si>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</si>
  <si>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</si>
  <si>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</si>
  <si>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</si>
  <si>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</si>
  <si>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</si>
  <si>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</si>
  <si>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</si>
  <si>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</si>
  <si>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</si>
  <si>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</si>
  <si>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</si>
  <si>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</si>
  <si>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</si>
  <si>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</si>
  <si>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</si>
  <si>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</si>
  <si>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</si>
  <si>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</si>
  <si>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</si>
  <si>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</si>
  <si>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</si>
  <si>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</si>
  <si>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</si>
  <si>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</si>
  <si>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</si>
  <si>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</si>
  <si>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</si>
  <si>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</si>
  <si>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</si>
  <si>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</si>
  <si>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</si>
  <si>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</si>
  <si>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</si>
  <si>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</si>
  <si>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</si>
  <si>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</si>
  <si>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</si>
  <si>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</si>
  <si>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</si>
  <si>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</si>
  <si>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</si>
  <si>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</si>
  <si>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</si>
  <si>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</si>
  <si>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</si>
  <si>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</si>
  <si>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</si>
  <si>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</si>
  <si>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</si>
  <si>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</si>
  <si>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</si>
  <si>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</si>
  <si>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</si>
  <si>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</si>
  <si>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</si>
  <si>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</si>
  <si>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</si>
  <si>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</si>
  <si>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</si>
  <si>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</si>
  <si>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</si>
  <si>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</si>
  <si>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</si>
  <si>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</si>
  <si>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</si>
  <si>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</si>
  <si>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</si>
  <si>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</si>
  <si>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</si>
  <si>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</si>
  <si>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</si>
  <si>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</si>
  <si>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</si>
  <si>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</si>
  <si>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</si>
  <si>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</si>
  <si>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</si>
  <si>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</si>
  <si>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</si>
  <si>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</si>
  <si>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</si>
  <si>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</si>
  <si>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</si>
  <si>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</si>
  <si>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</si>
  <si>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</si>
  <si>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</si>
  <si>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</si>
  <si>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</si>
  <si>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</si>
  <si>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</si>
  <si>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</si>
  <si>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</si>
  <si>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</si>
  <si>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</si>
  <si>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</si>
  <si>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</si>
  <si>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</si>
  <si>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</si>
  <si>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</si>
  <si>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</si>
  <si>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</si>
  <si>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</si>
  <si>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</si>
  <si>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</si>
  <si>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</si>
  <si>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</si>
  <si>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</si>
  <si>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</si>
  <si>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</si>
  <si>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</si>
  <si>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</si>
  <si>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</si>
  <si>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</si>
  <si>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</si>
  <si>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</si>
  <si>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</si>
  <si>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</si>
  <si>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</si>
  <si>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</si>
  <si>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</si>
  <si>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</si>
  <si>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</si>
  <si>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</si>
  <si>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</si>
  <si>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</si>
  <si>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</si>
  <si>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</si>
  <si>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</si>
  <si>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</si>
  <si>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</si>
  <si>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</si>
  <si>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</si>
  <si>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</si>
  <si>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</si>
  <si>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</si>
  <si>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</si>
  <si>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</si>
  <si>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</si>
  <si>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</si>
  <si>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</si>
  <si>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</si>
  <si>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</si>
  <si>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</si>
  <si>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</si>
  <si>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</si>
  <si>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</si>
  <si>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</si>
  <si>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</si>
  <si>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</si>
  <si>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</si>
  <si>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</si>
  <si>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</si>
  <si>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</si>
  <si>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</si>
  <si>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</si>
  <si>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</si>
  <si>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</si>
  <si>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</si>
  <si>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</si>
  <si>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</si>
  <si>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</si>
  <si>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</si>
  <si>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</si>
  <si>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</si>
  <si>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</si>
  <si>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</si>
  <si>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</si>
  <si>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</si>
  <si>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</si>
  <si>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</si>
  <si>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</si>
  <si>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</si>
  <si>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</si>
  <si>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</si>
  <si>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</si>
  <si>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</si>
  <si>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</si>
  <si>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</si>
  <si>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</si>
  <si>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</si>
  <si>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</si>
  <si>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</si>
  <si>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</si>
  <si>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</si>
  <si>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</si>
  <si>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</si>
  <si>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</si>
  <si>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</si>
  <si>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</si>
  <si>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</si>
  <si>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</si>
  <si>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</si>
  <si>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</si>
  <si>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</si>
  <si>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 xml:space="preserve">UHD CM HOUMET ESSOUK </t>
  </si>
  <si>
    <t>Mme Meriam CHOUCHENE</t>
  </si>
  <si>
    <t>Directeur magasin &amp; chefs rayons</t>
  </si>
  <si>
    <t>Les instructions affichées à la boucherie sont moisies.</t>
  </si>
  <si>
    <t>A remplacer</t>
  </si>
  <si>
    <t>La chambre froide des produits finis est utilisée pour stockage de matériel hors usage.</t>
  </si>
  <si>
    <t>Ecarter le matériel vers un autre endroit et stocker les produits finis à ce niveau.</t>
  </si>
  <si>
    <t>Procéder à une séparation à ce niveau.
Fournir des étagères dans la CF PF.</t>
  </si>
  <si>
    <t>Le thermomètre est non fonctionnel.</t>
  </si>
  <si>
    <t>Réparer ou remplacer le thermomètre.</t>
  </si>
  <si>
    <t>Absence d'identification des parages et fausses coupe.</t>
  </si>
  <si>
    <t>Identifier la date de découpe des produits dans la CF.</t>
  </si>
  <si>
    <t>Etat d'usure avancée des billots de découpe trad.</t>
  </si>
  <si>
    <t>Raboter ou remplacer ces éléments.</t>
  </si>
  <si>
    <t>Renforcer la lutte contre les mouches.</t>
  </si>
  <si>
    <t>Procéder à la traçabilité de ces produits en indiquant l'origine de chaque matière utilisée.
Remplir tous les paramètres des fiches de traçabilité.</t>
  </si>
  <si>
    <t>Fournir cet élément.</t>
  </si>
  <si>
    <t>Utilisation d'un ancien seau pour beurre pour ravitaillement en glace. Cet élément n'est pas identifié et risque d'être utilisé pour d'autre effet.</t>
  </si>
  <si>
    <t>Fournir un dispositif adapté et identifié pour cet usage.</t>
  </si>
  <si>
    <t>Manque de glaçage des produits exposés sur l'étal.</t>
  </si>
  <si>
    <t>Assurer le glaçage régulier des produits exposés.</t>
  </si>
  <si>
    <t>Ajuster la température du meuble à 2°C maximum.</t>
  </si>
  <si>
    <t>T° prélevée du meuble d'animation destiné aux produits de la mer est 16,6°C.</t>
  </si>
  <si>
    <t>Ajuster la température du meuble à 2°C au maximum.</t>
  </si>
  <si>
    <t>La T° prélevée des mulets et raies exposés sur l'étal est de l'ordre de 7,5°C.
Une panne est survenue le jour de l'audit au meuble froid d'animation des produits de la mer. La température des poissons exposés (ex. Bacalao) s'est élevée à 17°C.</t>
  </si>
  <si>
    <t>Perte de traçabilité d'une portion de poulpe surgelé (DE 09/09/2019).</t>
  </si>
  <si>
    <t>Assurer la traçabilité de tous les produits exposés.</t>
  </si>
  <si>
    <t>T° des filets de bacalao est de l'ordre de 17°C.</t>
  </si>
  <si>
    <t>Oxydation de la gaine de fabrique de glace.</t>
  </si>
  <si>
    <t>Procéder à un traitement anti rouille pour cet équipement.</t>
  </si>
  <si>
    <t>Ecarter les produits ayant perdu leur étiquettes d'origine dans la zone des produits non conformes.</t>
  </si>
  <si>
    <t>Avertir les services concernés sur cet écart.</t>
  </si>
  <si>
    <t xml:space="preserve">Condensation excessive sur les meubles des fromages et charcuterie. Certains produits ont des surfaces mouillées. </t>
  </si>
  <si>
    <t>Résoudre le problème de condensation.</t>
  </si>
  <si>
    <t>La trancheuse est mal fixée sur la table de travail; les dimensions ne sont pas adaptées.</t>
  </si>
  <si>
    <t>Assurer la fixation adéquate de la trancheuse.</t>
  </si>
  <si>
    <t>T° prélevée du meuble du fromage est de l'ordre de 13,7°C.</t>
  </si>
  <si>
    <t>Ajuster la température à 4°C.</t>
  </si>
  <si>
    <t>Ecarter ces produits et avertir les services concernés.</t>
  </si>
  <si>
    <t>Présence de piqûres de moisissures sur plusieurs meules de fromage non entamés (ex. fromage 'Dana bleu).</t>
  </si>
  <si>
    <t>Manque d'indication du nom du fournisseur sur plusieurs fiches de traçabilité.</t>
  </si>
  <si>
    <t>Remplir tous les paramètres de la fiche de traçabilité.</t>
  </si>
  <si>
    <t>Même chambre froide pour poulets marinés et produits prêts à la consommation. Absence de séparation physique.</t>
  </si>
  <si>
    <t>Oxydation du revêtement de la plonge traiteur.</t>
  </si>
  <si>
    <t>Procéder à un traitement anti rouille pour cet élément.</t>
  </si>
  <si>
    <t>Utilisation de préparation alimentaire à la place du Fromage 'Mozzarella' pour la fabrication des pizzas 4saisons. Les étiquettes UHD des pizzas mentionnent la présence de Mozzarella.
La liste des ingrédients de certaines préparations sont incomplètes: pizza jambon, pizza rectangulaire poulet.</t>
  </si>
  <si>
    <t>Avertir les services concernés sur ces écarts.</t>
  </si>
  <si>
    <t>Pas de vérification de température à cœur des poulets en fin de cuisson le jour de l'audit.</t>
  </si>
  <si>
    <t>Assurer la vérification des températures et l'attente de 80°C en fin de cuisson.</t>
  </si>
  <si>
    <t xml:space="preserve">Manque de traçabilité de 3 pièces de poulets du lot 19257 'Mazraa' réceptionné le 17/09/2019. </t>
  </si>
  <si>
    <t>Fuite au poste lave-mains de la pâtisserie.</t>
  </si>
  <si>
    <t>Réparer la fuite.</t>
  </si>
  <si>
    <t>Hotte non fonctionnelle.</t>
  </si>
  <si>
    <t>Mettre en marche la hotte.</t>
  </si>
  <si>
    <t>Etat d'usure avancée des paniers de la boulangerie.</t>
  </si>
  <si>
    <t>Entretenir ou remplacer les paniers.</t>
  </si>
  <si>
    <t>Etat de fraicheur insatisfaisant des pommes.</t>
  </si>
  <si>
    <t>Renforcer le triage des pommes.</t>
  </si>
  <si>
    <t>Même chambre froide pour condiments et légumes. Absence de séparation physique.</t>
  </si>
  <si>
    <t>Procéder à une séparation physique à ce niveau.</t>
  </si>
  <si>
    <t>Absence de dispositif d'eau sous pression à la station de nettoyage de la réception.</t>
  </si>
  <si>
    <t>Fournir ce dispositif.</t>
  </si>
  <si>
    <t>Le local déchet est de surface restreinte et ne permet pas l'entreposage des bennes à ordure. 
Maintien des bennes au niveau du quai de réception.</t>
  </si>
  <si>
    <t>Prévoir un local mieux adapté pour entreposage des déchets.</t>
  </si>
  <si>
    <t>L'afficheur du meuble boucherie LS est erroné.</t>
  </si>
  <si>
    <t>Réparer l'afficheur.</t>
  </si>
  <si>
    <t>Ecaillement du revêtement du meuble froid des yaourt.</t>
  </si>
  <si>
    <t>Entretenir le revêtement du meuble.</t>
  </si>
  <si>
    <t>Présence de piqûres de moisissures sur le revêtement du meuble des yaourts.</t>
  </si>
  <si>
    <t>Renforcer le nettoyage et désinfection des meubles frigorifiques.</t>
  </si>
  <si>
    <t>T° affichée du meuble yaourt est 11,2°C, T° prélevée 6°C.</t>
  </si>
  <si>
    <t>Ajuster les afficheurs des meubles froids.</t>
  </si>
  <si>
    <t>Procéder à un nettoyage approfondi.</t>
  </si>
  <si>
    <t>Présence de piqûres de moisissures sur le meuble froid des produits 4 ème gamme</t>
  </si>
  <si>
    <t>Renforcer le nettoyage et désinfection du meuble.</t>
  </si>
  <si>
    <t>Entretenir le sol.</t>
  </si>
  <si>
    <t>Crevassement du revêtement du sol de la chambre froide négative et du couloir menant à la chambre froides PLS</t>
  </si>
  <si>
    <t>Présence de piqûres de moisissures sur le meuble froid.</t>
  </si>
  <si>
    <t>Renforcer le nettoyage et désinfection du meuble froid.</t>
  </si>
  <si>
    <t>Absence d'autorisation de mise à la consommation pour les Hareng fumés importés.</t>
  </si>
  <si>
    <t>Plus de rigueur dans l'indication des quantités dans les fiches de traçabilité.</t>
  </si>
  <si>
    <t>Entreposage des gants et des rouleaux des étiquettes dans un carton usé.</t>
  </si>
  <si>
    <t>Eliminer les cartons du laboratoire.</t>
  </si>
  <si>
    <t>Perte de traçabilité des brochettes d'abats au LS.
Certains paramètres ne sont pas complètement enregistrés sur les fiches de traçabilité (ex. nom du fournisseur, dénomination des pièces).</t>
  </si>
  <si>
    <t>Présence de moisissures sur les éléments métalliques de l'étal.</t>
  </si>
  <si>
    <t>Maintenir les poissons à une température de 0 à 2°C sous glace fondante.
Procéder à un suivi rigoureux des températures des meubles d'exposition notamment ceux qui ne sont pas liés au GTC.</t>
  </si>
  <si>
    <t>Absence d'armoire pour stockage des emballages.</t>
  </si>
  <si>
    <t>Fournir un dispositif pour stockage des poulets marinés ou établir une séparation physique au niveau de la chambre froide.</t>
  </si>
  <si>
    <t>Même chambre froide pour viande rouge et blanche. Absence d séparation physique.
Absence d'étagère au niveau de la chambre froide des produits finis.</t>
  </si>
  <si>
    <t>Emplacement du DEIV de la poissonnerie au dessus de l'étal. Ces dispositifs sont remplis d'insectes vivants sans destruction.</t>
  </si>
  <si>
    <t>Revoir l'emplacement et l'efficacité des DEIV de la poissonnerie.</t>
  </si>
  <si>
    <t>Présence de mouches aux rayons boucherie trad. et poissonnerie.</t>
  </si>
  <si>
    <t>T° de la viande hachée exposée au meuble LS est de l'ordre de 5,3°C.</t>
  </si>
  <si>
    <t>mi</t>
  </si>
  <si>
    <t xml:space="preserve">Certains paquets de Hareng fumé sont dépourvus de leur étiquettes de fournisseur; seule la date de fabrication est indiquée.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</si>
</sst>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5166528"/>
        <c:axId val="-1115165984"/>
      </c:barChart>
      <c:catAx>
        <c:axId val="-111516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5165984"/>
        <c:crosses val="autoZero"/>
        <c:auto val="1"/>
        <c:lblAlgn val="ctr"/>
        <c:lblOffset val="100"/>
        <c:noMultiLvlLbl val="0"/>
      </c:catAx>
      <c:valAx>
        <c:axId val="-111516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516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90128"/>
        <c:axId val="-973592848"/>
      </c:barChart>
      <c:catAx>
        <c:axId val="-97359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92848"/>
        <c:crosses val="autoZero"/>
        <c:auto val="1"/>
        <c:lblAlgn val="ctr"/>
        <c:lblOffset val="100"/>
        <c:noMultiLvlLbl val="0"/>
      </c:catAx>
      <c:valAx>
        <c:axId val="-97359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9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85776"/>
        <c:axId val="-973587408"/>
      </c:barChart>
      <c:catAx>
        <c:axId val="-97358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87408"/>
        <c:crosses val="autoZero"/>
        <c:auto val="1"/>
        <c:lblAlgn val="ctr"/>
        <c:lblOffset val="100"/>
        <c:noMultiLvlLbl val="0"/>
      </c:catAx>
      <c:valAx>
        <c:axId val="-97358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8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0.98571428571428577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86864"/>
        <c:axId val="-973580880"/>
      </c:barChart>
      <c:catAx>
        <c:axId val="-97358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80880"/>
        <c:crosses val="autoZero"/>
        <c:auto val="1"/>
        <c:lblAlgn val="ctr"/>
        <c:lblOffset val="100"/>
        <c:noMultiLvlLbl val="0"/>
      </c:catAx>
      <c:valAx>
        <c:axId val="-97358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8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92304"/>
        <c:axId val="-973589040"/>
      </c:barChart>
      <c:catAx>
        <c:axId val="-97359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89040"/>
        <c:crosses val="autoZero"/>
        <c:auto val="1"/>
        <c:lblAlgn val="ctr"/>
        <c:lblOffset val="100"/>
        <c:noMultiLvlLbl val="0"/>
      </c:catAx>
      <c:valAx>
        <c:axId val="-97358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9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84688"/>
        <c:axId val="-973584144"/>
      </c:barChart>
      <c:catAx>
        <c:axId val="-97358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84144"/>
        <c:crosses val="autoZero"/>
        <c:auto val="1"/>
        <c:lblAlgn val="ctr"/>
        <c:lblOffset val="100"/>
        <c:noMultiLvlLbl val="0"/>
      </c:catAx>
      <c:valAx>
        <c:axId val="-97358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8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0.7923728813559322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83056"/>
        <c:axId val="-973593392"/>
      </c:barChart>
      <c:catAx>
        <c:axId val="-97358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93392"/>
        <c:crosses val="autoZero"/>
        <c:auto val="1"/>
        <c:lblAlgn val="ctr"/>
        <c:lblOffset val="100"/>
        <c:noMultiLvlLbl val="0"/>
      </c:catAx>
      <c:valAx>
        <c:axId val="-97359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8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0.90552325581395354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3579792"/>
        <c:axId val="-973579248"/>
      </c:barChart>
      <c:catAx>
        <c:axId val="-97357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3579248"/>
        <c:crosses val="autoZero"/>
        <c:auto val="1"/>
        <c:lblAlgn val="ctr"/>
        <c:lblOffset val="100"/>
        <c:noMultiLvlLbl val="0"/>
      </c:catAx>
      <c:valAx>
        <c:axId val="-97357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357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0.84894806858494287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72818976"/>
        <c:axId val="-972811360"/>
        <c:extLst xmlns:c16r2="http://schemas.microsoft.com/office/drawing/2015/06/chart"/>
      </c:barChart>
      <c:catAx>
        <c:axId val="-972818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2811360"/>
        <c:crosses val="autoZero"/>
        <c:auto val="1"/>
        <c:lblAlgn val="ctr"/>
        <c:lblOffset val="100"/>
        <c:noMultiLvlLbl val="0"/>
      </c:catAx>
      <c:valAx>
        <c:axId val="-972811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281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0.84090909090909083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72822784"/>
        <c:axId val="-972813536"/>
        <c:extLst xmlns:c16r2="http://schemas.microsoft.com/office/drawing/2015/06/chart"/>
      </c:barChart>
      <c:catAx>
        <c:axId val="-9728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2813536"/>
        <c:crosses val="autoZero"/>
        <c:auto val="1"/>
        <c:lblAlgn val="ctr"/>
        <c:lblOffset val="100"/>
        <c:noMultiLvlLbl val="0"/>
      </c:catAx>
      <c:valAx>
        <c:axId val="-97281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28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0420016"/>
        <c:axId val="-980421104"/>
      </c:barChart>
      <c:catAx>
        <c:axId val="-98042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0421104"/>
        <c:crosses val="autoZero"/>
        <c:auto val="1"/>
        <c:lblAlgn val="ctr"/>
        <c:lblOffset val="100"/>
        <c:noMultiLvlLbl val="0"/>
      </c:catAx>
      <c:valAx>
        <c:axId val="-98042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042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08048"/>
        <c:axId val="-974011312"/>
      </c:barChart>
      <c:catAx>
        <c:axId val="-97400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11312"/>
        <c:crosses val="autoZero"/>
        <c:auto val="1"/>
        <c:lblAlgn val="ctr"/>
        <c:lblOffset val="100"/>
        <c:noMultiLvlLbl val="0"/>
      </c:catAx>
      <c:valAx>
        <c:axId val="-9740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0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0.84146341463414631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10768"/>
        <c:axId val="-974017840"/>
      </c:barChart>
      <c:catAx>
        <c:axId val="-97401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17840"/>
        <c:crosses val="autoZero"/>
        <c:auto val="1"/>
        <c:lblAlgn val="ctr"/>
        <c:lblOffset val="100"/>
        <c:noMultiLvlLbl val="0"/>
      </c:catAx>
      <c:valAx>
        <c:axId val="-97401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1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09680"/>
        <c:axId val="-974020016"/>
      </c:barChart>
      <c:catAx>
        <c:axId val="-97400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20016"/>
        <c:crosses val="autoZero"/>
        <c:auto val="1"/>
        <c:lblAlgn val="ctr"/>
        <c:lblOffset val="100"/>
        <c:noMultiLvlLbl val="0"/>
      </c:catAx>
      <c:valAx>
        <c:axId val="-97402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0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0.76744186046511631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16752"/>
        <c:axId val="-974019472"/>
      </c:barChart>
      <c:catAx>
        <c:axId val="-97401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19472"/>
        <c:crosses val="autoZero"/>
        <c:auto val="1"/>
        <c:lblAlgn val="ctr"/>
        <c:lblOffset val="100"/>
        <c:noMultiLvlLbl val="0"/>
      </c:catAx>
      <c:valAx>
        <c:axId val="-97401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1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0.69230769230769229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06960"/>
        <c:axId val="-974006416"/>
      </c:barChart>
      <c:catAx>
        <c:axId val="-97400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06416"/>
        <c:crosses val="autoZero"/>
        <c:auto val="1"/>
        <c:lblAlgn val="ctr"/>
        <c:lblOffset val="100"/>
        <c:noMultiLvlLbl val="0"/>
      </c:catAx>
      <c:valAx>
        <c:axId val="-97400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0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0.96153846153846156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14032"/>
        <c:axId val="-974004784"/>
      </c:barChart>
      <c:catAx>
        <c:axId val="-97401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04784"/>
        <c:crosses val="autoZero"/>
        <c:auto val="1"/>
        <c:lblAlgn val="ctr"/>
        <c:lblOffset val="100"/>
        <c:noMultiLvlLbl val="0"/>
      </c:catAx>
      <c:valAx>
        <c:axId val="-9740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1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4018384"/>
        <c:axId val="-974017296"/>
      </c:barChart>
      <c:catAx>
        <c:axId val="-97401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4017296"/>
        <c:crosses val="autoZero"/>
        <c:auto val="1"/>
        <c:lblAlgn val="ctr"/>
        <c:lblOffset val="100"/>
        <c:noMultiLvlLbl val="0"/>
      </c:catAx>
      <c:valAx>
        <c:axId val="-974017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401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zoomScaleSheetLayoutView="100" workbookViewId="0">
      <selection activeCell="K26" sqref="K26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1" max="11" width="17.7109375" customWidth="1"/>
    <col min="12" max="14" width="11.42578125" customWidth="1"/>
  </cols>
  <sheetData>
    <row r="18" spans="1:11" ht="21" x14ac:dyDescent="0.25">
      <c r="A18" s="356" t="s">
        <v>275</v>
      </c>
      <c r="B18" s="356"/>
      <c r="C18" s="356"/>
      <c r="D18" s="357" t="s">
        <v>466</v>
      </c>
      <c r="E18" s="357"/>
      <c r="F18" s="357"/>
      <c r="G18" s="357"/>
      <c r="H18" s="357"/>
      <c r="I18" s="357"/>
      <c r="J18" s="357"/>
      <c r="K18" s="35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8" t="s">
        <v>276</v>
      </c>
      <c r="B21" s="358"/>
      <c r="C21" s="358"/>
      <c r="D21" s="358"/>
      <c r="E21" s="358"/>
      <c r="F21" s="358"/>
      <c r="G21" s="358"/>
      <c r="H21" s="358"/>
      <c r="I21" s="358"/>
      <c r="J21" s="358"/>
      <c r="K21" s="35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9" t="s">
        <v>278</v>
      </c>
      <c r="C23" s="359"/>
      <c r="D23" s="42"/>
      <c r="E23" s="42"/>
      <c r="F23" s="42"/>
      <c r="G23" s="42"/>
      <c r="H23" s="42"/>
      <c r="I23" s="42"/>
      <c r="J23" t="str">
        <f>D18</f>
        <v xml:space="preserve">UHD CM HOUMET ESSOUK </v>
      </c>
    </row>
    <row r="24" spans="1:11" ht="33" customHeight="1" x14ac:dyDescent="0.25">
      <c r="A24" s="50" t="s">
        <v>279</v>
      </c>
      <c r="B24" s="360">
        <f>AVERAGE('A3 Exploitation'!D719,'A3 Technique'!D215)</f>
        <v>0.84894806858494287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 t="e">
        <f>AVERAGE('A4 Exploitation'!D719,'A4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9" t="s">
        <v>281</v>
      </c>
      <c r="C29" s="359"/>
      <c r="D29" s="42"/>
      <c r="E29" s="42"/>
      <c r="F29" s="42"/>
      <c r="G29" s="42"/>
      <c r="H29" s="42"/>
      <c r="I29" s="42"/>
      <c r="J29" t="str">
        <f>D18</f>
        <v xml:space="preserve">UHD CM HOUMET ESSOUK </v>
      </c>
    </row>
    <row r="30" spans="1:11" ht="33" customHeight="1" x14ac:dyDescent="0.25">
      <c r="A30" s="50" t="s">
        <v>279</v>
      </c>
      <c r="B30" s="360">
        <f>'A3 Exploitation'!D719</f>
        <v>0.90552325581395354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 t="e">
        <f>'A4 Exploitation'!D719</f>
        <v>#DIV/0!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 xml:space="preserve">UHD CM HOUMET ESSOUK </v>
      </c>
    </row>
    <row r="35" spans="1:10" ht="33" customHeight="1" x14ac:dyDescent="0.25">
      <c r="A35" s="50" t="s">
        <v>279</v>
      </c>
      <c r="B35" s="360">
        <f>AVERAGE('A3 Exploitation'!D717, 'A3 Technique'!D213)</f>
        <v>0.84090909090909083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 t="e">
        <f>AVERAGE('A4 Exploitation'!D717, 'A4 Technique'!D213)</f>
        <v>#DIV/0!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9" t="s">
        <v>283</v>
      </c>
      <c r="C39" s="359"/>
      <c r="D39" s="42"/>
      <c r="E39" s="42"/>
      <c r="F39" s="42"/>
      <c r="G39" s="42"/>
      <c r="H39" s="42"/>
      <c r="I39" s="42"/>
      <c r="J39" t="str">
        <f>D18</f>
        <v xml:space="preserve">UHD CM HOUMET ESSOUK </v>
      </c>
    </row>
    <row r="40" spans="1:10" ht="33" customHeight="1" x14ac:dyDescent="0.25">
      <c r="A40" s="50" t="s">
        <v>279</v>
      </c>
      <c r="B40" s="362">
        <f>'A3 Exploitation'!D48</f>
        <v>1</v>
      </c>
      <c r="C40" s="362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2" t="e">
        <f>'A4 Exploitation'!D48</f>
        <v>#DIV/0!</v>
      </c>
      <c r="C41" s="362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9" t="s">
        <v>284</v>
      </c>
      <c r="C44" s="359"/>
      <c r="D44" s="42"/>
      <c r="E44" s="42"/>
      <c r="F44" s="42"/>
      <c r="G44" s="42"/>
      <c r="H44" s="42"/>
      <c r="I44" s="42"/>
      <c r="J44" t="str">
        <f>D18</f>
        <v xml:space="preserve">UHD CM HOUMET ESSOUK </v>
      </c>
    </row>
    <row r="45" spans="1:10" ht="33" customHeight="1" x14ac:dyDescent="0.25">
      <c r="A45" s="50" t="s">
        <v>279</v>
      </c>
      <c r="B45" s="362" t="e">
        <f>'A3 Exploitation'!D129</f>
        <v>#DIV/0!</v>
      </c>
      <c r="C45" s="362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2" t="e">
        <f>'A4 Exploitation'!D129</f>
        <v>#DIV/0!</v>
      </c>
      <c r="C46" s="362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9" t="s">
        <v>444</v>
      </c>
      <c r="C49" s="359"/>
      <c r="D49" s="42"/>
      <c r="E49" s="42"/>
      <c r="F49" s="42"/>
      <c r="G49" s="42"/>
      <c r="H49" s="42"/>
      <c r="I49" s="42"/>
      <c r="J49" t="str">
        <f>D18</f>
        <v xml:space="preserve">UHD CM HOUMET ESSOUK </v>
      </c>
    </row>
    <row r="50" spans="1:10" ht="33" customHeight="1" x14ac:dyDescent="0.25">
      <c r="A50" s="50" t="s">
        <v>279</v>
      </c>
      <c r="B50" s="362">
        <f>'A3 Exploitation'!D183</f>
        <v>0.98648648648648651</v>
      </c>
      <c r="C50" s="362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2" t="e">
        <f>'A4 Exploitation'!D183</f>
        <v>#DIV/0!</v>
      </c>
      <c r="C51" s="362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9" t="s">
        <v>445</v>
      </c>
      <c r="C54" s="359"/>
      <c r="D54" s="42"/>
      <c r="E54" s="42"/>
      <c r="F54" s="42"/>
      <c r="G54" s="42"/>
      <c r="H54" s="42"/>
      <c r="I54" s="42"/>
      <c r="J54" t="str">
        <f>D18</f>
        <v xml:space="preserve">UHD CM HOUMET ESSOUK </v>
      </c>
    </row>
    <row r="55" spans="1:10" ht="33" customHeight="1" x14ac:dyDescent="0.25">
      <c r="A55" s="50" t="s">
        <v>279</v>
      </c>
      <c r="B55" s="362">
        <f>'A3 Exploitation'!D245</f>
        <v>0.84146341463414631</v>
      </c>
      <c r="C55" s="362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2" t="e">
        <f>'A4 Exploitation'!D245</f>
        <v>#DIV/0!</v>
      </c>
      <c r="C56" s="362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9" t="s">
        <v>446</v>
      </c>
      <c r="C59" s="359"/>
      <c r="D59" s="42"/>
      <c r="E59" s="42"/>
      <c r="F59" s="42"/>
      <c r="G59" s="42"/>
      <c r="H59" s="42"/>
      <c r="I59" s="42"/>
      <c r="J59" t="str">
        <f>D18</f>
        <v xml:space="preserve">UHD CM HOUMET ESSOUK </v>
      </c>
    </row>
    <row r="60" spans="1:10" ht="33" customHeight="1" x14ac:dyDescent="0.25">
      <c r="A60" s="50" t="s">
        <v>279</v>
      </c>
      <c r="B60" s="362">
        <f>'A3 Exploitation'!D300</f>
        <v>0.95833333333333337</v>
      </c>
      <c r="C60" s="362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2" t="e">
        <f>'A4 Exploitation'!D300</f>
        <v>#DIV/0!</v>
      </c>
      <c r="C61" s="362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9" t="s">
        <v>447</v>
      </c>
      <c r="C64" s="359"/>
      <c r="D64" s="42"/>
      <c r="E64" s="42"/>
      <c r="F64" s="42"/>
      <c r="G64" s="42"/>
      <c r="H64" s="42"/>
      <c r="I64" s="42"/>
      <c r="J64" t="str">
        <f>D18</f>
        <v xml:space="preserve">UHD CM HOUMET ESSOUK </v>
      </c>
    </row>
    <row r="65" spans="1:10" ht="33" customHeight="1" x14ac:dyDescent="0.25">
      <c r="A65" s="50" t="s">
        <v>279</v>
      </c>
      <c r="B65" s="362">
        <f>'A3 Exploitation'!D366</f>
        <v>0.76744186046511631</v>
      </c>
      <c r="C65" s="362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2" t="e">
        <f>'A4 Exploitation'!D366</f>
        <v>#DIV/0!</v>
      </c>
      <c r="C66" s="362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9" t="s">
        <v>448</v>
      </c>
      <c r="C69" s="359"/>
      <c r="D69" s="42"/>
      <c r="E69" s="42"/>
      <c r="F69" s="42"/>
      <c r="G69" s="42"/>
      <c r="H69" s="42"/>
      <c r="I69" s="42"/>
      <c r="J69" t="str">
        <f>D18</f>
        <v xml:space="preserve">UHD CM HOUMET ESSOUK </v>
      </c>
    </row>
    <row r="70" spans="1:10" ht="33" customHeight="1" x14ac:dyDescent="0.25">
      <c r="A70" s="50" t="s">
        <v>279</v>
      </c>
      <c r="B70" s="362">
        <f>'A3 Exploitation'!D424</f>
        <v>0.69230769230769229</v>
      </c>
      <c r="C70" s="362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2" t="e">
        <f>'A4 Exploitation'!D424</f>
        <v>#DIV/0!</v>
      </c>
      <c r="C71" s="362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9" t="s">
        <v>449</v>
      </c>
      <c r="C74" s="359"/>
      <c r="D74" s="42"/>
      <c r="E74" s="42"/>
      <c r="F74" s="42"/>
      <c r="G74" s="42"/>
      <c r="H74" s="42"/>
      <c r="I74" s="42"/>
      <c r="J74" t="str">
        <f>D18</f>
        <v xml:space="preserve">UHD CM HOUMET ESSOUK </v>
      </c>
    </row>
    <row r="75" spans="1:10" ht="33" customHeight="1" x14ac:dyDescent="0.25">
      <c r="A75" s="50" t="s">
        <v>279</v>
      </c>
      <c r="B75" s="362">
        <f>'A3 Exploitation'!D471</f>
        <v>0.96153846153846156</v>
      </c>
      <c r="C75" s="362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2" t="e">
        <f>'A4 Exploitation'!D471</f>
        <v>#DIV/0!</v>
      </c>
      <c r="C76" s="362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9" t="s">
        <v>450</v>
      </c>
      <c r="C79" s="359"/>
      <c r="D79" s="42"/>
      <c r="E79" s="42"/>
      <c r="F79" s="42"/>
      <c r="G79" s="42"/>
      <c r="H79" s="42"/>
      <c r="I79" s="42"/>
      <c r="J79" t="str">
        <f>D18</f>
        <v xml:space="preserve">UHD CM HOUMET ESSOUK </v>
      </c>
    </row>
    <row r="80" spans="1:10" ht="33" customHeight="1" x14ac:dyDescent="0.25">
      <c r="A80" s="50" t="s">
        <v>279</v>
      </c>
      <c r="B80" s="362" t="e">
        <f>'A3 Exploitation'!D517</f>
        <v>#DIV/0!</v>
      </c>
      <c r="C80" s="362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2" t="e">
        <f>'A4 Exploitation'!D517</f>
        <v>#DIV/0!</v>
      </c>
      <c r="C81" s="362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9" t="s">
        <v>451</v>
      </c>
      <c r="C84" s="359"/>
      <c r="D84" s="42"/>
      <c r="E84" s="42"/>
      <c r="F84" s="42"/>
      <c r="G84" s="42"/>
      <c r="H84" s="42"/>
      <c r="I84" s="42"/>
      <c r="J84" t="str">
        <f>D18</f>
        <v xml:space="preserve">UHD CM HOUMET ESSOUK </v>
      </c>
    </row>
    <row r="85" spans="1:10" ht="33" customHeight="1" x14ac:dyDescent="0.25">
      <c r="A85" s="50" t="s">
        <v>279</v>
      </c>
      <c r="B85" s="362">
        <f>'A3 Exploitation'!D560</f>
        <v>1</v>
      </c>
      <c r="C85" s="362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2" t="e">
        <f>'A4 Exploitation'!D560</f>
        <v>#DIV/0!</v>
      </c>
      <c r="C86" s="362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9" t="s">
        <v>285</v>
      </c>
      <c r="C89" s="359"/>
      <c r="D89" s="42"/>
      <c r="E89" s="42"/>
      <c r="F89" s="42"/>
      <c r="G89" s="42"/>
      <c r="H89" s="42"/>
      <c r="I89" s="42"/>
      <c r="J89" t="str">
        <f>D18</f>
        <v xml:space="preserve">UHD CM HOUMET ESSOUK </v>
      </c>
    </row>
    <row r="90" spans="1:10" ht="33" customHeight="1" x14ac:dyDescent="0.25">
      <c r="A90" s="50" t="s">
        <v>279</v>
      </c>
      <c r="B90" s="362">
        <f>'A3 Exploitation'!D600</f>
        <v>1</v>
      </c>
      <c r="C90" s="362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2" t="e">
        <f>'A4 Exploitation'!D600</f>
        <v>#DIV/0!</v>
      </c>
      <c r="C91" s="362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9" t="s">
        <v>286</v>
      </c>
      <c r="C94" s="359"/>
      <c r="D94" s="42"/>
      <c r="E94" s="42"/>
      <c r="F94" s="42"/>
      <c r="G94" s="42"/>
      <c r="H94" s="42"/>
      <c r="I94" s="42"/>
      <c r="J94" t="str">
        <f>D18</f>
        <v xml:space="preserve">UHD CM HOUMET ESSOUK </v>
      </c>
    </row>
    <row r="95" spans="1:10" ht="33" customHeight="1" x14ac:dyDescent="0.25">
      <c r="A95" s="50" t="s">
        <v>279</v>
      </c>
      <c r="B95" s="362">
        <f>'A3 Exploitation'!D662</f>
        <v>0.98571428571428577</v>
      </c>
      <c r="C95" s="362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2" t="e">
        <f>'A4 Exploitation'!D662</f>
        <v>#DIV/0!</v>
      </c>
      <c r="C96" s="362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3"/>
      <c r="C99" s="36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9" t="s">
        <v>452</v>
      </c>
      <c r="C100" s="359"/>
      <c r="D100" s="42"/>
      <c r="E100" s="42"/>
      <c r="F100" s="42"/>
      <c r="G100" s="42"/>
      <c r="H100" s="42"/>
      <c r="I100" s="42"/>
      <c r="J100" t="str">
        <f>D18</f>
        <v xml:space="preserve">UHD CM HOUMET ESSOUK </v>
      </c>
    </row>
    <row r="101" spans="1:10" ht="33" customHeight="1" x14ac:dyDescent="0.25">
      <c r="A101" s="50" t="s">
        <v>279</v>
      </c>
      <c r="B101" s="362">
        <f>'A3 Exploitation'!D691</f>
        <v>0.97499999999999998</v>
      </c>
      <c r="C101" s="362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2" t="e">
        <f>'A4 Exploitation'!D691</f>
        <v>#DIV/0!</v>
      </c>
      <c r="C102" s="362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9" t="s">
        <v>453</v>
      </c>
      <c r="C105" s="359"/>
      <c r="J105" t="str">
        <f>D18</f>
        <v xml:space="preserve">UHD CM HOUMET ESSOUK </v>
      </c>
    </row>
    <row r="106" spans="1:10" ht="33" customHeight="1" x14ac:dyDescent="0.25">
      <c r="A106" s="50" t="s">
        <v>279</v>
      </c>
      <c r="B106" s="362">
        <f>'A3 Exploitation'!D715</f>
        <v>1</v>
      </c>
      <c r="C106" s="362"/>
    </row>
    <row r="107" spans="1:10" ht="33" customHeight="1" x14ac:dyDescent="0.25">
      <c r="A107" s="50" t="s">
        <v>280</v>
      </c>
      <c r="B107" s="362" t="e">
        <f>'A4 Exploitation'!D715</f>
        <v>#DIV/0!</v>
      </c>
      <c r="C107" s="362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9" t="s">
        <v>287</v>
      </c>
      <c r="C110" s="359"/>
      <c r="J110" t="str">
        <f>D18</f>
        <v xml:space="preserve">UHD CM HOUMET ESSOUK </v>
      </c>
    </row>
    <row r="111" spans="1:10" ht="33" customHeight="1" x14ac:dyDescent="0.25">
      <c r="A111" s="50" t="s">
        <v>279</v>
      </c>
      <c r="B111" s="362">
        <f>'A3 Technique'!D215</f>
        <v>0.7923728813559322</v>
      </c>
      <c r="C111" s="362"/>
    </row>
    <row r="112" spans="1:10" ht="33" customHeight="1" x14ac:dyDescent="0.25">
      <c r="A112" s="50" t="s">
        <v>280</v>
      </c>
      <c r="B112" s="362" t="e">
        <f>'A4 Technique'!D215</f>
        <v>#DIV/0!</v>
      </c>
      <c r="C112" s="362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376" zoomScale="70" zoomScaleNormal="100" zoomScaleSheetLayoutView="70" workbookViewId="0">
      <selection activeCell="D381" sqref="D38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 xml:space="preserve">UHD CM HOUMET ESSOUK 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 t="s">
        <v>467</v>
      </c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 t="s">
        <v>468</v>
      </c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>
        <v>43727</v>
      </c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>
        <f>D719</f>
        <v>0.90552325581395354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43727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43727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84" x14ac:dyDescent="0.4">
      <c r="A164" s="107" t="s">
        <v>333</v>
      </c>
      <c r="B164" s="104">
        <v>1</v>
      </c>
      <c r="C164" s="107"/>
      <c r="D164" s="107" t="s">
        <v>543</v>
      </c>
      <c r="E164" s="105" t="s">
        <v>544</v>
      </c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73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0.98648648648648651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43727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04.25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513</v>
      </c>
      <c r="E212" s="105" t="s">
        <v>514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05.75" x14ac:dyDescent="0.45">
      <c r="A215" s="184" t="s">
        <v>132</v>
      </c>
      <c r="B215" s="104">
        <v>1</v>
      </c>
      <c r="C215" s="118" t="str">
        <f>IF(B215=0, -10, "0")</f>
        <v>0</v>
      </c>
      <c r="D215" s="355" t="s">
        <v>515</v>
      </c>
      <c r="E215" s="105" t="s">
        <v>546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32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0.76190476190476186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89" x14ac:dyDescent="0.4">
      <c r="A230" s="163" t="s">
        <v>116</v>
      </c>
      <c r="B230" s="104">
        <v>0</v>
      </c>
      <c r="C230" s="118"/>
      <c r="D230" s="164" t="s">
        <v>511</v>
      </c>
      <c r="E230" s="105" t="s">
        <v>512</v>
      </c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1</v>
      </c>
      <c r="C240" s="137"/>
      <c r="D240" s="319">
        <v>0.75</v>
      </c>
      <c r="E240" s="353"/>
      <c r="F240" s="353"/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0.875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69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0.84146341463414631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43727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4" x14ac:dyDescent="0.4">
      <c r="A274" s="103" t="s">
        <v>116</v>
      </c>
      <c r="B274" s="104">
        <v>0</v>
      </c>
      <c r="C274" s="104"/>
      <c r="D274" s="105" t="s">
        <v>505</v>
      </c>
      <c r="E274" s="105" t="s">
        <v>504</v>
      </c>
      <c r="F274" s="105"/>
      <c r="G274" s="96"/>
    </row>
    <row r="275" spans="1:7" ht="69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506</v>
      </c>
      <c r="E275" s="105" t="s">
        <v>507</v>
      </c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53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0.9464285714285714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69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0.95833333333333337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43727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105" x14ac:dyDescent="0.4">
      <c r="A308" s="130" t="s">
        <v>49</v>
      </c>
      <c r="B308" s="104">
        <v>1</v>
      </c>
      <c r="C308" s="104"/>
      <c r="D308" s="105" t="s">
        <v>471</v>
      </c>
      <c r="E308" s="105" t="s">
        <v>472</v>
      </c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63" x14ac:dyDescent="0.4">
      <c r="A313" s="130" t="s">
        <v>119</v>
      </c>
      <c r="B313" s="104">
        <v>0</v>
      </c>
      <c r="C313" s="104"/>
      <c r="D313" s="105" t="s">
        <v>476</v>
      </c>
      <c r="E313" s="105" t="s">
        <v>477</v>
      </c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13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0.8125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63" x14ac:dyDescent="0.4">
      <c r="A325" s="103" t="s">
        <v>207</v>
      </c>
      <c r="B325" s="104">
        <v>1</v>
      </c>
      <c r="C325" s="104"/>
      <c r="D325" s="157" t="s">
        <v>547</v>
      </c>
      <c r="E325" s="105" t="s">
        <v>548</v>
      </c>
      <c r="F325" s="105"/>
      <c r="G325" s="96"/>
    </row>
    <row r="326" spans="1:7" ht="63" x14ac:dyDescent="0.4">
      <c r="A326" s="103" t="s">
        <v>140</v>
      </c>
      <c r="B326" s="104">
        <v>0</v>
      </c>
      <c r="C326" s="104"/>
      <c r="D326" s="105" t="s">
        <v>474</v>
      </c>
      <c r="E326" s="105" t="s">
        <v>475</v>
      </c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19.75" customHeight="1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549</v>
      </c>
      <c r="E332" s="105" t="s">
        <v>481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0.55263157894736847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66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0.76744186046511631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43727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47" x14ac:dyDescent="0.4">
      <c r="A379" s="130" t="s">
        <v>144</v>
      </c>
      <c r="B379" s="104">
        <v>1</v>
      </c>
      <c r="C379" s="104"/>
      <c r="D379" s="105" t="s">
        <v>560</v>
      </c>
      <c r="E379" s="105" t="s">
        <v>496</v>
      </c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68.25" customHeight="1" x14ac:dyDescent="0.4">
      <c r="A389" s="135" t="s">
        <v>355</v>
      </c>
      <c r="B389" s="104">
        <v>0</v>
      </c>
      <c r="C389" s="104"/>
      <c r="D389" s="96" t="s">
        <v>485</v>
      </c>
      <c r="E389" s="105" t="s">
        <v>486</v>
      </c>
      <c r="F389" s="105"/>
      <c r="G389" s="96"/>
    </row>
    <row r="390" spans="1:7" ht="63" x14ac:dyDescent="0.4">
      <c r="A390" s="103" t="s">
        <v>152</v>
      </c>
      <c r="B390" s="104">
        <v>1</v>
      </c>
      <c r="C390" s="104"/>
      <c r="D390" s="156" t="s">
        <v>550</v>
      </c>
      <c r="E390" s="105" t="s">
        <v>538</v>
      </c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280.5" customHeight="1" x14ac:dyDescent="0.4">
      <c r="A397" s="187" t="s">
        <v>457</v>
      </c>
      <c r="B397" s="104">
        <v>0</v>
      </c>
      <c r="C397" s="118">
        <f>IF(B397=0, -10, "0")</f>
        <v>-10</v>
      </c>
      <c r="D397" s="156" t="s">
        <v>490</v>
      </c>
      <c r="E397" s="141" t="s">
        <v>551</v>
      </c>
      <c r="F397" s="105"/>
      <c r="G397" s="96"/>
    </row>
    <row r="398" spans="1:7" ht="91.5" customHeight="1" x14ac:dyDescent="0.4">
      <c r="A398" s="103" t="s">
        <v>215</v>
      </c>
      <c r="B398" s="104">
        <v>0</v>
      </c>
      <c r="C398" s="104"/>
      <c r="D398" s="156" t="s">
        <v>483</v>
      </c>
      <c r="E398" s="141" t="s">
        <v>484</v>
      </c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42" x14ac:dyDescent="0.4">
      <c r="A401" s="103" t="s">
        <v>397</v>
      </c>
      <c r="B401" s="104">
        <v>1</v>
      </c>
      <c r="C401" s="104"/>
      <c r="D401" s="156" t="s">
        <v>552</v>
      </c>
      <c r="E401" s="106" t="s">
        <v>482</v>
      </c>
      <c r="F401" s="105"/>
      <c r="G401" s="96"/>
    </row>
    <row r="402" spans="1:7" ht="84" x14ac:dyDescent="0.4">
      <c r="A402" s="173" t="s">
        <v>132</v>
      </c>
      <c r="B402" s="104">
        <v>1</v>
      </c>
      <c r="C402" s="118" t="str">
        <f>IF(B402=0, -10, "0")</f>
        <v>0</v>
      </c>
      <c r="D402" s="156" t="s">
        <v>491</v>
      </c>
      <c r="E402" s="105" t="s">
        <v>492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63" x14ac:dyDescent="0.4">
      <c r="A416" s="262" t="s">
        <v>396</v>
      </c>
      <c r="B416" s="104">
        <v>1</v>
      </c>
      <c r="C416" s="104"/>
      <c r="D416" s="156" t="s">
        <v>545</v>
      </c>
      <c r="E416" s="105" t="s">
        <v>497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v>1</v>
      </c>
      <c r="C419" s="104"/>
      <c r="D419" s="319">
        <v>0.5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0.5892857142857143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54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0.69230769230769229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43727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84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539</v>
      </c>
      <c r="E445" s="105" t="s">
        <v>540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522</v>
      </c>
      <c r="E447" s="105" t="s">
        <v>523</v>
      </c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34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0.94444444444444442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50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0.96153846153846156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43727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43727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>
        <f>D532/(COUNT(B526:C531)*2)</f>
        <v>1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15" t="s">
        <v>34</v>
      </c>
      <c r="B556" s="415"/>
      <c r="C556" s="416"/>
      <c r="D556" s="327">
        <f>SUM(B548:C555,B536:C545)</f>
        <v>34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43727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27">
        <f>SUM(B569:C577)</f>
        <v>18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15" t="s">
        <v>34</v>
      </c>
      <c r="B596" s="415"/>
      <c r="C596" s="416"/>
      <c r="D596" s="327">
        <f>SUM(B589:C595,B582:C587)</f>
        <v>22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43727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27">
        <f>SUM(B608:C615)</f>
        <v>16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>
        <f>D616/(COUNT(B608:C615)*2)</f>
        <v>1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105" x14ac:dyDescent="0.4">
      <c r="A620" s="103" t="s">
        <v>83</v>
      </c>
      <c r="B620" s="104">
        <v>1</v>
      </c>
      <c r="C620" s="104"/>
      <c r="D620" s="156" t="s">
        <v>534</v>
      </c>
      <c r="E620" s="105" t="s">
        <v>535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29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69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0.98571428571428577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465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43727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42" x14ac:dyDescent="0.4">
      <c r="A674" s="103" t="s">
        <v>66</v>
      </c>
      <c r="B674" s="104">
        <v>1</v>
      </c>
      <c r="C674" s="104"/>
      <c r="D674" s="207" t="s">
        <v>469</v>
      </c>
      <c r="E674" s="106" t="s">
        <v>470</v>
      </c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0.97499999999999998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43727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0.93181818181818177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0.90552325581395354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6" zoomScale="80" zoomScaleNormal="90" zoomScaleSheetLayoutView="80" workbookViewId="0">
      <selection activeCell="B207" sqref="B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 xml:space="preserve">UHD CM HOUMET ESSOUK 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 t="str">
        <f>'A3 Exploitation'!B9:F9</f>
        <v>Mme Meriam CHOUCHENE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 t="str">
        <f>'A3 Exploitation'!B10:F10</f>
        <v>Directeur magasin &amp; chefs rayons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'A3 Exploitation'!B11:F11</f>
        <v>43727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>
        <f>D215</f>
        <v>0.7923728813559322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10</v>
      </c>
    </row>
    <row r="23" spans="1:7" x14ac:dyDescent="0.3">
      <c r="A23" s="457" t="s">
        <v>249</v>
      </c>
      <c r="B23" s="458"/>
      <c r="C23" s="459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14</v>
      </c>
    </row>
    <row r="34" spans="1:6" x14ac:dyDescent="0.3">
      <c r="A34" s="457" t="s">
        <v>249</v>
      </c>
      <c r="B34" s="458"/>
      <c r="C34" s="459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50.25" x14ac:dyDescent="0.35">
      <c r="A37" s="24" t="s">
        <v>84</v>
      </c>
      <c r="B37" s="55">
        <v>1</v>
      </c>
      <c r="C37" s="6" t="str">
        <f>IF(B37=0, -5, "0")</f>
        <v>0</v>
      </c>
      <c r="D37" s="56" t="s">
        <v>524</v>
      </c>
      <c r="E37" s="56" t="s">
        <v>525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9</v>
      </c>
    </row>
    <row r="43" spans="1:6" x14ac:dyDescent="0.3">
      <c r="A43" s="457" t="s">
        <v>249</v>
      </c>
      <c r="B43" s="458"/>
      <c r="C43" s="459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 t="s">
        <v>559</v>
      </c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12</v>
      </c>
    </row>
    <row r="69" spans="1:6" x14ac:dyDescent="0.3">
      <c r="A69" s="457" t="s">
        <v>249</v>
      </c>
      <c r="B69" s="458"/>
      <c r="C69" s="459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66.75" x14ac:dyDescent="0.35">
      <c r="A72" s="25" t="s">
        <v>146</v>
      </c>
      <c r="B72" s="55">
        <v>1</v>
      </c>
      <c r="C72" s="6" t="str">
        <f>IF(B72=0, -5, "0")</f>
        <v>0</v>
      </c>
      <c r="D72" s="56" t="s">
        <v>542</v>
      </c>
      <c r="E72" s="55" t="s">
        <v>541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56" t="s">
        <v>532</v>
      </c>
      <c r="E74" s="56" t="s">
        <v>533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1</v>
      </c>
      <c r="C76" s="6" t="str">
        <f>IF(B76=0, -5, "0")</f>
        <v>0</v>
      </c>
      <c r="D76" s="56" t="s">
        <v>536</v>
      </c>
      <c r="E76" s="56" t="s">
        <v>537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11</v>
      </c>
    </row>
    <row r="80" spans="1:6" x14ac:dyDescent="0.3">
      <c r="A80" s="457" t="s">
        <v>249</v>
      </c>
      <c r="B80" s="458"/>
      <c r="C80" s="459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1</v>
      </c>
      <c r="C89" s="62"/>
      <c r="D89" s="55" t="s">
        <v>518</v>
      </c>
      <c r="E89" s="56" t="s">
        <v>519</v>
      </c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ht="33" x14ac:dyDescent="0.3">
      <c r="A99" s="6" t="s">
        <v>72</v>
      </c>
      <c r="B99" s="61">
        <v>1</v>
      </c>
      <c r="C99" s="55"/>
      <c r="D99" s="56" t="s">
        <v>520</v>
      </c>
      <c r="E99" s="67" t="s">
        <v>521</v>
      </c>
      <c r="F99" s="55"/>
    </row>
    <row r="100" spans="1:6" x14ac:dyDescent="0.3">
      <c r="A100" s="457" t="s">
        <v>34</v>
      </c>
      <c r="B100" s="458"/>
      <c r="C100" s="459"/>
      <c r="D100" s="329">
        <f>SUM(B83:C99)</f>
        <v>24</v>
      </c>
    </row>
    <row r="101" spans="1:6" x14ac:dyDescent="0.3">
      <c r="A101" s="457" t="s">
        <v>249</v>
      </c>
      <c r="B101" s="458"/>
      <c r="C101" s="459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118.5" customHeight="1" x14ac:dyDescent="0.4">
      <c r="A104" s="32" t="s">
        <v>227</v>
      </c>
      <c r="B104" s="69">
        <v>1</v>
      </c>
      <c r="C104" s="62"/>
      <c r="D104" s="56" t="s">
        <v>508</v>
      </c>
      <c r="E104" s="56" t="s">
        <v>553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27</v>
      </c>
    </row>
    <row r="119" spans="1:6" x14ac:dyDescent="0.3">
      <c r="A119" s="457" t="s">
        <v>249</v>
      </c>
      <c r="B119" s="458"/>
      <c r="C119" s="459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49.5" x14ac:dyDescent="0.3">
      <c r="A129" s="7" t="s">
        <v>136</v>
      </c>
      <c r="B129" s="69">
        <v>0</v>
      </c>
      <c r="C129" s="55"/>
      <c r="D129" s="56" t="s">
        <v>498</v>
      </c>
      <c r="E129" s="56" t="s">
        <v>499</v>
      </c>
      <c r="F129" s="55"/>
    </row>
    <row r="130" spans="1:6" ht="49.5" x14ac:dyDescent="0.3">
      <c r="A130" s="38" t="s">
        <v>236</v>
      </c>
      <c r="B130" s="69">
        <v>1</v>
      </c>
      <c r="C130" s="55"/>
      <c r="D130" s="56" t="s">
        <v>500</v>
      </c>
      <c r="E130" s="56" t="s">
        <v>501</v>
      </c>
      <c r="F130" s="55"/>
    </row>
    <row r="131" spans="1:6" ht="36" x14ac:dyDescent="0.35">
      <c r="A131" s="28" t="s">
        <v>266</v>
      </c>
      <c r="B131" s="69">
        <v>0</v>
      </c>
      <c r="C131" s="6">
        <f>IF(B131=0, -5, "0")</f>
        <v>-5</v>
      </c>
      <c r="D131" s="56" t="s">
        <v>502</v>
      </c>
      <c r="E131" s="56" t="s">
        <v>503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12</v>
      </c>
    </row>
    <row r="135" spans="1:6" x14ac:dyDescent="0.3">
      <c r="A135" s="457" t="s">
        <v>249</v>
      </c>
      <c r="B135" s="458"/>
      <c r="C135" s="459"/>
      <c r="D135" s="17">
        <f>D134/(COUNT(B123:C133)*2)</f>
        <v>0.5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ht="82.5" x14ac:dyDescent="0.3">
      <c r="A138" s="26" t="s">
        <v>229</v>
      </c>
      <c r="B138" s="70">
        <v>1</v>
      </c>
      <c r="C138" s="55"/>
      <c r="D138" s="71" t="s">
        <v>554</v>
      </c>
      <c r="E138" s="71" t="s">
        <v>473</v>
      </c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3" x14ac:dyDescent="0.4">
      <c r="A142" s="6" t="s">
        <v>246</v>
      </c>
      <c r="B142" s="70">
        <v>0</v>
      </c>
      <c r="C142" s="62"/>
      <c r="D142" s="71" t="s">
        <v>478</v>
      </c>
      <c r="E142" s="71" t="s">
        <v>479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33" x14ac:dyDescent="0.3">
      <c r="A145" s="6" t="s">
        <v>137</v>
      </c>
      <c r="B145" s="70">
        <v>1</v>
      </c>
      <c r="C145" s="77"/>
      <c r="D145" s="56" t="s">
        <v>530</v>
      </c>
      <c r="E145" s="56" t="s">
        <v>531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54.75" customHeight="1" x14ac:dyDescent="0.35">
      <c r="A148" s="27" t="s">
        <v>270</v>
      </c>
      <c r="B148" s="70">
        <v>1</v>
      </c>
      <c r="C148" s="6" t="str">
        <f>IF(B148=0, -5, "0")</f>
        <v>0</v>
      </c>
      <c r="D148" s="71" t="s">
        <v>558</v>
      </c>
      <c r="E148" s="71" t="s">
        <v>487</v>
      </c>
      <c r="F148" s="55"/>
    </row>
    <row r="149" spans="1:6" x14ac:dyDescent="0.3">
      <c r="A149" s="457" t="s">
        <v>34</v>
      </c>
      <c r="B149" s="458"/>
      <c r="C149" s="459"/>
      <c r="D149" s="329">
        <f>SUM(B138:C148)</f>
        <v>17</v>
      </c>
    </row>
    <row r="150" spans="1:6" x14ac:dyDescent="0.3">
      <c r="A150" s="457" t="s">
        <v>249</v>
      </c>
      <c r="B150" s="458"/>
      <c r="C150" s="459"/>
      <c r="D150" s="16">
        <f>D149/(COUNT(B138:C148)*2)</f>
        <v>0.77272727272727271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66.75" x14ac:dyDescent="0.35">
      <c r="A160" s="24" t="s">
        <v>196</v>
      </c>
      <c r="B160" s="69">
        <v>0</v>
      </c>
      <c r="C160" s="6">
        <f>IF(B160=0, -5, "0")</f>
        <v>-5</v>
      </c>
      <c r="D160" s="71" t="s">
        <v>488</v>
      </c>
      <c r="E160" s="56" t="s">
        <v>489</v>
      </c>
      <c r="F160" s="55"/>
    </row>
    <row r="161" spans="1:6" ht="66.75" x14ac:dyDescent="0.35">
      <c r="A161" s="24" t="s">
        <v>163</v>
      </c>
      <c r="B161" s="69">
        <v>0</v>
      </c>
      <c r="C161" s="6">
        <f>IF(B161=0, -5, "0")</f>
        <v>-5</v>
      </c>
      <c r="D161" s="81" t="s">
        <v>493</v>
      </c>
      <c r="E161" s="56" t="s">
        <v>489</v>
      </c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494</v>
      </c>
      <c r="E163" s="56" t="s">
        <v>495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9</v>
      </c>
    </row>
    <row r="166" spans="1:6" x14ac:dyDescent="0.3">
      <c r="A166" s="457" t="s">
        <v>249</v>
      </c>
      <c r="B166" s="458"/>
      <c r="C166" s="459"/>
      <c r="D166" s="17">
        <f>D165/(COUNT(B153:C164)*2)</f>
        <v>0.32142857142857145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516</v>
      </c>
      <c r="E173" s="55" t="s">
        <v>517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15</v>
      </c>
    </row>
    <row r="178" spans="1:6" x14ac:dyDescent="0.3">
      <c r="A178" s="457" t="s">
        <v>249</v>
      </c>
      <c r="B178" s="458"/>
      <c r="C178" s="459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526</v>
      </c>
      <c r="E181" s="55" t="s">
        <v>527</v>
      </c>
      <c r="F181" s="55"/>
    </row>
    <row r="182" spans="1:6" ht="66" x14ac:dyDescent="0.3">
      <c r="A182" s="6" t="s">
        <v>241</v>
      </c>
      <c r="B182" s="55">
        <v>1</v>
      </c>
      <c r="C182" s="55"/>
      <c r="D182" s="56" t="s">
        <v>509</v>
      </c>
      <c r="E182" s="56" t="s">
        <v>510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6</v>
      </c>
    </row>
    <row r="186" spans="1:6" x14ac:dyDescent="0.3">
      <c r="A186" s="457" t="s">
        <v>249</v>
      </c>
      <c r="B186" s="458"/>
      <c r="C186" s="459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ht="66" x14ac:dyDescent="0.3">
      <c r="A189" s="6" t="s">
        <v>150</v>
      </c>
      <c r="B189" s="55">
        <v>1</v>
      </c>
      <c r="C189" s="55"/>
      <c r="D189" s="56" t="s">
        <v>555</v>
      </c>
      <c r="E189" s="56" t="s">
        <v>556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557</v>
      </c>
      <c r="E191" s="56" t="s">
        <v>480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7" t="s">
        <v>34</v>
      </c>
      <c r="B193" s="458"/>
      <c r="C193" s="459"/>
      <c r="D193" s="329">
        <f>SUM(B189:C192)</f>
        <v>6</v>
      </c>
    </row>
    <row r="194" spans="1:7" x14ac:dyDescent="0.3">
      <c r="A194" s="457" t="s">
        <v>249</v>
      </c>
      <c r="B194" s="458"/>
      <c r="C194" s="459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ht="82.5" x14ac:dyDescent="0.3">
      <c r="A197" s="26" t="s">
        <v>268</v>
      </c>
      <c r="B197" s="55">
        <v>1</v>
      </c>
      <c r="C197" s="55"/>
      <c r="D197" s="56" t="s">
        <v>528</v>
      </c>
      <c r="E197" s="56" t="s">
        <v>529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7" t="s">
        <v>34</v>
      </c>
      <c r="B202" s="458"/>
      <c r="C202" s="459"/>
      <c r="D202" s="329">
        <f>SUM(B197:C201)</f>
        <v>9</v>
      </c>
    </row>
    <row r="203" spans="1:7" x14ac:dyDescent="0.3">
      <c r="A203" s="457" t="s">
        <v>249</v>
      </c>
      <c r="B203" s="458"/>
      <c r="C203" s="459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6</v>
      </c>
    </row>
    <row r="211" spans="1:6" x14ac:dyDescent="0.3">
      <c r="A211" s="457" t="s">
        <v>249</v>
      </c>
      <c r="B211" s="458"/>
      <c r="C211" s="459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v>0.75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0.7923728813559322</v>
      </c>
    </row>
  </sheetData>
  <sheetProtection algorithmName="SHA-512" hashValue="fadfZ5P8P7TuED4mb1sQdFZX1NngS1IGPvS6giRnaTV0vszz3UUnZvFkWTlsbzpmzK9nm3Lzkyouzfe0OfWG+w==" saltValue="lW7VmyrwYUUw+16P0KfWcg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 xml:space="preserve">UHD CM HOUMET ESSOUK 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/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/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/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 t="e">
        <f>D719</f>
        <v>#DIV/0!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9" t="s">
        <v>52</v>
      </c>
      <c r="B478" s="479"/>
      <c r="C478" s="479"/>
      <c r="D478" s="479"/>
      <c r="E478" s="479"/>
      <c r="F478" s="479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0" t="s">
        <v>443</v>
      </c>
      <c r="B484" s="481"/>
      <c r="C484" s="481"/>
      <c r="D484" s="481"/>
      <c r="E484" s="481"/>
      <c r="F484" s="48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2" t="s">
        <v>23</v>
      </c>
      <c r="B495" s="483"/>
      <c r="C495" s="483"/>
      <c r="D495" s="483"/>
      <c r="E495" s="483"/>
      <c r="F495" s="484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5" t="s">
        <v>34</v>
      </c>
      <c r="B556" s="415"/>
      <c r="C556" s="416"/>
      <c r="D556" s="345">
        <f>SUM(B548:C555,B536:C545)</f>
        <v>0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45">
        <f>SUM(B569:C577)</f>
        <v>0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5" t="s">
        <v>34</v>
      </c>
      <c r="B596" s="415"/>
      <c r="C596" s="416"/>
      <c r="D596" s="345">
        <f>SUM(B589:C595,B582:C587)</f>
        <v>0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45">
        <f>SUM(B608:C615)</f>
        <v>0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 t="e">
        <f>D616/(COUNT(B608:C615)*2)</f>
        <v>#DIV/0!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346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 xml:space="preserve">UHD CM HOUMET ESSOUK 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>
        <f>'A4 Exploitation'!B9:F9</f>
        <v>0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>
        <f>'A4 Exploitation'!B10:F10</f>
        <v>0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'A4 Exploitation'!B11:F11</f>
        <v>0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 t="e">
        <f>D215</f>
        <v>#DIV/0!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0</v>
      </c>
    </row>
    <row r="23" spans="1:7" x14ac:dyDescent="0.3">
      <c r="A23" s="457" t="s">
        <v>249</v>
      </c>
      <c r="B23" s="458"/>
      <c r="C23" s="459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0</v>
      </c>
    </row>
    <row r="34" spans="1:6" x14ac:dyDescent="0.3">
      <c r="A34" s="457" t="s">
        <v>249</v>
      </c>
      <c r="B34" s="458"/>
      <c r="C34" s="459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0</v>
      </c>
    </row>
    <row r="43" spans="1:6" x14ac:dyDescent="0.3">
      <c r="A43" s="457" t="s">
        <v>249</v>
      </c>
      <c r="B43" s="458"/>
      <c r="C43" s="459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0</v>
      </c>
    </row>
    <row r="69" spans="1:6" x14ac:dyDescent="0.3">
      <c r="A69" s="457" t="s">
        <v>249</v>
      </c>
      <c r="B69" s="458"/>
      <c r="C69" s="459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0</v>
      </c>
    </row>
    <row r="80" spans="1:6" x14ac:dyDescent="0.3">
      <c r="A80" s="457" t="s">
        <v>249</v>
      </c>
      <c r="B80" s="458"/>
      <c r="C80" s="459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7" t="s">
        <v>34</v>
      </c>
      <c r="B100" s="458"/>
      <c r="C100" s="459"/>
      <c r="D100" s="329">
        <f>SUM(B83:C99)</f>
        <v>0</v>
      </c>
    </row>
    <row r="101" spans="1:6" x14ac:dyDescent="0.3">
      <c r="A101" s="457" t="s">
        <v>249</v>
      </c>
      <c r="B101" s="458"/>
      <c r="C101" s="459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0</v>
      </c>
    </row>
    <row r="119" spans="1:6" x14ac:dyDescent="0.3">
      <c r="A119" s="457" t="s">
        <v>249</v>
      </c>
      <c r="B119" s="458"/>
      <c r="C119" s="459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0</v>
      </c>
    </row>
    <row r="135" spans="1:6" x14ac:dyDescent="0.3">
      <c r="A135" s="457" t="s">
        <v>249</v>
      </c>
      <c r="B135" s="458"/>
      <c r="C135" s="459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7" t="s">
        <v>34</v>
      </c>
      <c r="B149" s="458"/>
      <c r="C149" s="459"/>
      <c r="D149" s="329">
        <f>SUM(B138:C148)</f>
        <v>0</v>
      </c>
    </row>
    <row r="150" spans="1:6" x14ac:dyDescent="0.3">
      <c r="A150" s="457" t="s">
        <v>249</v>
      </c>
      <c r="B150" s="458"/>
      <c r="C150" s="459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0</v>
      </c>
    </row>
    <row r="166" spans="1:6" x14ac:dyDescent="0.3">
      <c r="A166" s="457" t="s">
        <v>249</v>
      </c>
      <c r="B166" s="458"/>
      <c r="C166" s="459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0</v>
      </c>
    </row>
    <row r="178" spans="1:6" x14ac:dyDescent="0.3">
      <c r="A178" s="457" t="s">
        <v>249</v>
      </c>
      <c r="B178" s="458"/>
      <c r="C178" s="459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0</v>
      </c>
    </row>
    <row r="186" spans="1:6" x14ac:dyDescent="0.3">
      <c r="A186" s="457" t="s">
        <v>249</v>
      </c>
      <c r="B186" s="458"/>
      <c r="C186" s="459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7" t="s">
        <v>34</v>
      </c>
      <c r="B193" s="458"/>
      <c r="C193" s="459"/>
      <c r="D193" s="329">
        <f>SUM(B189:C192)</f>
        <v>0</v>
      </c>
    </row>
    <row r="194" spans="1:7" x14ac:dyDescent="0.3">
      <c r="A194" s="457" t="s">
        <v>249</v>
      </c>
      <c r="B194" s="458"/>
      <c r="C194" s="459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7" t="s">
        <v>34</v>
      </c>
      <c r="B202" s="458"/>
      <c r="C202" s="459"/>
      <c r="D202" s="329">
        <f>SUM(B197:C201)</f>
        <v>0</v>
      </c>
    </row>
    <row r="203" spans="1:7" x14ac:dyDescent="0.3">
      <c r="A203" s="457" t="s">
        <v>249</v>
      </c>
      <c r="B203" s="458"/>
      <c r="C203" s="459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0</v>
      </c>
    </row>
    <row r="211" spans="1:6" x14ac:dyDescent="0.3">
      <c r="A211" s="457" t="s">
        <v>249</v>
      </c>
      <c r="B211" s="458"/>
      <c r="C211" s="459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2019-10-11T13:51:24Z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