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Houmet Souk_octobre_2017\"/>
    </mc:Choice>
  </mc:AlternateContent>
  <bookViews>
    <workbookView xWindow="0" yWindow="0" windowWidth="20490" windowHeight="7755" tabRatio="998"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D160" i="27" s="1"/>
  <c r="D161" i="27" s="1"/>
  <c r="C144" i="27"/>
  <c r="C143" i="27"/>
  <c r="C137" i="27"/>
  <c r="C131" i="27"/>
  <c r="C129" i="27"/>
  <c r="C127" i="27"/>
  <c r="C126" i="27"/>
  <c r="C115" i="27"/>
  <c r="C114" i="27"/>
  <c r="D117" i="27" s="1"/>
  <c r="D118" i="27" s="1"/>
  <c r="C111" i="27"/>
  <c r="C99" i="27"/>
  <c r="C98" i="27"/>
  <c r="C93" i="27"/>
  <c r="C92" i="27"/>
  <c r="C81" i="27"/>
  <c r="C79" i="27"/>
  <c r="C76" i="27"/>
  <c r="C75" i="27"/>
  <c r="C74" i="27"/>
  <c r="C60" i="27"/>
  <c r="D62" i="27" s="1"/>
  <c r="D63" i="27" s="1"/>
  <c r="C59" i="27"/>
  <c r="C55" i="27"/>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C131" i="25"/>
  <c r="C129" i="25"/>
  <c r="C127" i="25"/>
  <c r="C126" i="25"/>
  <c r="D132" i="25" s="1"/>
  <c r="D133" i="25" s="1"/>
  <c r="C115" i="25"/>
  <c r="C114" i="25"/>
  <c r="C111" i="25"/>
  <c r="D117" i="25" s="1"/>
  <c r="D118" i="25" s="1"/>
  <c r="C99" i="25"/>
  <c r="C98" i="25"/>
  <c r="C93" i="25"/>
  <c r="C92" i="25"/>
  <c r="D101" i="25" s="1"/>
  <c r="D102" i="25" s="1"/>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6" i="21"/>
  <c r="D177" i="21" s="1"/>
  <c r="C164" i="21"/>
  <c r="D168" i="21" s="1"/>
  <c r="D169" i="21" s="1"/>
  <c r="C156" i="21"/>
  <c r="C155" i="21"/>
  <c r="D160" i="21" s="1"/>
  <c r="D161" i="21" s="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D160" i="19" s="1"/>
  <c r="D161" i="19" s="1"/>
  <c r="C154" i="19"/>
  <c r="C144" i="19"/>
  <c r="C143" i="19"/>
  <c r="C137" i="19"/>
  <c r="C131" i="19"/>
  <c r="C129" i="19"/>
  <c r="C127" i="19"/>
  <c r="C126" i="19"/>
  <c r="C115" i="19"/>
  <c r="C114" i="19"/>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B48" i="29" s="1"/>
  <c r="C498" i="26"/>
  <c r="D500" i="26" s="1"/>
  <c r="C477" i="26"/>
  <c r="D491" i="26" s="1"/>
  <c r="D492" i="26" s="1"/>
  <c r="B174" i="29" s="1"/>
  <c r="C476" i="26"/>
  <c r="C467" i="26"/>
  <c r="D470" i="26" s="1"/>
  <c r="D471" i="26" s="1"/>
  <c r="B165" i="29" s="1"/>
  <c r="D461" i="26"/>
  <c r="D462" i="26" s="1"/>
  <c r="B156" i="29" s="1"/>
  <c r="D448" i="26"/>
  <c r="C439" i="26"/>
  <c r="D442" i="26" s="1"/>
  <c r="D443" i="26" s="1"/>
  <c r="A436" i="26"/>
  <c r="C426" i="26"/>
  <c r="C423" i="26"/>
  <c r="C419" i="26"/>
  <c r="D415" i="26"/>
  <c r="D416" i="26" s="1"/>
  <c r="C413" i="26"/>
  <c r="A406" i="26"/>
  <c r="C396" i="26"/>
  <c r="C395" i="26"/>
  <c r="C387" i="26"/>
  <c r="C384" i="26"/>
  <c r="D388" i="26" s="1"/>
  <c r="D389" i="26" s="1"/>
  <c r="C374" i="26"/>
  <c r="C369" i="26"/>
  <c r="C359" i="26"/>
  <c r="D363" i="26" s="1"/>
  <c r="D364" i="26" s="1"/>
  <c r="A353" i="26"/>
  <c r="D346" i="26"/>
  <c r="C341" i="26"/>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D491" i="24"/>
  <c r="D492" i="24" s="1"/>
  <c r="B173" i="29" s="1"/>
  <c r="C477" i="24"/>
  <c r="C476" i="24"/>
  <c r="D470" i="24"/>
  <c r="D471" i="24" s="1"/>
  <c r="B164" i="29" s="1"/>
  <c r="C467" i="24"/>
  <c r="D461" i="24"/>
  <c r="D462" i="24" s="1"/>
  <c r="B155" i="29" s="1"/>
  <c r="D448" i="24"/>
  <c r="D449" i="24" s="1"/>
  <c r="D443" i="24"/>
  <c r="D442" i="24"/>
  <c r="D451" i="24" s="1"/>
  <c r="D452" i="24" s="1"/>
  <c r="B146" i="29" s="1"/>
  <c r="C439" i="24"/>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D285" i="24" s="1"/>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D110" i="24" s="1"/>
  <c r="D111" i="24" s="1"/>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B172" i="29" s="1"/>
  <c r="D470" i="22"/>
  <c r="D471" i="22" s="1"/>
  <c r="B163" i="29" s="1"/>
  <c r="C467" i="22"/>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D242" i="22" s="1"/>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C109" i="22"/>
  <c r="D110" i="22" s="1"/>
  <c r="D111" i="22" s="1"/>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D491" i="20" s="1"/>
  <c r="D492" i="20" s="1"/>
  <c r="B171" i="29" s="1"/>
  <c r="C476" i="20"/>
  <c r="C467" i="20"/>
  <c r="D470" i="20" s="1"/>
  <c r="D471" i="20" s="1"/>
  <c r="B162" i="29" s="1"/>
  <c r="D461" i="20"/>
  <c r="D462" i="20" s="1"/>
  <c r="B153" i="29" s="1"/>
  <c r="D448" i="20"/>
  <c r="C439" i="20"/>
  <c r="D442" i="20" s="1"/>
  <c r="D443" i="20" s="1"/>
  <c r="A436" i="20"/>
  <c r="C426" i="20"/>
  <c r="D429" i="20" s="1"/>
  <c r="C423" i="20"/>
  <c r="C419" i="20"/>
  <c r="C413" i="20"/>
  <c r="D415" i="20" s="1"/>
  <c r="D416" i="20" s="1"/>
  <c r="A406" i="20"/>
  <c r="C396" i="20"/>
  <c r="C395" i="20"/>
  <c r="D399" i="20" s="1"/>
  <c r="C387" i="20"/>
  <c r="C384" i="20"/>
  <c r="C374" i="20"/>
  <c r="C369" i="20"/>
  <c r="D379" i="20" s="1"/>
  <c r="D380" i="20" s="1"/>
  <c r="C359" i="20"/>
  <c r="D363" i="20" s="1"/>
  <c r="D364" i="20" s="1"/>
  <c r="A353" i="20"/>
  <c r="C341" i="20"/>
  <c r="D346" i="20" s="1"/>
  <c r="C333" i="20"/>
  <c r="C331" i="20"/>
  <c r="C330" i="20"/>
  <c r="A325" i="20"/>
  <c r="C315" i="20"/>
  <c r="C311" i="20"/>
  <c r="C309" i="20"/>
  <c r="D302" i="20"/>
  <c r="D303" i="20" s="1"/>
  <c r="C300" i="20"/>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D146" i="20" s="1"/>
  <c r="C129" i="20"/>
  <c r="C127" i="20"/>
  <c r="C125" i="20"/>
  <c r="C121" i="20"/>
  <c r="D134" i="20" s="1"/>
  <c r="D135" i="20" s="1"/>
  <c r="C109" i="20"/>
  <c r="C107" i="20"/>
  <c r="D110" i="20" s="1"/>
  <c r="D111" i="20" s="1"/>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D399" i="18" s="1"/>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C109" i="18"/>
  <c r="C107" i="18"/>
  <c r="D110" i="18" s="1"/>
  <c r="D111" i="18" s="1"/>
  <c r="A100" i="18"/>
  <c r="C87" i="18"/>
  <c r="D93" i="18" s="1"/>
  <c r="D94" i="18" s="1"/>
  <c r="C76" i="18"/>
  <c r="C75" i="18"/>
  <c r="C70" i="18"/>
  <c r="C64" i="18"/>
  <c r="C62" i="18"/>
  <c r="C53" i="18"/>
  <c r="C51" i="18"/>
  <c r="D54" i="18" s="1"/>
  <c r="D55" i="18" s="1"/>
  <c r="A44" i="18"/>
  <c r="C33" i="18"/>
  <c r="C28" i="18"/>
  <c r="D23" i="18"/>
  <c r="D24" i="18" s="1"/>
  <c r="A17" i="18"/>
  <c r="A8" i="18"/>
  <c r="C419" i="16"/>
  <c r="C423" i="16"/>
  <c r="D148" i="23" l="1"/>
  <c r="D149" i="23" s="1"/>
  <c r="D399" i="22"/>
  <c r="D336" i="22"/>
  <c r="D337" i="22" s="1"/>
  <c r="D318" i="22"/>
  <c r="D263" i="22"/>
  <c r="D264" i="22" s="1"/>
  <c r="D206" i="22"/>
  <c r="D207" i="22" s="1"/>
  <c r="D379" i="22"/>
  <c r="D380" i="22" s="1"/>
  <c r="D81" i="22"/>
  <c r="D82" i="22" s="1"/>
  <c r="D54" i="22"/>
  <c r="D55" i="22" s="1"/>
  <c r="D83" i="23"/>
  <c r="D84" i="23" s="1"/>
  <c r="D117" i="23"/>
  <c r="D118" i="23" s="1"/>
  <c r="D132" i="23"/>
  <c r="D133" i="23" s="1"/>
  <c r="D229" i="22"/>
  <c r="D230" i="22" s="1"/>
  <c r="D37" i="22"/>
  <c r="D40" i="22" s="1"/>
  <c r="D41" i="22" s="1"/>
  <c r="D318" i="20"/>
  <c r="D336" i="20"/>
  <c r="D337" i="20" s="1"/>
  <c r="D83" i="21"/>
  <c r="D84" i="21" s="1"/>
  <c r="D148" i="21"/>
  <c r="D149" i="21" s="1"/>
  <c r="D242" i="20"/>
  <c r="D132" i="21"/>
  <c r="D133" i="21" s="1"/>
  <c r="D491" i="18"/>
  <c r="D492" i="18" s="1"/>
  <c r="B170" i="29" s="1"/>
  <c r="D81" i="20"/>
  <c r="D96" i="20" s="1"/>
  <c r="D97" i="20" s="1"/>
  <c r="D206" i="20"/>
  <c r="D207" i="20" s="1"/>
  <c r="D263" i="20"/>
  <c r="D264" i="20" s="1"/>
  <c r="D388" i="20"/>
  <c r="D389" i="20" s="1"/>
  <c r="D285" i="22"/>
  <c r="D286" i="22" s="1"/>
  <c r="D429" i="22"/>
  <c r="D432" i="22" s="1"/>
  <c r="D433" i="22" s="1"/>
  <c r="B136" i="29" s="1"/>
  <c r="D186" i="24"/>
  <c r="D187" i="24" s="1"/>
  <c r="D229" i="24"/>
  <c r="D230" i="24" s="1"/>
  <c r="D242" i="24"/>
  <c r="D263" i="24"/>
  <c r="D264" i="24" s="1"/>
  <c r="D285" i="26"/>
  <c r="D318" i="26"/>
  <c r="D321" i="26" s="1"/>
  <c r="D322" i="26" s="1"/>
  <c r="D336" i="26"/>
  <c r="D337" i="26" s="1"/>
  <c r="D429" i="26"/>
  <c r="D62" i="19"/>
  <c r="D63" i="19" s="1"/>
  <c r="D117" i="19"/>
  <c r="D118" i="19" s="1"/>
  <c r="D117" i="21"/>
  <c r="D118" i="21" s="1"/>
  <c r="D62" i="23"/>
  <c r="D63" i="23" s="1"/>
  <c r="D83" i="27"/>
  <c r="D84" i="27" s="1"/>
  <c r="D132" i="27"/>
  <c r="D133" i="27" s="1"/>
  <c r="D148" i="27"/>
  <c r="D149" i="27" s="1"/>
  <c r="D388" i="18"/>
  <c r="D389" i="18" s="1"/>
  <c r="D285" i="20"/>
  <c r="D288" i="20" s="1"/>
  <c r="D289" i="20" s="1"/>
  <c r="D186" i="22"/>
  <c r="D187" i="22" s="1"/>
  <c r="D388" i="22"/>
  <c r="D389" i="22" s="1"/>
  <c r="D81" i="24"/>
  <c r="D206" i="24"/>
  <c r="D207" i="24" s="1"/>
  <c r="D318" i="24"/>
  <c r="D321" i="24" s="1"/>
  <c r="D322" i="24" s="1"/>
  <c r="D336" i="24"/>
  <c r="D337" i="24" s="1"/>
  <c r="D388" i="24"/>
  <c r="D389" i="24" s="1"/>
  <c r="D429" i="24"/>
  <c r="D54" i="26"/>
  <c r="D55" i="26" s="1"/>
  <c r="D134" i="26"/>
  <c r="D135" i="26" s="1"/>
  <c r="D146" i="26"/>
  <c r="D379" i="26"/>
  <c r="D380" i="26" s="1"/>
  <c r="D399" i="26"/>
  <c r="D402" i="26" s="1"/>
  <c r="D403" i="26" s="1"/>
  <c r="D451" i="26"/>
  <c r="D452" i="26" s="1"/>
  <c r="B147" i="29" s="1"/>
  <c r="D160" i="23"/>
  <c r="D161" i="23" s="1"/>
  <c r="D160" i="25"/>
  <c r="D161" i="25" s="1"/>
  <c r="D101" i="27"/>
  <c r="D102" i="27" s="1"/>
  <c r="D451" i="22"/>
  <c r="D452" i="22" s="1"/>
  <c r="B145" i="29" s="1"/>
  <c r="D83" i="25"/>
  <c r="D84" i="25" s="1"/>
  <c r="D148" i="25"/>
  <c r="D149" i="25" s="1"/>
  <c r="D242" i="18"/>
  <c r="D263" i="18"/>
  <c r="D264" i="18" s="1"/>
  <c r="D186" i="20"/>
  <c r="D187" i="20" s="1"/>
  <c r="D229" i="20"/>
  <c r="D230" i="20" s="1"/>
  <c r="D134" i="22"/>
  <c r="D135" i="22" s="1"/>
  <c r="D134" i="24"/>
  <c r="D135" i="24" s="1"/>
  <c r="D146" i="24"/>
  <c r="D81" i="26"/>
  <c r="D96" i="26" s="1"/>
  <c r="D97" i="26" s="1"/>
  <c r="D206" i="26"/>
  <c r="D207" i="26" s="1"/>
  <c r="D242" i="26"/>
  <c r="D263" i="26"/>
  <c r="D264" i="26" s="1"/>
  <c r="D101" i="21"/>
  <c r="D102" i="21" s="1"/>
  <c r="D101" i="23"/>
  <c r="D102" i="23" s="1"/>
  <c r="D429" i="18"/>
  <c r="D451" i="18"/>
  <c r="D452" i="18" s="1"/>
  <c r="B143" i="29" s="1"/>
  <c r="D336" i="18"/>
  <c r="D337" i="18" s="1"/>
  <c r="D37" i="18"/>
  <c r="D81" i="18"/>
  <c r="D318" i="18"/>
  <c r="D186" i="18"/>
  <c r="D187" i="18" s="1"/>
  <c r="D134" i="18"/>
  <c r="D135" i="18" s="1"/>
  <c r="D101" i="19"/>
  <c r="D102" i="19" s="1"/>
  <c r="D379" i="18"/>
  <c r="D380" i="18" s="1"/>
  <c r="D148" i="19"/>
  <c r="D149" i="19" s="1"/>
  <c r="D285" i="18"/>
  <c r="D132" i="19"/>
  <c r="D133" i="19" s="1"/>
  <c r="D229" i="18"/>
  <c r="D230" i="18" s="1"/>
  <c r="D206" i="18"/>
  <c r="D207" i="18" s="1"/>
  <c r="D40" i="18"/>
  <c r="D41" i="18" s="1"/>
  <c r="D40" i="24"/>
  <c r="D41" i="24" s="1"/>
  <c r="D40" i="26"/>
  <c r="D41" i="26" s="1"/>
  <c r="D197" i="27"/>
  <c r="D198" i="27" s="1"/>
  <c r="B11" i="27" s="1"/>
  <c r="D194" i="27"/>
  <c r="D194" i="25"/>
  <c r="D194" i="23"/>
  <c r="D194" i="21"/>
  <c r="D197" i="19"/>
  <c r="D198" i="19" s="1"/>
  <c r="B11" i="19" s="1"/>
  <c r="D194" i="19"/>
  <c r="D243" i="26"/>
  <c r="D286" i="26"/>
  <c r="D288" i="26"/>
  <c r="D289" i="26" s="1"/>
  <c r="D319" i="26"/>
  <c r="D432" i="26"/>
  <c r="D433" i="26" s="1"/>
  <c r="B138" i="29" s="1"/>
  <c r="D430" i="26"/>
  <c r="D501" i="26"/>
  <c r="B183" i="29" s="1"/>
  <c r="D82" i="26"/>
  <c r="D147" i="26"/>
  <c r="D164" i="26"/>
  <c r="D189" i="26"/>
  <c r="D190" i="26" s="1"/>
  <c r="D400" i="26"/>
  <c r="D38" i="26"/>
  <c r="D347" i="26"/>
  <c r="D449" i="26"/>
  <c r="D286" i="24"/>
  <c r="D288" i="24"/>
  <c r="D289" i="24" s="1"/>
  <c r="D245" i="24"/>
  <c r="D246" i="24" s="1"/>
  <c r="D243" i="24"/>
  <c r="D147" i="24"/>
  <c r="D149" i="24"/>
  <c r="D150" i="24" s="1"/>
  <c r="D164" i="24"/>
  <c r="D189" i="24"/>
  <c r="D190" i="24" s="1"/>
  <c r="D400" i="24"/>
  <c r="D402" i="24"/>
  <c r="D403" i="24" s="1"/>
  <c r="D96" i="24"/>
  <c r="D97" i="24" s="1"/>
  <c r="D82" i="24"/>
  <c r="D319" i="24"/>
  <c r="D432" i="24"/>
  <c r="D433" i="24" s="1"/>
  <c r="B137" i="29" s="1"/>
  <c r="D430" i="24"/>
  <c r="D38" i="24"/>
  <c r="D347" i="24"/>
  <c r="D349" i="22"/>
  <c r="D350" i="22" s="1"/>
  <c r="D347" i="22"/>
  <c r="D501" i="22"/>
  <c r="B181" i="29" s="1"/>
  <c r="D400" i="22"/>
  <c r="D164" i="22"/>
  <c r="D243" i="22"/>
  <c r="D319" i="22"/>
  <c r="D321" i="22"/>
  <c r="D322" i="22" s="1"/>
  <c r="D147" i="22"/>
  <c r="D449" i="22"/>
  <c r="D321" i="20"/>
  <c r="D322" i="20" s="1"/>
  <c r="D319" i="20"/>
  <c r="D432" i="20"/>
  <c r="D433" i="20" s="1"/>
  <c r="B135" i="29" s="1"/>
  <c r="D430" i="20"/>
  <c r="D149" i="20"/>
  <c r="D150" i="20" s="1"/>
  <c r="D147" i="20"/>
  <c r="D349" i="20"/>
  <c r="D350" i="20" s="1"/>
  <c r="D501" i="20"/>
  <c r="B180" i="29" s="1"/>
  <c r="D286" i="20"/>
  <c r="D189" i="20"/>
  <c r="D190" i="20" s="1"/>
  <c r="D164" i="20"/>
  <c r="D400" i="20"/>
  <c r="D402" i="20"/>
  <c r="D403" i="20" s="1"/>
  <c r="D245" i="20"/>
  <c r="D246" i="20" s="1"/>
  <c r="D243" i="20"/>
  <c r="D451" i="20"/>
  <c r="D452" i="20" s="1"/>
  <c r="B144" i="29" s="1"/>
  <c r="D347" i="20"/>
  <c r="D40" i="20"/>
  <c r="D41" i="20" s="1"/>
  <c r="D449" i="20"/>
  <c r="D286" i="18"/>
  <c r="D288" i="18"/>
  <c r="D289" i="18" s="1"/>
  <c r="D321" i="18"/>
  <c r="D322" i="18" s="1"/>
  <c r="D319" i="18"/>
  <c r="D432" i="18"/>
  <c r="D433" i="18" s="1"/>
  <c r="B134" i="29" s="1"/>
  <c r="D430" i="18"/>
  <c r="D501" i="18"/>
  <c r="B179" i="29" s="1"/>
  <c r="D96" i="18"/>
  <c r="D97" i="18" s="1"/>
  <c r="D82" i="18"/>
  <c r="D245" i="18"/>
  <c r="D246" i="18" s="1"/>
  <c r="D243" i="18"/>
  <c r="D149" i="18"/>
  <c r="D150" i="18" s="1"/>
  <c r="D147" i="18"/>
  <c r="D164" i="18"/>
  <c r="D189" i="18"/>
  <c r="D190" i="18" s="1"/>
  <c r="D400" i="18"/>
  <c r="D402" i="18"/>
  <c r="D403" i="18" s="1"/>
  <c r="D38" i="18"/>
  <c r="D347" i="18"/>
  <c r="D449" i="18"/>
  <c r="D430" i="22" l="1"/>
  <c r="D288" i="22"/>
  <c r="D289" i="22" s="1"/>
  <c r="B100" i="29" s="1"/>
  <c r="D245" i="22"/>
  <c r="D246" i="22" s="1"/>
  <c r="B91" i="29" s="1"/>
  <c r="D402" i="22"/>
  <c r="D403" i="22" s="1"/>
  <c r="B127" i="29" s="1"/>
  <c r="D96" i="22"/>
  <c r="D97" i="22" s="1"/>
  <c r="B64" i="29" s="1"/>
  <c r="D149" i="22"/>
  <c r="D150" i="22" s="1"/>
  <c r="B73" i="29" s="1"/>
  <c r="D189" i="22"/>
  <c r="D190" i="22" s="1"/>
  <c r="B82" i="29" s="1"/>
  <c r="D197" i="23"/>
  <c r="D198" i="23" s="1"/>
  <c r="B11" i="23" s="1"/>
  <c r="D38" i="22"/>
  <c r="D82" i="20"/>
  <c r="D149" i="26"/>
  <c r="D150" i="26" s="1"/>
  <c r="D245" i="26"/>
  <c r="D246" i="26" s="1"/>
  <c r="D197" i="21"/>
  <c r="D198" i="21" s="1"/>
  <c r="B11" i="21" s="1"/>
  <c r="D197" i="25"/>
  <c r="D198" i="25" s="1"/>
  <c r="B11" i="25" s="1"/>
  <c r="D349" i="26"/>
  <c r="D350" i="26" s="1"/>
  <c r="D349" i="24"/>
  <c r="D350" i="24" s="1"/>
  <c r="D349" i="18"/>
  <c r="D350" i="18" s="1"/>
  <c r="B116" i="29" s="1"/>
  <c r="D504" i="24"/>
  <c r="D505" i="24" s="1"/>
  <c r="D504" i="20"/>
  <c r="D505" i="20" s="1"/>
  <c r="B125" i="29"/>
  <c r="B53" i="29"/>
  <c r="B93" i="29"/>
  <c r="B75" i="29"/>
  <c r="B128" i="29"/>
  <c r="B101" i="29"/>
  <c r="B55" i="29"/>
  <c r="B99" i="29"/>
  <c r="B126" i="29"/>
  <c r="B80" i="29"/>
  <c r="B89" i="29"/>
  <c r="B107" i="29"/>
  <c r="B71" i="29"/>
  <c r="B98" i="29"/>
  <c r="A8" i="16"/>
  <c r="B192" i="29"/>
  <c r="B191" i="29"/>
  <c r="B188" i="29"/>
  <c r="B129" i="29"/>
  <c r="B120" i="29"/>
  <c r="B119" i="29"/>
  <c r="B118" i="29"/>
  <c r="B117" i="29"/>
  <c r="B111" i="29"/>
  <c r="B110" i="29"/>
  <c r="B109" i="29"/>
  <c r="B108" i="29"/>
  <c r="B102" i="29"/>
  <c r="B92" i="29"/>
  <c r="B90" i="29"/>
  <c r="B84" i="29"/>
  <c r="B83" i="29"/>
  <c r="B81" i="29"/>
  <c r="B72" i="29"/>
  <c r="B74" i="29"/>
  <c r="B66" i="29"/>
  <c r="B65" i="29"/>
  <c r="B63" i="29"/>
  <c r="B57" i="29"/>
  <c r="B56" i="29"/>
  <c r="B54" i="29"/>
  <c r="D504" i="22" l="1"/>
  <c r="D505" i="22" s="1"/>
  <c r="B37" i="29" s="1"/>
  <c r="B12" i="24"/>
  <c r="B38" i="29"/>
  <c r="B28" i="29"/>
  <c r="D504" i="26"/>
  <c r="D505" i="26" s="1"/>
  <c r="B12" i="20"/>
  <c r="B36" i="29"/>
  <c r="B26" i="29"/>
  <c r="D504" i="18"/>
  <c r="D505" i="18"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2" l="1"/>
  <c r="B27" i="29"/>
  <c r="B12" i="26"/>
  <c r="B39" i="29"/>
  <c r="B29" i="29"/>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<sst xmlns="http://schemas.openxmlformats.org/spreadsheetml/2006/main" count="4523" uniqueCount="708">
  <si>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</si>
  <si>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</si>
  <si>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</si>
  <si>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</si>
  <si>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</si>
  <si>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</si>
  <si>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</si>
  <si>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</si>
  <si>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</si>
  <si>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</si>
  <si>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</si>
  <si>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</si>
  <si>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</si>
  <si>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</si>
  <si>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</si>
  <si>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</si>
  <si>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</si>
  <si>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</si>
  <si>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</si>
  <si>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</si>
  <si>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</si>
  <si>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</si>
  <si>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</si>
  <si>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</si>
  <si>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</si>
  <si>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</si>
  <si>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</si>
  <si>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</si>
  <si>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</si>
  <si>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</si>
  <si>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</si>
  <si>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</si>
  <si>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</si>
  <si>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</si>
  <si>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</si>
  <si>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</si>
  <si>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</si>
  <si>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</si>
  <si>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</si>
  <si>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</si>
  <si>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</si>
  <si>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</si>
  <si>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</si>
  <si>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</si>
  <si>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</si>
  <si>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</si>
  <si>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</si>
  <si>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</si>
  <si>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</si>
  <si>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</si>
  <si>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</si>
  <si>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</si>
  <si>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</si>
  <si>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</si>
  <si>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</si>
  <si>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</si>
  <si>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</si>
  <si>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</si>
  <si>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</si>
  <si>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</si>
  <si>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</si>
  <si>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</si>
  <si>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</si>
  <si>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</si>
  <si>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</si>
  <si>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</si>
  <si>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</si>
  <si>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</si>
  <si>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</si>
  <si>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</si>
  <si>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</si>
  <si>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</si>
  <si>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</si>
  <si>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</si>
  <si>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</si>
  <si>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</si>
  <si>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</si>
  <si>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</si>
  <si>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</si>
  <si>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</si>
  <si>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</si>
  <si>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</si>
  <si>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</si>
  <si>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</si>
  <si>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</si>
  <si>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</si>
  <si>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</si>
  <si>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</si>
  <si>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</si>
  <si>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</si>
  <si>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</si>
  <si>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</si>
  <si>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</si>
  <si>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</si>
  <si>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</si>
  <si>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</si>
  <si>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</si>
  <si>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</si>
  <si>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</si>
  <si>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</si>
  <si>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</si>
  <si>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</si>
  <si>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</si>
  <si>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</si>
  <si>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</si>
  <si>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</si>
  <si>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</si>
  <si>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</si>
  <si>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</si>
  <si>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</si>
  <si>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</si>
  <si>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</si>
  <si>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</si>
  <si>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</si>
  <si>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</si>
  <si>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</si>
  <si>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</si>
  <si>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</si>
  <si>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</si>
  <si>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</si>
  <si>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</si>
  <si>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</si>
  <si>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</si>
  <si>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</si>
  <si>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</si>
  <si>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</si>
  <si>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</si>
  <si>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</si>
  <si>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</si>
  <si>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</si>
  <si>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</si>
  <si>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</si>
  <si>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</si>
  <si>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</si>
  <si>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</si>
  <si>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</si>
  <si>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</si>
  <si>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</si>
  <si>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</si>
  <si>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</si>
  <si>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</si>
  <si>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</si>
  <si>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</si>
  <si>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</si>
  <si>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</si>
  <si>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</si>
  <si>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</si>
  <si>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</si>
  <si>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</si>
  <si>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</si>
  <si>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</si>
  <si>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</si>
  <si>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</si>
  <si>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</si>
  <si>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</si>
  <si>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</si>
  <si>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</si>
  <si>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</si>
  <si>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</si>
  <si>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</si>
  <si>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</si>
  <si>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</si>
  <si>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</si>
  <si>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</si>
  <si>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</si>
  <si>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</si>
  <si>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</si>
  <si>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</si>
  <si>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</si>
  <si>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</si>
  <si>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</si>
  <si>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</si>
  <si>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</si>
  <si>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</si>
  <si>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</si>
  <si>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</si>
  <si>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</si>
  <si>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</si>
  <si>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</si>
  <si>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</si>
  <si>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</si>
  <si>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</si>
  <si>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</si>
  <si>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</si>
  <si>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</si>
  <si>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</si>
  <si>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</si>
  <si>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</si>
  <si>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</si>
  <si>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</si>
  <si>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</si>
  <si>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</si>
  <si>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</si>
  <si>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</si>
  <si>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</si>
  <si>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</si>
  <si>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</si>
  <si>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</si>
  <si>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</si>
  <si>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</si>
  <si>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</si>
  <si>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</si>
  <si>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</si>
  <si>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</si>
  <si>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</si>
  <si>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</si>
  <si>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</si>
  <si>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</si>
  <si>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</si>
  <si>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</si>
  <si>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</si>
  <si>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</si>
  <si>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</si>
  <si>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</si>
  <si>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</si>
  <si>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</si>
  <si>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</si>
  <si>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</si>
  <si>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</si>
  <si>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</si>
  <si>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</si>
  <si>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</si>
  <si>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</si>
  <si>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</si>
  <si>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</si>
  <si>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</si>
  <si>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</si>
  <si>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</si>
  <si>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</si>
  <si>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</si>
  <si>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</si>
  <si>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</si>
  <si>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</si>
  <si>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</si>
  <si>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</si>
  <si>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</si>
  <si>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</si>
  <si>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</si>
  <si>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</si>
  <si>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</si>
  <si>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</si>
  <si>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</si>
  <si>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</si>
  <si>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</si>
  <si>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</si>
  <si>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</si>
  <si>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</si>
  <si>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</si>
  <si>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</si>
  <si>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</si>
  <si>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</si>
  <si>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</si>
  <si>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</si>
  <si>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</si>
  <si>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</si>
  <si>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</si>
  <si>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</si>
  <si>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</si>
  <si>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</si>
  <si>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</si>
  <si>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</si>
  <si>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</si>
  <si>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</si>
  <si>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</si>
  <si>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</si>
  <si>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</si>
  <si>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</si>
  <si>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</si>
  <si>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</si>
  <si>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</si>
  <si>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</si>
  <si>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</si>
  <si>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</si>
  <si>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</si>
  <si>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</si>
  <si>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</si>
  <si>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</si>
  <si>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</si>
  <si>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</si>
  <si>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</si>
  <si>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</si>
  <si>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</si>
  <si>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</si>
  <si>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</si>
  <si>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</si>
  <si>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</si>
  <si>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</si>
  <si>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</si>
  <si>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</si>
  <si>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</si>
  <si>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</si>
  <si>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</si>
  <si>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</si>
  <si>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</si>
  <si>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</si>
  <si>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</si>
  <si>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</si>
  <si>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</si>
  <si>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</si>
  <si>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</si>
  <si>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</si>
  <si>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</si>
  <si>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</si>
  <si>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</si>
  <si>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</si>
  <si>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</si>
  <si>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</si>
  <si>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</si>
  <si>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</si>
  <si>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</si>
  <si>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</si>
  <si>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</si>
  <si>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</si>
  <si>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</si>
  <si>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</si>
  <si>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</si>
  <si>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</si>
  <si>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</si>
  <si>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</si>
  <si>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</si>
  <si>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</si>
  <si>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</si>
  <si>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</si>
  <si>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</si>
  <si>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</si>
  <si>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</si>
  <si>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</si>
  <si>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</si>
  <si>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</si>
  <si>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</si>
  <si>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</si>
  <si>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</si>
  <si>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</si>
  <si>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</si>
  <si>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</si>
  <si>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</si>
  <si>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</si>
  <si>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</si>
  <si>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</si>
  <si>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</si>
  <si>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</si>
  <si>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</si>
  <si>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</si>
  <si>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</si>
  <si>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</si>
  <si>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</si>
  <si>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</si>
  <si>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</si>
  <si>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</si>
  <si>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</si>
  <si>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</si>
  <si>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</si>
  <si>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</si>
  <si>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</si>
  <si>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</si>
  <si>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</si>
  <si>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</si>
  <si>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</si>
  <si>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</si>
  <si>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</si>
  <si>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</si>
  <si>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</si>
  <si>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</si>
  <si>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</si>
  <si>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</si>
  <si>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</si>
  <si>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</si>
  <si>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</si>
  <si>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</si>
  <si>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</si>
  <si>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</si>
  <si>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</si>
  <si>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</si>
  <si>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</si>
  <si>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</si>
  <si>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</si>
  <si>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</si>
  <si>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</si>
  <si>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</si>
  <si>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</si>
  <si>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</si>
  <si>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</si>
  <si>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</si>
  <si>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</si>
  <si>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</si>
  <si>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</si>
  <si>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</si>
  <si>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</si>
  <si>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</si>
  <si>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</si>
  <si>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</si>
  <si>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</si>
  <si>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</si>
  <si>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</si>
  <si>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</si>
  <si>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</si>
  <si>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</si>
  <si>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</si>
  <si>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</si>
  <si>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</si>
  <si>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</si>
  <si>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</si>
  <si>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</si>
  <si>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</si>
  <si>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</si>
  <si>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</si>
  <si>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</si>
  <si>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</si>
  <si>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</si>
  <si>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</si>
  <si>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</si>
  <si>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Houmt Souk</t>
  </si>
  <si>
    <t>Mme Meriam CHOUCHENE</t>
  </si>
  <si>
    <t>Le DEIV est placé au dessus du meuble légumes.</t>
  </si>
  <si>
    <t>La température du meuble froid des fromages est 4,3°C.</t>
  </si>
  <si>
    <t>Le DEIV au dessus du meuble fromages est rempli de cadavres d'insectes.</t>
  </si>
  <si>
    <t>Le thermomètre est vérifié.
L'enregistrement de vérification est réalisé.</t>
  </si>
  <si>
    <t xml:space="preserve">Désigner des opérateurs séparés pour chaque rayon et respecter le flux du personnel.
</t>
  </si>
  <si>
    <t>Une seule opératrice était chargée des rayons traiteur et fromage/charcuterie; faute de personnel. Le risque de contamination croisée est accru lors de la manipulation des aliments.</t>
  </si>
  <si>
    <t>Désigner des opérateurs séparés pour chaque rayon et respecter le flux du personnel.</t>
  </si>
  <si>
    <t>Entreposage des produits casse dans une caisse maintenue à même le sol au niveau de la plonge batterie.</t>
  </si>
  <si>
    <t>La température du laboratoire est 10,3°C; correcte.</t>
  </si>
  <si>
    <t>Le thermomètre est disponible pour ce rayon. L'enregistrement de vérification est réalisé.</t>
  </si>
  <si>
    <t>Assurer la protection correcte du meuble et remplacer la vitre séparatrice abimée.</t>
  </si>
  <si>
    <t xml:space="preserve">Présence de rouille sur les chevalets. </t>
  </si>
  <si>
    <t>Respecter la fréquence de changement de l'huile de friture et assurer la filtration entre les opérations.</t>
  </si>
  <si>
    <t>Le remplissage des cadenciers n'est pas réalisé les après midi. Les paramètres de cuisson sont uniquement enregistrés le matin.</t>
  </si>
  <si>
    <t>Une sensibilisation a été réalisée le jour de l'audit sur le protocole de lavage des mains.</t>
  </si>
  <si>
    <t>Assurer le suivi mensuel des écarts du thermomètre.
Prévoir un produit désinfectant pour le thermomètre.</t>
  </si>
  <si>
    <t>Le glaçage de certains poissons (daurade, etc.) était insuffisant sur l'étal.</t>
  </si>
  <si>
    <t>Le billot est fissuré. Raboter cet équipement.</t>
  </si>
  <si>
    <t>La pelle à glace et la gaine de la fabrique de glace sont rouillées.</t>
  </si>
  <si>
    <t>La température du meuble d'animation est 5,4°C &gt; 2°C.</t>
  </si>
  <si>
    <t>Abaisser la température du meuble à une température de 0 à 2°C.</t>
  </si>
  <si>
    <t>La température des produits de la mer surgelés est -18,7°C.</t>
  </si>
  <si>
    <t>La conduite d'évacuation des eaux de dégivrage n'est pas protégée.</t>
  </si>
  <si>
    <t>La liste des ingrédients indiquée sur l'étiquette fournisseur 'SOPRAL' des mini-pains au chocolat ne correspond pas à la liste des ingrédients indiquée sur l'étiquette Carrefour.</t>
  </si>
  <si>
    <t>La température de la chambre froide positive est 2,7°C</t>
  </si>
  <si>
    <t>Absence de chambre de pousse.</t>
  </si>
  <si>
    <t>Il s'agit d'un terminal de cuisson.</t>
  </si>
  <si>
    <t>Les échantillons vérifiés sont conformes.
Les enregistrements sont réalisés.</t>
  </si>
  <si>
    <t>Le thermomètre est vérifié.
L'écart doit être pris en considération lors des contrôles.</t>
  </si>
  <si>
    <t>Présence de piqûres de moisissures sur les grilles de l'évaporateur de la chambre froide.</t>
  </si>
  <si>
    <t>Prévoir du matériau apte au contact avec les aliments pour cet effet.</t>
  </si>
  <si>
    <t>Le meuble surgelé est dépourvu de couvercle; Ecaillement du revêtement interne du meuble.</t>
  </si>
  <si>
    <t>Décongélation des magrets de canards suite à la panne du meuble surgelé.</t>
  </si>
  <si>
    <t>La panne du meuble surgelé n'a pas été directement aperçue. Les produits qui ont subi une décongélation ont été écartés..</t>
  </si>
  <si>
    <t>La température du meuble est 4°C.</t>
  </si>
  <si>
    <t>FEFO non maitrisé pour les paquets de chips.</t>
  </si>
  <si>
    <t>Le revêtement du sol est crevassé au niveau de la réserve. Des travaux sont prévus pour fixation du sol.</t>
  </si>
  <si>
    <t>Etat de propreté satisfaisant.</t>
  </si>
  <si>
    <t>Absence de local poubelle.</t>
  </si>
  <si>
    <t>Prévoir un local poubelle adapté.</t>
  </si>
  <si>
    <t>Lancement de la procédure.</t>
  </si>
  <si>
    <t>Les nouveaux paramètres ont été transmis au directeur magasin.</t>
  </si>
  <si>
    <t>Afficher les horaires de sortie des déchets au niveaux des rayons.</t>
  </si>
  <si>
    <t xml:space="preserve">Absence de local déchets.
</t>
  </si>
  <si>
    <t>Un nouveau thermomètre à sonde a été fourni.</t>
  </si>
  <si>
    <t>Nous rappelons que la décontamination des légumes et des œufs doit avoir lieu en fin de journée pour le lendemain.
Ces produits seront protégés et maintenus au froid le soir.</t>
  </si>
  <si>
    <t>Présence de souillures et de poussières sous le meuble des fromages. Renforcer le nettoyage dans les zones sous meubles.</t>
  </si>
  <si>
    <t>Assurer la séparation des couteaux par code couleur comme indiqué au référentiel qualité.</t>
  </si>
  <si>
    <t>Nous rappelons que les produits doivent être identifiés par la date de réception.</t>
  </si>
  <si>
    <t xml:space="preserve">Le billot était souillé
</t>
  </si>
  <si>
    <t>Utilisation d'un récipient en plastique non apte au contact avec les aliments pour trempage des pois chiches.</t>
  </si>
  <si>
    <t>L'état de fraicheur des légumes (laitues emballées 'Orto fresh et laitues fraiches), récemment fournis par l'entrepôt, est insatisfaisant. Avertir le service achat sur cet écart.</t>
  </si>
  <si>
    <t>Renforcer le nettoyage des paniers en rotin ou remplacer par du matériau nettoyable.</t>
  </si>
  <si>
    <t>Présence de piqûres de moisissures sur les paniers en rotin des fromages et charcuteries LS.</t>
  </si>
  <si>
    <t>Même chambre froide pour les légumes.</t>
  </si>
  <si>
    <t xml:space="preserve">Avertir le fournisseur 'COPRA' d'indiquer la température de stockage des produits. </t>
  </si>
  <si>
    <t>Les produits sont protégés par un papier film.</t>
  </si>
  <si>
    <t xml:space="preserve">
Manque de rangement dans la zone de stockage au sec.
Etat de propreté des étagères insatisfaisant.</t>
  </si>
  <si>
    <t>Le référentiel 2017 a été fourni au magasin le jour de l'audit.</t>
  </si>
  <si>
    <t>Directeur magasin &amp; chefs rayons</t>
  </si>
  <si>
    <t>Etat de propreté satisfaisant.
Protéger la benne à ordure qui est placée dans cette zone.</t>
  </si>
  <si>
    <t>L'état de rangement a été amélioré.</t>
  </si>
  <si>
    <t>Nous rappelons que la décontamination des fruits et des œufs doit avoir lieu en fin de journée pour le lendemain.
Ces produits seront protégés et maintenus au froid le soir.</t>
  </si>
  <si>
    <t>Durée d'exposition des produits</t>
  </si>
  <si>
    <t xml:space="preserve">Respect des durées de vie des produits trad. exposés dans le stand </t>
  </si>
  <si>
    <t xml:space="preserve">Glaçage étiquetage des produits </t>
  </si>
  <si>
    <t>Renforcer la surveillance des températures d'exposition notamment pour le meuble des produits surgelés (vu les pannes récurrentes).</t>
  </si>
  <si>
    <t xml:space="preserve">Absence d'odeur nauséabonde </t>
  </si>
  <si>
    <t>Des travaux sont prévus pour la fixation du revêtement du sol.</t>
  </si>
  <si>
    <t>Prévoir un système d'éclairage à ce niveau.</t>
  </si>
  <si>
    <t>Le taux d'hygrométrie est 61%</t>
  </si>
  <si>
    <t>La protection des meubles froids des yaourts et fromage PLS par des rideaux n'est pas complète.</t>
  </si>
  <si>
    <t>La température du meuble fromage PLS est 9,2°C; la température prélevée par thermosonde est 7°C &gt; 4°C.
Le meuble surgelé est tombé en panne le jour de l'audit.</t>
  </si>
  <si>
    <t>Ajuster la température du meubles fromage PLS à 4°C.
Réparer le meuble surgelé et indiquer les horaires de dégivrage pour cet équipement.</t>
  </si>
  <si>
    <t xml:space="preserve">Absence de porte ou de rideaux à lanière au laboratoire et à la plonge.
</t>
  </si>
  <si>
    <t>Le revêtement du sol en face de la chambre froide négative est crevassé.</t>
  </si>
  <si>
    <t>Assurer la protection des locaux contre les contaminations aéroportés.</t>
  </si>
  <si>
    <t>Absence de système de climatisation.</t>
  </si>
  <si>
    <t>Le meuble d'exposition à température ambiante est partiellement protégé.
Utilisation d'une vitre abimée pour la séparation au niveau du meuble d'exposition.</t>
  </si>
  <si>
    <t>Présence de piqûres de moisissures sur les grilles de l'évaporateur du laboratoire.</t>
  </si>
  <si>
    <t>La température de la viande bovine est 6,1°C&gt; 4°C.
La température de la viande hachée LS est 7,1°C&gt; 3°C.</t>
  </si>
  <si>
    <t>Correct</t>
  </si>
  <si>
    <t>La conduite d'évacuation des eaux de dégivrage au rayon produits de la mer n'est pas protégée.</t>
  </si>
  <si>
    <t>La traçabilité des viennoiseries n'est pas assurée.</t>
  </si>
  <si>
    <t xml:space="preserve">Ecarter les cartons ondulés du laboratoire. </t>
  </si>
  <si>
    <t>La vérification mensuelle du thermomètre a été réalisée.
Nous rappelons que l'écart du thermomètre doit être pris en considération lors des opérations de contrôle.</t>
  </si>
  <si>
    <t>Interdire le port d'épingles pour les femmes voilées.
L'opérateur portait un pantalon de ville. Respecter la charte vestimentaire.</t>
  </si>
  <si>
    <t>Les boites de champignons prêtes à l'utilisation étaient cabossées. Ecarter les produits dont l'état de conditionnement est non conforme.</t>
  </si>
  <si>
    <t>Une seule opératrice était chargée des rayons traiteur et fromage/charcuterie; faute de personnel. Le risque de contamination croisée est accru lors des manipulations.</t>
  </si>
  <si>
    <t>La pratique de la réemballe lors de changement des prix engendre le risque de dépassement des dates de retrait.</t>
  </si>
  <si>
    <t>Assurer la séparation des planches de découpe des catégories d'aliments (crus/ prêts à la consommation) par un code couleur ou autre identification. L'identification doit être communiquée et affichée.</t>
  </si>
  <si>
    <t>Assurer le suivi de toutes les opérations de cuisson (matin et soir).</t>
  </si>
  <si>
    <t>Stockage des MP et PF dans la même chambre froide. La séparation entre les catégories de produits n'est pas optimale.
La chambre froide des PF, en arrêt, était utilisée pour le stockage du matériel sensible.</t>
  </si>
  <si>
    <t>Le taux de matière grasse est élevé pour la viande hachée 5% MG. Respecter la TSF</t>
  </si>
  <si>
    <t>Absence de produit désinfectant pour thermomètre.
Le thermomètre n'est pas vérifié au cours des 3 derniers mois. L'écart du thermomètre doit être pris en considération lors des contrôles.</t>
  </si>
  <si>
    <t xml:space="preserve">Le suivi des températures à cœur et d'ambiance n'était pas réalisé pour les enceintes frigorifiques.
</t>
  </si>
  <si>
    <t>La température du laboratoire est 11,3°C; correcte.</t>
  </si>
  <si>
    <t xml:space="preserve">
</t>
  </si>
  <si>
    <t>La qualité organoleptique des viandes bovines trad. est insatisfaisante; viande fortement séchée et présentant des taches bleuâtres.</t>
  </si>
  <si>
    <t>Taux de réalisation du plan d'action précédent</t>
  </si>
  <si>
    <t>La porte du quai de réception manque d'étanchéité. Il s'agit d'une source de nuisible;</t>
  </si>
  <si>
    <t>L'éclairage est insuffisant au niveau de la réserve des épices.</t>
  </si>
  <si>
    <t>Des travaux de renouvellement du revêtement du sol à ce niveau ont été observés le jour de l'audit.</t>
  </si>
  <si>
    <t>La température affichée du meuble trad.  est 6°C&gt; 4°C.
La température du meuble LS est 5,7°C&gt; 4°C. 
Indiquer les horaires de dégivrage des meubles froids.</t>
  </si>
  <si>
    <t>Ajuster la température des meubles trad. et LS.</t>
  </si>
  <si>
    <t>Procéder à un traitement anti rouille pour ces équipements.</t>
  </si>
  <si>
    <t xml:space="preserve">Les douchettes des plonges boucherie et poissonnerie sont abimées. </t>
  </si>
  <si>
    <t>Présence de mouches au rayon traiteur; Vérifier l'efficacité des DEIV à ce niveau.</t>
  </si>
  <si>
    <t>L'huile de friture prête à l'utilisation avait une couleur brunâtre.</t>
  </si>
  <si>
    <t xml:space="preserve">Un morceau de fromage (Edam Monregal) a été réemballé 3 fois pendant les 3 derniers jours suite aux changements successives des prix.
Cette pratique est interdite. </t>
  </si>
  <si>
    <t>Une opératrice portait des vêtements de ville faute de taille (femme enceinte). Prévoir des tenues de travail adaptées.
Interdire le port d'épingle et les voiles ornementés.</t>
  </si>
  <si>
    <t>Une opératrice blessée à la main portait des gants sans protection de l'affection cutanée par un pansement.
Non maitrise du lavage des mains; une sensibilisation a eu lieu le jour de l'audit sur le protocole de lavage des mains.</t>
  </si>
  <si>
    <t>Les boites de macédoine de légumes étaient exposées à l'état cabossé.</t>
  </si>
  <si>
    <t>Présence de piqûres de moisissures sur l'évaporateur du laboratoire.</t>
  </si>
  <si>
    <t>La température du labo est 9,3°C.</t>
  </si>
  <si>
    <t>La chambre froide des produits finis, en arrêt, est dépourvue d'étagères pour assurer le stockage des produits.</t>
  </si>
  <si>
    <t>Utilisation du persil comme ingrédient pour la poitrine farcie; la décontamination du persil n'est pas maitrisée et suivie.</t>
  </si>
  <si>
    <t>L'enregistrement des températures à cœur des produits n'était pas réalisé au mois d'avril.</t>
  </si>
  <si>
    <t>La vérification du thermomètre à sonde n'a pas été réalisée depuis le 15/12/2016.</t>
  </si>
  <si>
    <t>La température du foie de dinde est 6,6°C &gt; 3°C.</t>
  </si>
  <si>
    <t xml:space="preserve">Les chevalets étaient fortement rouillés; </t>
  </si>
  <si>
    <t>Renforcer le suivi de l'état de fraicheur des poissons exposés. 
Sensibiliser le personnel sur les paramètres de fraicheurµ.</t>
  </si>
  <si>
    <t>La température de la chambre froide est 2,1°C.</t>
  </si>
  <si>
    <t>Le revêtement interne du meuble surgelé est écaillé.</t>
  </si>
  <si>
    <t>La température affichée du meuble surgelé est -20,3°C.</t>
  </si>
  <si>
    <t>Interdire le fait de recongeler les produits suite à une panne technique des meubles surgelés.</t>
  </si>
  <si>
    <t>La température affichée du meuble est 4,3°C, la température prélevée est 5,2°C.</t>
  </si>
  <si>
    <t>Présence de graisse et de souillures sur les grilles de la hotte.</t>
  </si>
  <si>
    <t>La zone casse est localisée au niveau de la plonge; les produits étaient entreposés dans une caisse à même le sol.</t>
  </si>
  <si>
    <t>Présence de piqûres de moisissures sur l'évaporateur.</t>
  </si>
  <si>
    <t>La température du labo est 9,9°C.</t>
  </si>
  <si>
    <t>La température de la chambre froide est 1,8°C.</t>
  </si>
  <si>
    <t>Les gants anti chaleur étaient troués.</t>
  </si>
  <si>
    <t>Un seul opérateur était disponible aux rayons traiteur et fromages/ charcuteries. L'hygiène de manipulation ne pourra être respectée.</t>
  </si>
  <si>
    <t>Les DEIV au rayon fromage/ charcuterie sont remplis de cadavres d'insectes.</t>
  </si>
  <si>
    <t>Voir ligne 118</t>
  </si>
  <si>
    <t>Présence de fraises moisis 'SODEA'.</t>
  </si>
  <si>
    <t>La température de la chambre froide est 8°C.</t>
  </si>
  <si>
    <t>Améliorer l'éclairage à ce niveau.</t>
  </si>
  <si>
    <t>Absence d'éclairage dans la zone de stockage des épices.</t>
  </si>
  <si>
    <t>Présence de mouches au labo de la pâtisserie.</t>
  </si>
  <si>
    <t>La température de la chambre froide est 2,9°C.</t>
  </si>
  <si>
    <t>Labo non climatisé</t>
  </si>
  <si>
    <t>Absence de porte ou de rideaux à lanière au laboratoire et à la plonge.</t>
  </si>
  <si>
    <t>Assurer la protection du laboratoire contre les contaminations aéroportées et l'entrée des insectes volants.</t>
  </si>
  <si>
    <t>Les échantillons vérifiés étaient conformes</t>
  </si>
  <si>
    <t>Meriam CHOUCHENE</t>
  </si>
  <si>
    <t>Directeur magasin &amp;  chefs rayons</t>
  </si>
  <si>
    <t>Taux d'hygrométrie = 49,6%</t>
  </si>
  <si>
    <t>Les sacs à sucre sont maintenus sont des palettes en plastique.</t>
  </si>
  <si>
    <t>Présence de restes de matériau de construction dans la zone de réception.</t>
  </si>
  <si>
    <t>Les travaux d'aménagement d'un local poubelle sont en cours.</t>
  </si>
  <si>
    <t>Absence de produit destiné au nettoyage de la balance.
Respecter la procédure de nettoyage.</t>
  </si>
  <si>
    <t>Revoir l'état de fonctionnement du meuble surgelé des produits de la mer (pls).
Protéger le meuble pour une meilleure maitrise du froid.</t>
  </si>
  <si>
    <t>La température affichée du meuble yaourt est 13,8°C. Ajuster l'afficheur.</t>
  </si>
  <si>
    <t>Local déchets en cours d'aménagement.</t>
  </si>
  <si>
    <t>Les produits de la mer réceptionnés de l'entrepôt ne faisaient pas l'objet de suivi.</t>
  </si>
  <si>
    <t>Les déchets de viande rouge n'étaient pas isolés dans une zone identifiée.</t>
  </si>
  <si>
    <t xml:space="preserve">Le sabot de l'opérateur était troué.
</t>
  </si>
  <si>
    <t>Entreposage des boites de conserve périmées 'anchois' dans la zone des produits conformes.</t>
  </si>
  <si>
    <t>Des travaux d'aménagement du revêtement du sol sont en cours.</t>
  </si>
  <si>
    <t>Présence de piqûres de moisissures sur les grilles de l'évaporateur.</t>
  </si>
  <si>
    <t>Stagnation d'eau dans la chambre froide des produits de la mer. Absence d'issue pour drainage des eaux de dégivrage à ce niveau.</t>
  </si>
  <si>
    <t>Le meuble d'exposition à température ambiante est partiellement protégé.</t>
  </si>
  <si>
    <t>La température du meuble fromage est 5°C.</t>
  </si>
  <si>
    <t>La température du meuble du volaille est 4,7°C</t>
  </si>
  <si>
    <t xml:space="preserve">
La douchette de la plonge poissonnerie est non fonctionnelle.</t>
  </si>
  <si>
    <t>Les carcasses de viande n'étaient pas identifiées par la date de réception.
Les merguez, préparés la veille de l'audit, étaient dépourvus d'identification.
Absence d'égouttoirs pour la séparation de l'exsudat des foies; ces derniers étaient maintenus dans leur emballage d'origine après ouverture et baignaient dans l'exsudat.</t>
  </si>
  <si>
    <t>Vérifier mensuellement le thermomètre à sonde et assurer l'enregistrement des résultats.</t>
  </si>
  <si>
    <t>Absence de DLC sur étiquette de merguez de bœuf trad.; alerter le service concerné pour corriger cet écart.</t>
  </si>
  <si>
    <t>Le glaçage des poissons était insuffisant lors de l'ouverture du rayon.
La température à cœur de l'espadon était 8,1°C &gt; 2°C.</t>
  </si>
  <si>
    <t>Le seau destiné au ravitaillement de la glace était maintenu à même le sol.</t>
  </si>
  <si>
    <t xml:space="preserve">L'état de fraicheur des poissons 'maquereau' était insatisfaisant. Ces poissons semblaient être impropres à la consommation et ont été retirés lors de l'audit. 
On note que ces poissons avaient une peau molle, des yeux concaves au centre et une odeur aigre de
putréfaction.
</t>
  </si>
  <si>
    <t>Présence de double étiquettes sur les crevettes congelées calibre 00; Il s'agit d'une non-conformité d'ordre réglementaire.</t>
  </si>
  <si>
    <t>La date d'abattage des carcasses de viande n'était pas clairement indiquée sur le certificat de salubrité. Il y'a une confusion entre la date de contrôle et la date de l'abattage. Ainsi, le risque de dépassement de la durée de vie des viandes fraiches fixée de j+6 (avec j est le jour de l'abattage) est accru.. Alerter les services qualité et achat sur cet écart.</t>
  </si>
  <si>
    <t>Les poulets semi cuits étaient entreposées au dessus des poulets cuits; il y a risque d'écoulement de l'exsudat riche en microbes pathogènes tel que la salmonelle sur les poulets cuits.
Présence d'une seule planche de découpe dont une de ces surfaces présentait des piqûres de moisissures.</t>
  </si>
  <si>
    <t xml:space="preserve">Respecter l'ordre de disposition des poulets selon leur degré de cuisson.
Prévoir des planches de découpe séparées par types d'aliments (crus/cuits). Identifier ces ustensiles.
</t>
  </si>
  <si>
    <t>Les chevalets étaient rouillés</t>
  </si>
  <si>
    <t>Les morceaux de fromage  gruyère, emballés le 12/04/2017, ont été réemballés le 15/04/2017 suite au changement de prix. Cette pratique est interdite.</t>
  </si>
  <si>
    <t>Une seule chambre froide était utilisée pour la MP et les PF; la séparation n'était pas optimale.
On note que la chambre froide destinée au produit finis était en arrêt et utilisée pour le stockage des appareils sensibles.</t>
  </si>
  <si>
    <t>Suite à une vérification du poids des barquettes des fraises (SUNLUCAR), il s'est avéré que le poid indiqué sur certaines boites ne correspondait pas au poids réel. Avertir le service achat sur cet écart.</t>
  </si>
  <si>
    <t>Bombage et présence de givre dans les paquets de fruits de mer surgelés (pls). Il s'agit d'un signe de décongélation suivi de recongélation. Ces produits ont été retirés le jour de l'audit.</t>
  </si>
  <si>
    <t>Développement de rouille sur les murs et les étagères de la plonge et en bas des portes des chambres froides de la boucherie</t>
  </si>
  <si>
    <t>Chefs rayons</t>
  </si>
  <si>
    <t>Identifier les produits casse et mettre dans une zone isolée.</t>
  </si>
  <si>
    <t>Utilisation de l'eau de javel pour désinfection du matériel et sol du laboratoire. L'utilisation des produits de nettoyage et désinfection référencés Carrefour est obligatoire.</t>
  </si>
  <si>
    <t>Dernière vérification du thermomètre à sonde datait le 08/05/2017. Assurer la vérification mensuelle du thermomètre.</t>
  </si>
  <si>
    <t>Le billot de la volaillerie est fortement fissuré; le nettoyage devient difficile.
Assurer le rabotage de cet équipement.</t>
  </si>
  <si>
    <t>L'opératrice 'Chahia' ignorait le protocole de lavage des mains.</t>
  </si>
  <si>
    <t>L'opératrice 'Chahia' n'a pas été formée sur les bonnes pratiques d'hygiène et de manipulation.</t>
  </si>
  <si>
    <t>Stockage des paquets d'épices à proximité des boites de savon liquide.</t>
  </si>
  <si>
    <t xml:space="preserve">Une seule chambre froide était utilisée pour la MP et les PF; </t>
  </si>
  <si>
    <t>Stockage des produits 'Osso Bucco' Chahia dans leurs cartons d'origine.</t>
  </si>
  <si>
    <t>T° meuble fromage est 6,6°C.</t>
  </si>
  <si>
    <t>Les chevalets étaient rouillés.</t>
  </si>
  <si>
    <t xml:space="preserve">Absence de zone casse </t>
  </si>
  <si>
    <t>Double étiquetage sur paquet de dattes ‘Rayen</t>
  </si>
  <si>
    <t>Présence de fientes d'oiseaux sur les murs de la réserve des épices.</t>
  </si>
  <si>
    <t>Le système de fermeture de la poubelle de la pâtisserie est défaillant.</t>
  </si>
  <si>
    <t xml:space="preserve">Présence de piqûres de moisissures et des toiles d’araignées derrière la vitre du meuble froid pâtisserie
</t>
  </si>
  <si>
    <t>Zone des produits retour non identifiée.</t>
  </si>
  <si>
    <t>Taux d'hygrométrie 50%</t>
  </si>
  <si>
    <t xml:space="preserve">Elévation de la température d'ambiance de la réserve sèche (T° prélevée 30°C) ce qui a engendré la fusion des chocolats stockés à ce niveau. </t>
  </si>
  <si>
    <t>Présence de boites de conserve cabossées (sauce à pizza).</t>
  </si>
  <si>
    <t>Enregistrer la totalité des paramètres de suivi.</t>
  </si>
  <si>
    <t>Port de pantalon de ville.</t>
  </si>
  <si>
    <t>Les horaires de sortie des déchets n'étaient fixés et communiqués.</t>
  </si>
  <si>
    <t>Prévoir une source de drainage des eaux usées dans le local déchets.</t>
  </si>
  <si>
    <t>Meuble fromage et beurre; T° affichée &gt; 10°C. T° prélevée est 6°C.
Vérifier l'état de fonctionnement de l'afficheur.</t>
  </si>
  <si>
    <t>Absence de rideaux au niveau d'un meuble de yaourt et d'un meuble de fromage.</t>
  </si>
  <si>
    <t>La température à cœur des produits stockés et exposés ne faisait pas l'objet de suivi et d'enregistrement.</t>
  </si>
  <si>
    <t>Entreposage des emballages de sucre et de la pelle sur les sacs de farine; Nous rappelons que la farine constitue un produit allergène.</t>
  </si>
  <si>
    <t>Correcte</t>
  </si>
  <si>
    <t>Un appât, mentionné sur le plan d'appâtage, n'était pas disponible sur site (zone réception).</t>
  </si>
  <si>
    <t>Double étiquetage de la 'hareng fumé'. Il s'agit d'une non-conformité réglementaire.</t>
  </si>
  <si>
    <t xml:space="preserve">Les caisses de poissons étaient fortement souillées. </t>
  </si>
  <si>
    <t>T° prélevée de la salade mechouia exposée à une durée supérieure à 2 H est 8°C.</t>
  </si>
  <si>
    <t xml:space="preserve">Les paramètres de contrôles étaient incomplets dans plusieurs documents; seuls les noms des produits étaient indiqués. </t>
  </si>
  <si>
    <t>Le nettoyage du four était réalisé uniquement 1 foi / 3 jours contrairement à ce qui est indiqué au plan de nettoyage (1 fois / jour).</t>
  </si>
  <si>
    <t xml:space="preserve">Absence de la liste des ingrédients au niveau de l’étiquette des gressins.Il s'agit d'une non-conformité réglementaire (AM 03 sep 2008). Avertir le service achat et qualité sur cet écart. </t>
  </si>
  <si>
    <t>Les cuissons de l'après midi de poulets rôtis au 16/07/2017 n'ont pas été enregistrées (56 poulets vendus, 20 poulets mentionnés). 
La durée d'exposition ne pourra être vérifiée dans ce cas.</t>
  </si>
  <si>
    <t>Assurer l'enregistrement des durées d'exposition en après midi.</t>
  </si>
  <si>
    <t xml:space="preserve">Stockage des restes de viande hachée assaisonnée (casse) sans identification. </t>
  </si>
  <si>
    <t>Les fabrications des merguez à l'agneau ne faisaient pas l'objet de traçabilité. 
Les quantités des ingrédients ajoutées aux merguez ne sont pas mentionnées dans le document de traçabilité.</t>
  </si>
  <si>
    <t>Assurer la traçabilité relative au merguez à l'agneau.
Assurer le suivi et l'enregistrement des quantités des produits utilisés pour fabrication merguez.</t>
  </si>
  <si>
    <t>Vu l'absence du certificat de salubrité des steaks de poulet tartare, la DLC indiquée dans l'assortiment volaille grillade mixte n'a pas pu être vérifiée. Il y'a risque que la DLC de ce produit a été dépassée.</t>
  </si>
  <si>
    <t>Le meuble d'animation des produits de la mer a eu une élévation de température le 15/07/2017. Le chef rayon affirmait que les produits ont été déplacés suite à cet incident dans un autre meuble. La vérification de la température à cœur de ces produits n'a pas été eu lieu avant déplacement.</t>
  </si>
  <si>
    <t>Condensation d’eau dans l’emballage des pains hamburger BVM. Ce produit a été déconditionné du froid et stocké à température ambiante.</t>
  </si>
  <si>
    <t xml:space="preserve">Les produits (condiments) non conformes n'étaient pas identifiés dans la chambre froide.
</t>
  </si>
  <si>
    <t>Absence de siphon dans le local déchet; les eaux de nettoyage étaient évacuées à partir de la zone de réception.</t>
  </si>
  <si>
    <t>Archiver les certificats de salubrité pour chaque rayons.</t>
  </si>
  <si>
    <t>Etat de propreté du four insatisfaisant.</t>
  </si>
  <si>
    <t>Absence d'écumoire pour empêcher la suspension des résidus brulés pendant les fritures.</t>
  </si>
  <si>
    <t>L'opératrice 'Chahia' portait un voile avec épingle, une bague et du vernis à ongle.</t>
  </si>
  <si>
    <t>Maintenir les étiquettes d'origine et les certificats de salubrité des produits pour une meilleure maitrise de la DLC.</t>
  </si>
  <si>
    <t>Il est indispensable de vérifier la température à cœur des produits notamment périssables suite aux pannes frigorifiques. Dans le cas d'élévation importante de température, les produits devront être retirés.
Assurer l'enregistrement détaillé des actions correctives réalisées suite à un tel incident.</t>
  </si>
  <si>
    <t>Assurer le découpage de l'étiquette UHD pour éviter la mention de deux DLC différentes.</t>
  </si>
  <si>
    <t xml:space="preserve">Les rayons de la boucherie et poissonnerie ne disposaient pas de certificats de salubrité car ces derniers étaient archivés par le réceptionnaire.
On note l'absence du certificat de salubrité des steaks de poulet tartare 'Chahia' et celui des sardines réceptionnées le jour de l'audit .
</t>
  </si>
  <si>
    <t>T° affichée du meuble des volailles est 4,4°C et la température d'ambiance du meuble est de 7,2°C. Egalement, l'afficheur est instable; la température varie en peu de temps.
Revoir l'état de l'afficheur.</t>
  </si>
  <si>
    <t>Absence de dispositif d'eau sous pression.</t>
  </si>
  <si>
    <t>Présence de rouille sur la gaine de la fabrique de glace, sur les étagère de la boucherie, sur les roues des chariots du traiteur et les linaires des légumes.</t>
  </si>
  <si>
    <t>Des DEIV sont placés au dessus du rayon légumes.</t>
  </si>
  <si>
    <t>L'accès au laboratoire est dépourvu de protection; porte ou rideaux à lanière.</t>
  </si>
  <si>
    <t>Prévoir une protection à cet accès.</t>
  </si>
  <si>
    <t>T° affichée du meuble froid est 2°C tans disque la T° d'ambiance prélevée est 7°C. Les vitres du meuble laissent passer de l'air chaud depuis le four installé en face.</t>
  </si>
  <si>
    <t>Revoir l'état d'étanchéité du meuble.
Revoir l'état de fonctionnement de l'afficheur.</t>
  </si>
  <si>
    <t>T° prélevée de l'escalope de dinde est 7,5°C &gt; 6°C.</t>
  </si>
  <si>
    <t>Procéder à un traitement antirouille pour ces équipements.</t>
  </si>
  <si>
    <t>Absence de plafond dans la réserve de stockage des épices. L'accès aux oiseaux est facile.</t>
  </si>
  <si>
    <t>La porte du quai de réception manque d'étanchéité.</t>
  </si>
  <si>
    <t>Le revêtement du sol du quai de réception est défoncé.</t>
  </si>
  <si>
    <t>Fixer le revêtement du sol.</t>
  </si>
  <si>
    <t>Utiliser des produits référencés UHD.</t>
  </si>
  <si>
    <t>Absence de la mention de la DLC sur les étiquettes des condiments (harissa, olives, etc.) reconditionnés. Avertir les services informatique et qualité sur cet écart.</t>
  </si>
  <si>
    <t>Présence de rouille sur les étagères de stockage de la boucherie et sur la gaine de la fabrique de glace.
Présence de rouille en bas de la chambre froide FLEG.</t>
  </si>
  <si>
    <t>T° de la chambre froide est 8°C.</t>
  </si>
  <si>
    <t>T° affichée 2,4°C; T° mesurée 5°C</t>
  </si>
  <si>
    <t>Meuble totalement protégé.</t>
  </si>
  <si>
    <t>Manque de produits de nettoyage et de savon liquide. Un email a été envoyé dans ce sens pour les services concernés.</t>
  </si>
  <si>
    <t>T° laboratoire 12°C</t>
  </si>
  <si>
    <t>Port de pantalon de ville.
Barbe mal rasée.</t>
  </si>
  <si>
    <t>Assurer la traçabilité des poulets destinés à la cuisson.</t>
  </si>
  <si>
    <t>Manque de produits de nettoyage; un email a été envoyé dans ce sens.</t>
  </si>
  <si>
    <t>Le système d'ouverture à pédale de la poubelle de la pâtisserie est abimé.</t>
  </si>
  <si>
    <t>Manque de traçabilité pour le gâteau (La religieuse vanille x 2) emballé le 04/10/2017.</t>
  </si>
  <si>
    <t>La liste des ingrédients des 'mini gâteaux Sopral' était incomplète. Avertir le fournisseur sur cet écart.</t>
  </si>
  <si>
    <t>Revoir la durée prévue pour le dégivrage.
Fixer les horaires envisagés pour le dégivrage.</t>
  </si>
  <si>
    <t>Présence de souillures sur les grilles internes du meuble des gâteaux.</t>
  </si>
  <si>
    <t>Taux d'hygrométrie 62%</t>
  </si>
  <si>
    <t>Utilisation du thermomètre à sonde PLS vu la non disponibilité de cet équipement à la réception.</t>
  </si>
  <si>
    <t>Une benne à ordure, dépourvue de protection, était maintenue dans la zone de réception. Présence de risque de contamination aéroportée.</t>
  </si>
  <si>
    <t>Il s'agit d'un terminal de cuisson</t>
  </si>
  <si>
    <t>Absence de traçabilité pour les poulets destinés au rôtissage. Ces produits étaient uniquement mentionnés dans le cadencier de cuisson.</t>
  </si>
  <si>
    <t>Un local déchets a été construit au magasin.</t>
  </si>
  <si>
    <t>Le revêtement mural en faïence est abimé.</t>
  </si>
  <si>
    <t>Présence de fientes d'oiseaux sur les murs de la réserve des épices (remarque récurrente).</t>
  </si>
  <si>
    <t>Absence de plafond dans la réserve des épices.
Taux d'hygrométrie 64%
Un projet de réaménagement de la zone est prévu.</t>
  </si>
  <si>
    <t>Absence de plan d'action suite au résultats des analyses microbiologiques non conformes au niveau de la boucherie.</t>
  </si>
  <si>
    <t>Les étiquettes de certains produits exposés (fromage &amp; Chamia) étaient effacées et illisibles. Les étiquettes n'ont pas subi de changement par peur de changement de leur durée de vie  et la perte de leur traçabilité. Aviser le service qualité sur cet écart.</t>
  </si>
  <si>
    <t>Stockage des barquettes prêtes à l'utilisation dans le local déchets.</t>
  </si>
  <si>
    <t>Interdire cette pratique. Les emballages doivent être maintenus dans un milieu propre.</t>
  </si>
  <si>
    <t>Après vérification du Hit parade, on note que 1kg 200  de viande hachée n'était pas mentionnée dans l'enregistrement de traçabilité du 02/10/2017.</t>
  </si>
  <si>
    <t>Utilisation de l'eau de javel pour les opérations de nettoyage au laboratoire. Ce produit pourrait accélérer l'oxydation du matériel métallique.</t>
  </si>
  <si>
    <t>Absence de l'AMC d'un lot de 177/17 du poisson 'bacalao' envoyé de la part du magasin CM Sfax Lafrane.</t>
  </si>
  <si>
    <t>T° à cœur des abats rouges 5°C.</t>
  </si>
  <si>
    <t>La réserve des épices n'est pas protégée contre les nuisibles.</t>
  </si>
  <si>
    <t xml:space="preserve">La porte manque d'étanchéité 
</t>
  </si>
  <si>
    <t>Le revêtement du sol de la chambre froide négative est crevassé.</t>
  </si>
  <si>
    <t>La température affichée du meuble des gâteaux est 17°C.
La température mesurée était 15°C.
Le meuble était en cours de dégivrage. On note l'absence de signalétique et /ou des horaires prévus au dégivrage.</t>
  </si>
  <si>
    <t>Le poste lave-mains de la poissonnerie est abimé.</t>
  </si>
  <si>
    <t>La douchette de la plonge poissonnerie est endommagée.
Fuite d'eau dans la plonge fromage/ charcuterie, absence d'eau sous pression.</t>
  </si>
  <si>
    <t>Présence de givre dans la chambre froide négative PLS/ pâtisserie.</t>
  </si>
  <si>
    <t>Absence de la mention de DLUO sur un paquet de jus.</t>
  </si>
  <si>
    <t>Présence de crevasses sur le revêtement du sol de la chambre froide.</t>
  </si>
  <si>
    <t>Présence de rouille sur la râpe, le passoir est abimé. Remplacer ces ustensiles.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</si>
</sst>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0" fillId="0" borderId="0" xfId="0" applyFill="1" applyBorder="1" applyAlignment="1" applyProtection="1">
      <alignment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1" fillId="0" borderId="1" xfId="0" applyFont="1" applyFill="1" applyBorder="1" applyAlignment="1" applyProtection="1">
      <alignment vertical="top" wrapText="1"/>
      <protection locked="0"/>
    </xf>
    <xf numFmtId="0" fontId="11" fillId="0" borderId="0" xfId="0" applyFont="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0.92307692307692313</c:v>
                </c:pt>
                <c:pt idx="2">
                  <c:v>0.88461538461538458</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E2B7-4187-89CD-D64551F2EED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E2B7-4187-89CD-D64551F2EED6}"/>
            </c:ext>
          </c:extLst>
        </c:ser>
        <c:dLbls>
          <c:showLegendKey val="0"/>
          <c:showVal val="1"/>
          <c:showCatName val="0"/>
          <c:showSerName val="0"/>
          <c:showPercent val="0"/>
          <c:showBubbleSize val="0"/>
        </c:dLbls>
        <c:gapWidth val="75"/>
        <c:overlap val="40"/>
        <c:axId val="335598232"/>
        <c:axId val="335594312"/>
      </c:barChart>
      <c:catAx>
        <c:axId val="335598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594312"/>
        <c:crosses val="autoZero"/>
        <c:auto val="1"/>
        <c:lblAlgn val="ctr"/>
        <c:lblOffset val="100"/>
        <c:noMultiLvlLbl val="0"/>
      </c:catAx>
      <c:valAx>
        <c:axId val="335594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598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0.95833333333333337</c:v>
                </c:pt>
                <c:pt idx="1">
                  <c:v>1</c:v>
                </c:pt>
                <c:pt idx="2">
                  <c:v>0.90625</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9C0D-47EC-A4A7-A195C34533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C0D-47EC-A4A7-A195C345331E}"/>
            </c:ext>
          </c:extLst>
        </c:ser>
        <c:dLbls>
          <c:showLegendKey val="0"/>
          <c:showVal val="1"/>
          <c:showCatName val="0"/>
          <c:showSerName val="0"/>
          <c:showPercent val="0"/>
          <c:showBubbleSize val="0"/>
        </c:dLbls>
        <c:gapWidth val="75"/>
        <c:overlap val="40"/>
        <c:axId val="333921488"/>
        <c:axId val="333919136"/>
      </c:barChart>
      <c:catAx>
        <c:axId val="333921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919136"/>
        <c:crosses val="autoZero"/>
        <c:auto val="1"/>
        <c:lblAlgn val="ctr"/>
        <c:lblOffset val="100"/>
        <c:noMultiLvlLbl val="0"/>
      </c:catAx>
      <c:valAx>
        <c:axId val="333919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921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7CC-4BE3-9B5E-68D4032B140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77CC-4BE3-9B5E-68D4032B1404}"/>
            </c:ext>
          </c:extLst>
        </c:ser>
        <c:dLbls>
          <c:showLegendKey val="0"/>
          <c:showVal val="1"/>
          <c:showCatName val="0"/>
          <c:showSerName val="0"/>
          <c:showPercent val="0"/>
          <c:showBubbleSize val="0"/>
        </c:dLbls>
        <c:gapWidth val="75"/>
        <c:overlap val="40"/>
        <c:axId val="333920312"/>
        <c:axId val="321288112"/>
      </c:barChart>
      <c:catAx>
        <c:axId val="333920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88112"/>
        <c:crosses val="autoZero"/>
        <c:auto val="1"/>
        <c:lblAlgn val="ctr"/>
        <c:lblOffset val="100"/>
        <c:noMultiLvlLbl val="0"/>
      </c:catAx>
      <c:valAx>
        <c:axId val="321288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920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1</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1EC4-4FD3-AB96-2FB0131A00E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1EC4-4FD3-AB96-2FB0131A00EF}"/>
            </c:ext>
          </c:extLst>
        </c:ser>
        <c:dLbls>
          <c:showLegendKey val="0"/>
          <c:showVal val="1"/>
          <c:showCatName val="0"/>
          <c:showSerName val="0"/>
          <c:showPercent val="0"/>
          <c:showBubbleSize val="0"/>
        </c:dLbls>
        <c:gapWidth val="75"/>
        <c:overlap val="40"/>
        <c:axId val="321290072"/>
        <c:axId val="321290856"/>
      </c:barChart>
      <c:catAx>
        <c:axId val="321290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90856"/>
        <c:crosses val="autoZero"/>
        <c:auto val="1"/>
        <c:lblAlgn val="ctr"/>
        <c:lblOffset val="100"/>
        <c:noMultiLvlLbl val="0"/>
      </c:catAx>
      <c:valAx>
        <c:axId val="321290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90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0.5</c:v>
                </c:pt>
                <c:pt idx="3">
                  <c:v>1</c:v>
                </c:pt>
                <c:pt idx="4">
                  <c:v>0</c:v>
                </c:pt>
                <c:pt idx="5">
                  <c:v>0</c:v>
                </c:pt>
              </c:numCache>
            </c:numRef>
          </c:val>
          <c:extLst xmlns:c16r2="http://schemas.microsoft.com/office/drawing/2015/06/chart">
            <c:ext xmlns:c16="http://schemas.microsoft.com/office/drawing/2014/chart" uri="{C3380CC4-5D6E-409C-BE32-E72D297353CC}">
              <c16:uniqueId val="{00000000-748C-4F1C-BDA7-69D48D9C8A5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748C-4F1C-BDA7-69D48D9C8A5F}"/>
            </c:ext>
          </c:extLst>
        </c:ser>
        <c:dLbls>
          <c:showLegendKey val="0"/>
          <c:showVal val="1"/>
          <c:showCatName val="0"/>
          <c:showSerName val="0"/>
          <c:showPercent val="0"/>
          <c:showBubbleSize val="0"/>
        </c:dLbls>
        <c:gapWidth val="75"/>
        <c:overlap val="40"/>
        <c:axId val="321287328"/>
        <c:axId val="321288896"/>
      </c:barChart>
      <c:catAx>
        <c:axId val="321287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88896"/>
        <c:crosses val="autoZero"/>
        <c:auto val="1"/>
        <c:lblAlgn val="ctr"/>
        <c:lblOffset val="100"/>
        <c:noMultiLvlLbl val="0"/>
      </c:catAx>
      <c:valAx>
        <c:axId val="321288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87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1</c:v>
                </c:pt>
                <c:pt idx="2">
                  <c:v>0.86363636363636365</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2142-4BB7-9F54-D5EC8F23C03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2142-4BB7-9F54-D5EC8F23C03C}"/>
            </c:ext>
          </c:extLst>
        </c:ser>
        <c:dLbls>
          <c:showLegendKey val="0"/>
          <c:showVal val="1"/>
          <c:showCatName val="0"/>
          <c:showSerName val="0"/>
          <c:showPercent val="0"/>
          <c:showBubbleSize val="0"/>
        </c:dLbls>
        <c:gapWidth val="75"/>
        <c:overlap val="40"/>
        <c:axId val="321291248"/>
        <c:axId val="321289680"/>
      </c:barChart>
      <c:catAx>
        <c:axId val="321291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89680"/>
        <c:crosses val="autoZero"/>
        <c:auto val="1"/>
        <c:lblAlgn val="ctr"/>
        <c:lblOffset val="100"/>
        <c:noMultiLvlLbl val="0"/>
      </c:catAx>
      <c:valAx>
        <c:axId val="32128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91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62FC-4E29-A88A-53989D0B9C8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62FC-4E29-A88A-53989D0B9C8F}"/>
            </c:ext>
          </c:extLst>
        </c:ser>
        <c:dLbls>
          <c:showLegendKey val="0"/>
          <c:showVal val="1"/>
          <c:showCatName val="0"/>
          <c:showSerName val="0"/>
          <c:showPercent val="0"/>
          <c:showBubbleSize val="0"/>
        </c:dLbls>
        <c:gapWidth val="75"/>
        <c:overlap val="40"/>
        <c:axId val="321290464"/>
        <c:axId val="321287720"/>
      </c:barChart>
      <c:catAx>
        <c:axId val="32129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87720"/>
        <c:crosses val="autoZero"/>
        <c:auto val="1"/>
        <c:lblAlgn val="ctr"/>
        <c:lblOffset val="100"/>
        <c:noMultiLvlLbl val="0"/>
      </c:catAx>
      <c:valAx>
        <c:axId val="321287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9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0.77027027027027029</c:v>
                </c:pt>
                <c:pt idx="1">
                  <c:v>0.919047619047619</c:v>
                </c:pt>
                <c:pt idx="2">
                  <c:v>0.8928571428571429</c:v>
                </c:pt>
                <c:pt idx="3">
                  <c:v>0.9017857142857143</c:v>
                </c:pt>
                <c:pt idx="4">
                  <c:v>0</c:v>
                </c:pt>
                <c:pt idx="5">
                  <c:v>0</c:v>
                </c:pt>
              </c:numCache>
            </c:numRef>
          </c:val>
          <c:extLst xmlns:c16r2="http://schemas.microsoft.com/office/drawing/2015/06/chart">
            <c:ext xmlns:c16="http://schemas.microsoft.com/office/drawing/2014/chart" uri="{C3380CC4-5D6E-409C-BE32-E72D297353CC}">
              <c16:uniqueId val="{00000000-7C7C-4B06-B364-B8EDDD1375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7C7C-4B06-B364-B8EDDD137595}"/>
            </c:ext>
          </c:extLst>
        </c:ser>
        <c:dLbls>
          <c:showLegendKey val="0"/>
          <c:showVal val="1"/>
          <c:showCatName val="0"/>
          <c:showSerName val="0"/>
          <c:showPercent val="0"/>
          <c:showBubbleSize val="0"/>
        </c:dLbls>
        <c:gapWidth val="75"/>
        <c:overlap val="40"/>
        <c:axId val="321291640"/>
        <c:axId val="321292816"/>
      </c:barChart>
      <c:catAx>
        <c:axId val="321291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92816"/>
        <c:crosses val="autoZero"/>
        <c:auto val="1"/>
        <c:lblAlgn val="ctr"/>
        <c:lblOffset val="100"/>
        <c:noMultiLvlLbl val="0"/>
      </c:catAx>
      <c:valAx>
        <c:axId val="321292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91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0.93461538461538463</c:v>
                </c:pt>
                <c:pt idx="1">
                  <c:v>0.93956043956043955</c:v>
                </c:pt>
                <c:pt idx="2">
                  <c:v>0.88612099644128117</c:v>
                </c:pt>
                <c:pt idx="3">
                  <c:v>0.95833333333333337</c:v>
                </c:pt>
                <c:pt idx="4">
                  <c:v>0</c:v>
                </c:pt>
                <c:pt idx="5">
                  <c:v>0</c:v>
                </c:pt>
              </c:numCache>
            </c:numRef>
          </c:val>
          <c:extLst xmlns:c16r2="http://schemas.microsoft.com/office/drawing/2015/06/chart">
            <c:ext xmlns:c16="http://schemas.microsoft.com/office/drawing/2014/chart" uri="{C3380CC4-5D6E-409C-BE32-E72D297353CC}">
              <c16:uniqueId val="{00000000-B0A3-4905-80EC-32454F564AE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B0A3-4905-80EC-32454F564AE2}"/>
            </c:ext>
          </c:extLst>
        </c:ser>
        <c:dLbls>
          <c:showLegendKey val="0"/>
          <c:showVal val="1"/>
          <c:showCatName val="0"/>
          <c:showSerName val="0"/>
          <c:showPercent val="0"/>
          <c:showBubbleSize val="0"/>
        </c:dLbls>
        <c:gapWidth val="75"/>
        <c:overlap val="40"/>
        <c:axId val="321293600"/>
        <c:axId val="321286152"/>
      </c:barChart>
      <c:catAx>
        <c:axId val="32129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1286152"/>
        <c:crosses val="autoZero"/>
        <c:auto val="1"/>
        <c:lblAlgn val="ctr"/>
        <c:lblOffset val="100"/>
        <c:noMultiLvlLbl val="0"/>
      </c:catAx>
      <c:valAx>
        <c:axId val="321286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129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0.85244282744282751</c:v>
                </c:pt>
                <c:pt idx="1">
                  <c:v>0.92930402930402933</c:v>
                </c:pt>
                <c:pt idx="2">
                  <c:v>0.88948906964921204</c:v>
                </c:pt>
                <c:pt idx="3">
                  <c:v>0.93005952380952384</c:v>
                </c:pt>
                <c:pt idx="4">
                  <c:v>0</c:v>
                </c:pt>
                <c:pt idx="5">
                  <c:v>0</c:v>
                </c:pt>
              </c:numCache>
            </c:numRef>
          </c:val>
          <c:extLst xmlns:c16r2="http://schemas.microsoft.com/office/drawing/2015/06/chart">
            <c:ext xmlns:c16="http://schemas.microsoft.com/office/drawing/2014/chart" uri="{C3380CC4-5D6E-409C-BE32-E72D297353CC}">
              <c16:uniqueId val="{00000000-3544-438E-A8E4-8543DDA5C43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44-438E-A8E4-8543DDA5C432}"/>
            </c:ext>
          </c:extLst>
        </c:ser>
        <c:dLbls>
          <c:showLegendKey val="0"/>
          <c:showVal val="0"/>
          <c:showCatName val="0"/>
          <c:showSerName val="0"/>
          <c:showPercent val="0"/>
          <c:showBubbleSize val="0"/>
        </c:dLbls>
        <c:gapWidth val="75"/>
        <c:overlap val="-25"/>
        <c:axId val="208289840"/>
        <c:axId val="208290232"/>
        <c:extLst xmlns:c16r2="http://schemas.microsoft.com/office/drawing/2015/06/chart"/>
      </c:barChart>
      <c:catAx>
        <c:axId val="2082898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90232"/>
        <c:crosses val="autoZero"/>
        <c:auto val="1"/>
        <c:lblAlgn val="ctr"/>
        <c:lblOffset val="100"/>
        <c:noMultiLvlLbl val="0"/>
      </c:catAx>
      <c:valAx>
        <c:axId val="2082902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289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FC-4C63-8B2F-81AF1B67DB50}"/>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FC-4C63-8B2F-81AF1B67DB50}"/>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FC-4C63-8B2F-81AF1B67DB50}"/>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FC-4C63-8B2F-81AF1B67DB50}"/>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FC-4C63-8B2F-81AF1B67DB50}"/>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FC-4C63-8B2F-81AF1B67DB50}"/>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0.67333333333333334</c:v>
                </c:pt>
                <c:pt idx="1">
                  <c:v>0.71</c:v>
                </c:pt>
                <c:pt idx="2">
                  <c:v>0.77999999999999992</c:v>
                </c:pt>
                <c:pt idx="3">
                  <c:v>0.79333333333333333</c:v>
                </c:pt>
                <c:pt idx="4">
                  <c:v>0</c:v>
                </c:pt>
                <c:pt idx="5">
                  <c:v>0</c:v>
                </c:pt>
              </c:numCache>
            </c:numRef>
          </c:val>
          <c:extLst xmlns:c16r2="http://schemas.microsoft.com/office/drawing/2015/06/chart">
            <c:ext xmlns:c16="http://schemas.microsoft.com/office/drawing/2014/chart" uri="{C3380CC4-5D6E-409C-BE32-E72D297353CC}">
              <c16:uniqueId val="{00000006-46FC-4C63-8B2F-81AF1B67DB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46FC-4C63-8B2F-81AF1B67DB50}"/>
            </c:ext>
          </c:extLst>
        </c:ser>
        <c:dLbls>
          <c:showLegendKey val="0"/>
          <c:showVal val="1"/>
          <c:showCatName val="0"/>
          <c:showSerName val="0"/>
          <c:showPercent val="0"/>
          <c:showBubbleSize val="0"/>
        </c:dLbls>
        <c:gapWidth val="65"/>
        <c:axId val="208289448"/>
        <c:axId val="208292584"/>
        <c:extLst xmlns:c16r2="http://schemas.microsoft.com/office/drawing/2015/06/chart"/>
      </c:barChart>
      <c:catAx>
        <c:axId val="208289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292584"/>
        <c:crosses val="autoZero"/>
        <c:auto val="1"/>
        <c:lblAlgn val="ctr"/>
        <c:lblOffset val="100"/>
        <c:noMultiLvlLbl val="0"/>
      </c:catAx>
      <c:valAx>
        <c:axId val="208292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8289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0.94827586206896552</c:v>
                </c:pt>
                <c:pt idx="1">
                  <c:v>1</c:v>
                </c:pt>
                <c:pt idx="2">
                  <c:v>0.93939393939393945</c:v>
                </c:pt>
                <c:pt idx="3">
                  <c:v>0.967741935483871</c:v>
                </c:pt>
                <c:pt idx="4">
                  <c:v>0</c:v>
                </c:pt>
                <c:pt idx="5">
                  <c:v>0</c:v>
                </c:pt>
              </c:numCache>
            </c:numRef>
          </c:val>
          <c:extLst xmlns:c16r2="http://schemas.microsoft.com/office/drawing/2015/06/chart">
            <c:ext xmlns:c16="http://schemas.microsoft.com/office/drawing/2014/chart" uri="{C3380CC4-5D6E-409C-BE32-E72D297353CC}">
              <c16:uniqueId val="{00000000-BDD3-4C17-A7B8-52DE84A5205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BDD3-4C17-A7B8-52DE84A52056}"/>
            </c:ext>
          </c:extLst>
        </c:ser>
        <c:dLbls>
          <c:showLegendKey val="0"/>
          <c:showVal val="1"/>
          <c:showCatName val="0"/>
          <c:showSerName val="0"/>
          <c:showPercent val="0"/>
          <c:showBubbleSize val="0"/>
        </c:dLbls>
        <c:gapWidth val="75"/>
        <c:overlap val="40"/>
        <c:axId val="335595488"/>
        <c:axId val="335598624"/>
      </c:barChart>
      <c:catAx>
        <c:axId val="335595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598624"/>
        <c:crosses val="autoZero"/>
        <c:auto val="1"/>
        <c:lblAlgn val="ctr"/>
        <c:lblOffset val="100"/>
        <c:noMultiLvlLbl val="0"/>
      </c:catAx>
      <c:valAx>
        <c:axId val="335598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595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0.86363636363636365</c:v>
                </c:pt>
                <c:pt idx="1">
                  <c:v>0.91428571428571426</c:v>
                </c:pt>
                <c:pt idx="2">
                  <c:v>0.95588235294117652</c:v>
                </c:pt>
                <c:pt idx="3">
                  <c:v>0.83823529411764708</c:v>
                </c:pt>
                <c:pt idx="4">
                  <c:v>0</c:v>
                </c:pt>
                <c:pt idx="5">
                  <c:v>0</c:v>
                </c:pt>
              </c:numCache>
            </c:numRef>
          </c:val>
          <c:extLst xmlns:c16r2="http://schemas.microsoft.com/office/drawing/2015/06/chart">
            <c:ext xmlns:c16="http://schemas.microsoft.com/office/drawing/2014/chart" uri="{C3380CC4-5D6E-409C-BE32-E72D297353CC}">
              <c16:uniqueId val="{00000000-3CCD-40BB-AB72-180BDC633F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3CCD-40BB-AB72-180BDC633F30}"/>
            </c:ext>
          </c:extLst>
        </c:ser>
        <c:dLbls>
          <c:showLegendKey val="0"/>
          <c:showVal val="1"/>
          <c:showCatName val="0"/>
          <c:showSerName val="0"/>
          <c:showPercent val="0"/>
          <c:showBubbleSize val="0"/>
        </c:dLbls>
        <c:gapWidth val="75"/>
        <c:overlap val="40"/>
        <c:axId val="335599016"/>
        <c:axId val="335600976"/>
      </c:barChart>
      <c:catAx>
        <c:axId val="335599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600976"/>
        <c:crosses val="autoZero"/>
        <c:auto val="1"/>
        <c:lblAlgn val="ctr"/>
        <c:lblOffset val="100"/>
        <c:noMultiLvlLbl val="0"/>
      </c:catAx>
      <c:valAx>
        <c:axId val="33560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599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0.88</c:v>
                </c:pt>
                <c:pt idx="1">
                  <c:v>0.96</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DA2D-42A9-9EDE-F6EB2781211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DA2D-42A9-9EDE-F6EB27812117}"/>
            </c:ext>
          </c:extLst>
        </c:ser>
        <c:dLbls>
          <c:showLegendKey val="0"/>
          <c:showVal val="1"/>
          <c:showCatName val="0"/>
          <c:showSerName val="0"/>
          <c:showPercent val="0"/>
          <c:showBubbleSize val="0"/>
        </c:dLbls>
        <c:gapWidth val="75"/>
        <c:overlap val="40"/>
        <c:axId val="335593528"/>
        <c:axId val="335595880"/>
      </c:barChart>
      <c:catAx>
        <c:axId val="335593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5595880"/>
        <c:crosses val="autoZero"/>
        <c:auto val="1"/>
        <c:lblAlgn val="ctr"/>
        <c:lblOffset val="100"/>
        <c:noMultiLvlLbl val="0"/>
      </c:catAx>
      <c:valAx>
        <c:axId val="335595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5593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0.93243243243243246</c:v>
                </c:pt>
                <c:pt idx="1">
                  <c:v>0.88157894736842102</c:v>
                </c:pt>
                <c:pt idx="2">
                  <c:v>0.66249999999999998</c:v>
                </c:pt>
                <c:pt idx="3">
                  <c:v>0.93421052631578949</c:v>
                </c:pt>
                <c:pt idx="4">
                  <c:v>0</c:v>
                </c:pt>
                <c:pt idx="5">
                  <c:v>0</c:v>
                </c:pt>
              </c:numCache>
            </c:numRef>
          </c:val>
          <c:extLst xmlns:c16r2="http://schemas.microsoft.com/office/drawing/2015/06/chart">
            <c:ext xmlns:c16="http://schemas.microsoft.com/office/drawing/2014/chart" uri="{C3380CC4-5D6E-409C-BE32-E72D297353CC}">
              <c16:uniqueId val="{00000000-C613-40DD-8C29-C31D5F94F70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C613-40DD-8C29-C31D5F94F706}"/>
            </c:ext>
          </c:extLst>
        </c:ser>
        <c:dLbls>
          <c:showLegendKey val="0"/>
          <c:showVal val="1"/>
          <c:showCatName val="0"/>
          <c:showSerName val="0"/>
          <c:showPercent val="0"/>
          <c:showBubbleSize val="0"/>
        </c:dLbls>
        <c:gapWidth val="75"/>
        <c:overlap val="40"/>
        <c:axId val="333922664"/>
        <c:axId val="333919528"/>
      </c:barChart>
      <c:catAx>
        <c:axId val="3339226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919528"/>
        <c:crosses val="autoZero"/>
        <c:auto val="1"/>
        <c:lblAlgn val="ctr"/>
        <c:lblOffset val="100"/>
        <c:noMultiLvlLbl val="0"/>
      </c:catAx>
      <c:valAx>
        <c:axId val="333919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9226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0.91379310344827591</c:v>
                </c:pt>
                <c:pt idx="2">
                  <c:v>0.8</c:v>
                </c:pt>
                <c:pt idx="3">
                  <c:v>0.98275862068965514</c:v>
                </c:pt>
                <c:pt idx="4">
                  <c:v>0</c:v>
                </c:pt>
                <c:pt idx="5">
                  <c:v>0</c:v>
                </c:pt>
              </c:numCache>
            </c:numRef>
          </c:val>
          <c:extLst xmlns:c16r2="http://schemas.microsoft.com/office/drawing/2015/06/chart">
            <c:ext xmlns:c16="http://schemas.microsoft.com/office/drawing/2014/chart" uri="{C3380CC4-5D6E-409C-BE32-E72D297353CC}">
              <c16:uniqueId val="{00000000-B194-410E-9086-7112678E1E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B194-410E-9086-7112678E1E53}"/>
            </c:ext>
          </c:extLst>
        </c:ser>
        <c:dLbls>
          <c:showLegendKey val="0"/>
          <c:showVal val="1"/>
          <c:showCatName val="0"/>
          <c:showSerName val="0"/>
          <c:showPercent val="0"/>
          <c:showBubbleSize val="0"/>
        </c:dLbls>
        <c:gapWidth val="75"/>
        <c:overlap val="40"/>
        <c:axId val="333924232"/>
        <c:axId val="333921880"/>
      </c:barChart>
      <c:catAx>
        <c:axId val="333924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921880"/>
        <c:crosses val="autoZero"/>
        <c:auto val="1"/>
        <c:lblAlgn val="ctr"/>
        <c:lblOffset val="100"/>
        <c:noMultiLvlLbl val="0"/>
      </c:catAx>
      <c:valAx>
        <c:axId val="333921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924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0.93333333333333335</c:v>
                </c:pt>
                <c:pt idx="1">
                  <c:v>0.97058823529411764</c:v>
                </c:pt>
                <c:pt idx="2">
                  <c:v>0.94736842105263153</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E51E-4519-B231-6C79A6B7176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51E-4519-B231-6C79A6B7176A}"/>
            </c:ext>
          </c:extLst>
        </c:ser>
        <c:dLbls>
          <c:showLegendKey val="0"/>
          <c:showVal val="1"/>
          <c:showCatName val="0"/>
          <c:showSerName val="0"/>
          <c:showPercent val="0"/>
          <c:showBubbleSize val="0"/>
        </c:dLbls>
        <c:gapWidth val="75"/>
        <c:overlap val="40"/>
        <c:axId val="333926192"/>
        <c:axId val="333925016"/>
      </c:barChart>
      <c:catAx>
        <c:axId val="333926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925016"/>
        <c:crosses val="autoZero"/>
        <c:auto val="1"/>
        <c:lblAlgn val="ctr"/>
        <c:lblOffset val="100"/>
        <c:noMultiLvlLbl val="0"/>
      </c:catAx>
      <c:valAx>
        <c:axId val="333925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926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0.9642857142857143</c:v>
                </c:pt>
                <c:pt idx="2">
                  <c:v>0.8928571428571429</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14CF-47B6-9176-82FEE51EC1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4CF-47B6-9176-82FEE51EC159}"/>
            </c:ext>
          </c:extLst>
        </c:ser>
        <c:dLbls>
          <c:showLegendKey val="0"/>
          <c:showVal val="1"/>
          <c:showCatName val="0"/>
          <c:showSerName val="0"/>
          <c:showPercent val="0"/>
          <c:showBubbleSize val="0"/>
        </c:dLbls>
        <c:gapWidth val="75"/>
        <c:overlap val="40"/>
        <c:axId val="333923840"/>
        <c:axId val="333922272"/>
      </c:barChart>
      <c:catAx>
        <c:axId val="3339238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922272"/>
        <c:crosses val="autoZero"/>
        <c:auto val="1"/>
        <c:lblAlgn val="ctr"/>
        <c:lblOffset val="100"/>
        <c:noMultiLvlLbl val="0"/>
      </c:catAx>
      <c:valAx>
        <c:axId val="333922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9238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0.91666666666666663</c:v>
                </c:pt>
                <c:pt idx="1">
                  <c:v>0.8392857142857143</c:v>
                </c:pt>
                <c:pt idx="2">
                  <c:v>0.967741935483871</c:v>
                </c:pt>
                <c:pt idx="3">
                  <c:v>1</c:v>
                </c:pt>
                <c:pt idx="4">
                  <c:v>0</c:v>
                </c:pt>
                <c:pt idx="5">
                  <c:v>0</c:v>
                </c:pt>
              </c:numCache>
            </c:numRef>
          </c:val>
          <c:extLst xmlns:c16r2="http://schemas.microsoft.com/office/drawing/2015/06/chart">
            <c:ext xmlns:c16="http://schemas.microsoft.com/office/drawing/2014/chart" uri="{C3380CC4-5D6E-409C-BE32-E72D297353CC}">
              <c16:uniqueId val="{00000000-A688-4788-BEC1-C794031025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A688-4788-BEC1-C79403102507}"/>
            </c:ext>
          </c:extLst>
        </c:ser>
        <c:dLbls>
          <c:showLegendKey val="0"/>
          <c:showVal val="1"/>
          <c:showCatName val="0"/>
          <c:showSerName val="0"/>
          <c:showPercent val="0"/>
          <c:showBubbleSize val="0"/>
        </c:dLbls>
        <c:gapWidth val="75"/>
        <c:overlap val="40"/>
        <c:axId val="333918744"/>
        <c:axId val="333919920"/>
      </c:barChart>
      <c:catAx>
        <c:axId val="333918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3919920"/>
        <c:crosses val="autoZero"/>
        <c:auto val="1"/>
        <c:lblAlgn val="ctr"/>
        <c:lblOffset val="100"/>
        <c:noMultiLvlLbl val="0"/>
      </c:catAx>
      <c:valAx>
        <c:axId val="333919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3918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1437174</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60" zoomScaleNormal="100" workbookViewId="0">
      <selection activeCell="B191" sqref="B191:C191"/>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8" t="s">
        <v>379</v>
      </c>
      <c r="B18" s="268"/>
      <c r="C18" s="268"/>
      <c r="D18" s="269" t="s">
        <v>411</v>
      </c>
      <c r="E18" s="269"/>
      <c r="F18" s="269"/>
      <c r="G18" s="269"/>
      <c r="H18" s="269"/>
      <c r="I18" s="269"/>
      <c r="J18" s="269"/>
      <c r="K18" s="269"/>
    </row>
    <row r="20" spans="1:11" ht="16.5" x14ac:dyDescent="0.3">
      <c r="A20" s="204"/>
      <c r="B20" s="199"/>
      <c r="C20" s="199"/>
      <c r="D20" s="199"/>
      <c r="E20" s="199"/>
      <c r="F20" s="199"/>
      <c r="G20" s="199"/>
      <c r="H20" s="199"/>
      <c r="I20" s="199"/>
    </row>
    <row r="21" spans="1:11" x14ac:dyDescent="0.25">
      <c r="A21" s="270" t="s">
        <v>380</v>
      </c>
      <c r="B21" s="270"/>
      <c r="C21" s="270"/>
      <c r="D21" s="270"/>
      <c r="E21" s="270"/>
      <c r="F21" s="270"/>
      <c r="G21" s="270"/>
      <c r="H21" s="270"/>
      <c r="I21" s="270"/>
      <c r="J21" s="270"/>
      <c r="K21" s="270"/>
    </row>
    <row r="22" spans="1:11" x14ac:dyDescent="0.25">
      <c r="A22" s="205"/>
      <c r="B22" s="200"/>
      <c r="C22" s="200"/>
      <c r="D22" s="199"/>
      <c r="E22" s="199"/>
      <c r="F22" s="199"/>
      <c r="G22" s="199"/>
      <c r="H22" s="199"/>
      <c r="I22" s="199"/>
    </row>
    <row r="23" spans="1:11" ht="42" customHeight="1" x14ac:dyDescent="0.25">
      <c r="A23" s="206" t="s">
        <v>381</v>
      </c>
      <c r="B23" s="264" t="s">
        <v>382</v>
      </c>
      <c r="C23" s="264"/>
      <c r="D23" s="199"/>
      <c r="E23" s="199"/>
      <c r="F23" s="199"/>
      <c r="G23" s="199"/>
      <c r="H23" s="199"/>
      <c r="I23" s="199"/>
      <c r="J23" s="198" t="str">
        <f>D18</f>
        <v>Houmt Souk</v>
      </c>
    </row>
    <row r="24" spans="1:11" ht="33" customHeight="1" x14ac:dyDescent="0.25">
      <c r="A24" s="207" t="s">
        <v>383</v>
      </c>
      <c r="B24" s="263">
        <f>AVERAGE('A1 Exploitation'!D505,'A1 Technique'!D198)</f>
        <v>0.85244282744282751</v>
      </c>
      <c r="C24" s="263"/>
      <c r="D24" s="199"/>
      <c r="E24" s="199"/>
      <c r="F24" s="199"/>
      <c r="G24" s="199"/>
      <c r="H24" s="199"/>
      <c r="I24" s="199"/>
    </row>
    <row r="25" spans="1:11" ht="33" customHeight="1" x14ac:dyDescent="0.25">
      <c r="A25" s="206" t="s">
        <v>384</v>
      </c>
      <c r="B25" s="263">
        <f>AVERAGE('A2 Exploitation'!D505,'A2 Technique'!D198)</f>
        <v>0.92930402930402933</v>
      </c>
      <c r="C25" s="263"/>
      <c r="D25" s="199"/>
      <c r="E25" s="199"/>
      <c r="F25" s="199"/>
      <c r="G25" s="199"/>
      <c r="H25" s="199"/>
      <c r="I25" s="199"/>
    </row>
    <row r="26" spans="1:11" ht="33" customHeight="1" x14ac:dyDescent="0.25">
      <c r="A26" s="207" t="s">
        <v>385</v>
      </c>
      <c r="B26" s="263">
        <f>AVERAGE('A3 Exploitation'!D505,'A3 Technique'!D198)</f>
        <v>0.88948906964921204</v>
      </c>
      <c r="C26" s="263"/>
      <c r="D26" s="199"/>
      <c r="E26" s="199"/>
      <c r="F26" s="199"/>
      <c r="G26" s="199"/>
      <c r="H26" s="199"/>
      <c r="I26" s="199"/>
    </row>
    <row r="27" spans="1:11" ht="33" customHeight="1" x14ac:dyDescent="0.25">
      <c r="A27" s="207" t="s">
        <v>386</v>
      </c>
      <c r="B27" s="263">
        <f>AVERAGE('A4 Exploitation'!D505,'A4 Technique'!D198)</f>
        <v>0.93005952380952384</v>
      </c>
      <c r="C27" s="263"/>
      <c r="D27" s="199"/>
      <c r="E27" s="199"/>
      <c r="F27" s="199"/>
      <c r="G27" s="199"/>
      <c r="H27" s="199"/>
      <c r="I27" s="199"/>
    </row>
    <row r="28" spans="1:11" ht="33" customHeight="1" x14ac:dyDescent="0.25">
      <c r="A28" s="206" t="s">
        <v>387</v>
      </c>
      <c r="B28" s="263">
        <f>AVERAGE('A5 Exploitation'!D505,'A5 Technique'!D198)</f>
        <v>0</v>
      </c>
      <c r="C28" s="263"/>
      <c r="D28" s="199"/>
      <c r="E28" s="199"/>
      <c r="F28" s="199"/>
      <c r="G28" s="199"/>
      <c r="H28" s="199"/>
      <c r="I28" s="199"/>
    </row>
    <row r="29" spans="1:11" ht="33" customHeight="1" x14ac:dyDescent="0.25">
      <c r="A29" s="206" t="s">
        <v>388</v>
      </c>
      <c r="B29" s="263">
        <f>AVERAGE('A6 Exploitation'!D505,'A6 Technique'!D198)</f>
        <v>0</v>
      </c>
      <c r="C29" s="263"/>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4" t="s">
        <v>389</v>
      </c>
      <c r="C33" s="264"/>
      <c r="D33" s="199"/>
      <c r="E33" s="199"/>
      <c r="F33" s="199"/>
      <c r="G33" s="199"/>
      <c r="H33" s="199"/>
      <c r="I33" s="199"/>
      <c r="J33" s="198" t="str">
        <f>D18</f>
        <v>Houmt Souk</v>
      </c>
    </row>
    <row r="34" spans="1:10" ht="33" customHeight="1" x14ac:dyDescent="0.25">
      <c r="A34" s="207" t="s">
        <v>383</v>
      </c>
      <c r="B34" s="263">
        <f>'A1 Exploitation'!D505</f>
        <v>0.93461538461538463</v>
      </c>
      <c r="C34" s="263"/>
      <c r="D34" s="199"/>
      <c r="E34" s="199"/>
      <c r="F34" s="199"/>
      <c r="G34" s="199"/>
      <c r="H34" s="199"/>
      <c r="I34" s="199"/>
    </row>
    <row r="35" spans="1:10" ht="33" customHeight="1" x14ac:dyDescent="0.25">
      <c r="A35" s="206" t="s">
        <v>384</v>
      </c>
      <c r="B35" s="263">
        <f>'A2 Exploitation'!D505</f>
        <v>0.93956043956043955</v>
      </c>
      <c r="C35" s="263"/>
      <c r="D35" s="199"/>
      <c r="E35" s="199"/>
      <c r="F35" s="199"/>
      <c r="G35" s="199"/>
      <c r="H35" s="199"/>
      <c r="I35" s="199"/>
    </row>
    <row r="36" spans="1:10" ht="33" customHeight="1" x14ac:dyDescent="0.25">
      <c r="A36" s="207" t="s">
        <v>385</v>
      </c>
      <c r="B36" s="263">
        <f>'A3 Exploitation'!D505</f>
        <v>0.88612099644128117</v>
      </c>
      <c r="C36" s="263"/>
      <c r="D36" s="199"/>
      <c r="E36" s="199"/>
      <c r="F36" s="199"/>
      <c r="G36" s="199"/>
      <c r="H36" s="199"/>
      <c r="I36" s="199"/>
    </row>
    <row r="37" spans="1:10" ht="33" customHeight="1" x14ac:dyDescent="0.25">
      <c r="A37" s="207" t="s">
        <v>386</v>
      </c>
      <c r="B37" s="263">
        <f>'A4 Exploitation'!D505</f>
        <v>0.95833333333333337</v>
      </c>
      <c r="C37" s="263"/>
      <c r="D37" s="199"/>
      <c r="E37" s="199"/>
      <c r="F37" s="199"/>
      <c r="G37" s="199"/>
      <c r="H37" s="199"/>
      <c r="I37" s="199"/>
    </row>
    <row r="38" spans="1:10" ht="33" customHeight="1" x14ac:dyDescent="0.25">
      <c r="A38" s="206" t="s">
        <v>387</v>
      </c>
      <c r="B38" s="263">
        <f>'A5 Exploitation'!D505</f>
        <v>0</v>
      </c>
      <c r="C38" s="263"/>
      <c r="D38" s="199"/>
      <c r="E38" s="199"/>
      <c r="F38" s="199"/>
      <c r="G38" s="199"/>
      <c r="H38" s="199"/>
      <c r="I38" s="199"/>
    </row>
    <row r="39" spans="1:10" ht="33" customHeight="1" x14ac:dyDescent="0.25">
      <c r="A39" s="206" t="s">
        <v>388</v>
      </c>
      <c r="B39" s="263">
        <f>'A6 Exploitation'!D505</f>
        <v>0</v>
      </c>
      <c r="C39" s="263"/>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7" t="s">
        <v>390</v>
      </c>
      <c r="C42" s="267"/>
      <c r="D42" s="199"/>
      <c r="E42" s="199"/>
      <c r="F42" s="199"/>
      <c r="G42" s="199"/>
      <c r="H42" s="199"/>
      <c r="I42" s="199"/>
      <c r="J42" s="198" t="str">
        <f>D18</f>
        <v>Houmt Souk</v>
      </c>
    </row>
    <row r="43" spans="1:10" ht="33" customHeight="1" x14ac:dyDescent="0.25">
      <c r="A43" s="207" t="s">
        <v>383</v>
      </c>
      <c r="B43" s="263">
        <f>AVERAGE('A1 Exploitation'!D503, 'A1 Technique'!D196)</f>
        <v>0.67333333333333334</v>
      </c>
      <c r="C43" s="263"/>
      <c r="D43" s="199"/>
      <c r="E43" s="199"/>
      <c r="F43" s="199"/>
      <c r="G43" s="199"/>
      <c r="H43" s="199"/>
      <c r="I43" s="199"/>
    </row>
    <row r="44" spans="1:10" ht="33" customHeight="1" x14ac:dyDescent="0.25">
      <c r="A44" s="206" t="s">
        <v>384</v>
      </c>
      <c r="B44" s="263">
        <f>AVERAGE('A2 Exploitation'!D503, 'A2 Technique'!D196)</f>
        <v>0.71</v>
      </c>
      <c r="C44" s="263"/>
      <c r="D44" s="199"/>
      <c r="E44" s="199"/>
      <c r="F44" s="199"/>
      <c r="G44" s="199"/>
      <c r="H44" s="199"/>
      <c r="I44" s="199"/>
    </row>
    <row r="45" spans="1:10" ht="33" customHeight="1" x14ac:dyDescent="0.25">
      <c r="A45" s="207" t="s">
        <v>385</v>
      </c>
      <c r="B45" s="263">
        <f>AVERAGE('A3 Exploitation'!D503, 'A3 Technique'!D196)</f>
        <v>0.77999999999999992</v>
      </c>
      <c r="C45" s="263"/>
      <c r="D45" s="199"/>
      <c r="E45" s="199"/>
      <c r="F45" s="199"/>
      <c r="G45" s="199"/>
      <c r="H45" s="199"/>
      <c r="I45" s="199"/>
    </row>
    <row r="46" spans="1:10" ht="33" customHeight="1" x14ac:dyDescent="0.25">
      <c r="A46" s="207" t="s">
        <v>386</v>
      </c>
      <c r="B46" s="263">
        <f>AVERAGE('A4 Exploitation'!D503, 'A4 Technique'!D196)</f>
        <v>0.79333333333333333</v>
      </c>
      <c r="C46" s="263"/>
      <c r="D46" s="199"/>
      <c r="E46" s="199"/>
      <c r="F46" s="199"/>
      <c r="G46" s="199"/>
      <c r="H46" s="199"/>
      <c r="I46" s="199"/>
    </row>
    <row r="47" spans="1:10" ht="33" customHeight="1" x14ac:dyDescent="0.25">
      <c r="A47" s="206" t="s">
        <v>387</v>
      </c>
      <c r="B47" s="263">
        <f>AVERAGE('A5 Exploitation'!D503, 'A5 Technique'!D196)</f>
        <v>0</v>
      </c>
      <c r="C47" s="263"/>
      <c r="D47" s="199"/>
      <c r="E47" s="199"/>
      <c r="F47" s="199"/>
      <c r="G47" s="199"/>
      <c r="H47" s="199"/>
      <c r="I47" s="199"/>
    </row>
    <row r="48" spans="1:10" ht="33" customHeight="1" x14ac:dyDescent="0.25">
      <c r="A48" s="206" t="s">
        <v>388</v>
      </c>
      <c r="B48" s="263">
        <f>AVERAGE('A6 Exploitation'!D503, 'A6 Technique'!D196)</f>
        <v>0</v>
      </c>
      <c r="C48" s="263"/>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4" t="s">
        <v>391</v>
      </c>
      <c r="C51" s="264"/>
      <c r="D51" s="199"/>
      <c r="E51" s="199"/>
      <c r="F51" s="199"/>
      <c r="G51" s="199"/>
      <c r="H51" s="199"/>
      <c r="I51" s="199"/>
      <c r="J51" s="198" t="str">
        <f>D18</f>
        <v>Houmt Souk</v>
      </c>
    </row>
    <row r="52" spans="1:10" ht="33" customHeight="1" x14ac:dyDescent="0.25">
      <c r="A52" s="207" t="s">
        <v>383</v>
      </c>
      <c r="B52" s="266">
        <f>'A1 Exploitation'!D41</f>
        <v>1</v>
      </c>
      <c r="C52" s="266"/>
      <c r="D52" s="199"/>
      <c r="E52" s="199"/>
      <c r="F52" s="199"/>
      <c r="G52" s="199"/>
      <c r="H52" s="199"/>
      <c r="I52" s="199"/>
    </row>
    <row r="53" spans="1:10" ht="33" customHeight="1" x14ac:dyDescent="0.25">
      <c r="A53" s="206" t="s">
        <v>384</v>
      </c>
      <c r="B53" s="266">
        <f>'A2 Exploitation'!D41</f>
        <v>0.92307692307692313</v>
      </c>
      <c r="C53" s="266"/>
      <c r="D53" s="199"/>
      <c r="E53" s="199"/>
      <c r="F53" s="199"/>
      <c r="G53" s="199"/>
      <c r="H53" s="199"/>
      <c r="I53" s="199"/>
    </row>
    <row r="54" spans="1:10" ht="33" customHeight="1" x14ac:dyDescent="0.25">
      <c r="A54" s="207" t="s">
        <v>385</v>
      </c>
      <c r="B54" s="266">
        <f>'A3 Exploitation'!D41</f>
        <v>0.88461538461538458</v>
      </c>
      <c r="C54" s="266"/>
      <c r="D54" s="199"/>
      <c r="E54" s="199"/>
      <c r="F54" s="199"/>
      <c r="G54" s="199"/>
      <c r="H54" s="199"/>
      <c r="I54" s="199"/>
    </row>
    <row r="55" spans="1:10" ht="33" customHeight="1" x14ac:dyDescent="0.25">
      <c r="A55" s="207" t="s">
        <v>386</v>
      </c>
      <c r="B55" s="266">
        <f>'A4 Exploitation'!D41</f>
        <v>0.91666666666666663</v>
      </c>
      <c r="C55" s="266"/>
      <c r="D55" s="199"/>
      <c r="E55" s="199"/>
      <c r="F55" s="199"/>
      <c r="G55" s="199"/>
      <c r="H55" s="199"/>
      <c r="I55" s="199"/>
    </row>
    <row r="56" spans="1:10" ht="33" customHeight="1" x14ac:dyDescent="0.25">
      <c r="A56" s="206" t="s">
        <v>387</v>
      </c>
      <c r="B56" s="266">
        <f>'A5 Exploitation'!D41</f>
        <v>0</v>
      </c>
      <c r="C56" s="266"/>
      <c r="D56" s="199"/>
      <c r="E56" s="199"/>
      <c r="F56" s="199"/>
      <c r="G56" s="199"/>
      <c r="H56" s="199"/>
      <c r="I56" s="199"/>
    </row>
    <row r="57" spans="1:10" ht="33" customHeight="1" x14ac:dyDescent="0.25">
      <c r="A57" s="206" t="s">
        <v>388</v>
      </c>
      <c r="B57" s="266">
        <f>'A6 Exploitation'!D41</f>
        <v>0</v>
      </c>
      <c r="C57" s="266"/>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4" t="s">
        <v>392</v>
      </c>
      <c r="C60" s="264"/>
      <c r="D60" s="199"/>
      <c r="E60" s="199"/>
      <c r="F60" s="199"/>
      <c r="G60" s="199"/>
      <c r="H60" s="199"/>
      <c r="I60" s="199"/>
      <c r="J60" s="198" t="str">
        <f>D18</f>
        <v>Houmt Souk</v>
      </c>
    </row>
    <row r="61" spans="1:10" ht="33" customHeight="1" x14ac:dyDescent="0.25">
      <c r="A61" s="207" t="s">
        <v>383</v>
      </c>
      <c r="B61" s="263">
        <f>'A1 Exploitation'!D97</f>
        <v>0.94827586206896552</v>
      </c>
      <c r="C61" s="263"/>
      <c r="D61" s="199"/>
      <c r="E61" s="199"/>
      <c r="F61" s="199"/>
      <c r="G61" s="199"/>
      <c r="H61" s="199"/>
      <c r="I61" s="199"/>
    </row>
    <row r="62" spans="1:10" ht="33" customHeight="1" x14ac:dyDescent="0.25">
      <c r="A62" s="206" t="s">
        <v>384</v>
      </c>
      <c r="B62" s="263">
        <f>'A2 Exploitation'!D97</f>
        <v>1</v>
      </c>
      <c r="C62" s="263"/>
      <c r="D62" s="199"/>
      <c r="E62" s="199"/>
      <c r="F62" s="199"/>
      <c r="G62" s="199"/>
      <c r="H62" s="199"/>
      <c r="I62" s="199"/>
    </row>
    <row r="63" spans="1:10" ht="33" customHeight="1" x14ac:dyDescent="0.25">
      <c r="A63" s="207" t="s">
        <v>385</v>
      </c>
      <c r="B63" s="263">
        <f>'A3 Exploitation'!D97</f>
        <v>0.93939393939393945</v>
      </c>
      <c r="C63" s="263"/>
      <c r="D63" s="199"/>
      <c r="E63" s="199"/>
      <c r="F63" s="199"/>
      <c r="G63" s="199"/>
      <c r="H63" s="199"/>
      <c r="I63" s="199"/>
    </row>
    <row r="64" spans="1:10" ht="33" customHeight="1" x14ac:dyDescent="0.25">
      <c r="A64" s="207" t="s">
        <v>386</v>
      </c>
      <c r="B64" s="263">
        <f>'A4 Exploitation'!D97</f>
        <v>0.967741935483871</v>
      </c>
      <c r="C64" s="263"/>
      <c r="D64" s="199"/>
      <c r="E64" s="199"/>
      <c r="F64" s="199"/>
      <c r="G64" s="199"/>
      <c r="H64" s="199"/>
      <c r="I64" s="199"/>
    </row>
    <row r="65" spans="1:10" ht="33" customHeight="1" x14ac:dyDescent="0.25">
      <c r="A65" s="206" t="s">
        <v>387</v>
      </c>
      <c r="B65" s="263">
        <f>'A5 Exploitation'!D97</f>
        <v>0</v>
      </c>
      <c r="C65" s="263"/>
      <c r="D65" s="199"/>
      <c r="E65" s="199"/>
      <c r="F65" s="199"/>
      <c r="G65" s="199"/>
      <c r="H65" s="199"/>
      <c r="I65" s="199"/>
    </row>
    <row r="66" spans="1:10" ht="33" customHeight="1" x14ac:dyDescent="0.25">
      <c r="A66" s="206" t="s">
        <v>388</v>
      </c>
      <c r="B66" s="263">
        <f>'A6 Exploitation'!D97</f>
        <v>0</v>
      </c>
      <c r="C66" s="263"/>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4" t="s">
        <v>393</v>
      </c>
      <c r="C69" s="264"/>
      <c r="D69" s="199"/>
      <c r="E69" s="199"/>
      <c r="F69" s="199"/>
      <c r="G69" s="199"/>
      <c r="H69" s="199"/>
      <c r="I69" s="199"/>
      <c r="J69" s="198" t="str">
        <f>D18</f>
        <v>Houmt Souk</v>
      </c>
    </row>
    <row r="70" spans="1:10" ht="33" customHeight="1" x14ac:dyDescent="0.25">
      <c r="A70" s="207" t="s">
        <v>383</v>
      </c>
      <c r="B70" s="263">
        <f>'A1 Exploitation'!D150</f>
        <v>0.86363636363636365</v>
      </c>
      <c r="C70" s="263"/>
      <c r="D70" s="199"/>
      <c r="E70" s="199"/>
      <c r="F70" s="199"/>
      <c r="G70" s="199"/>
      <c r="H70" s="199"/>
      <c r="I70" s="199"/>
    </row>
    <row r="71" spans="1:10" ht="33" customHeight="1" x14ac:dyDescent="0.25">
      <c r="A71" s="206" t="s">
        <v>384</v>
      </c>
      <c r="B71" s="263">
        <f>'A2 Exploitation'!D150</f>
        <v>0.91428571428571426</v>
      </c>
      <c r="C71" s="263"/>
      <c r="D71" s="199"/>
      <c r="E71" s="199"/>
      <c r="F71" s="199"/>
      <c r="G71" s="199"/>
      <c r="H71" s="199"/>
      <c r="I71" s="199"/>
    </row>
    <row r="72" spans="1:10" ht="33" customHeight="1" x14ac:dyDescent="0.25">
      <c r="A72" s="207" t="s">
        <v>385</v>
      </c>
      <c r="B72" s="263">
        <f>'A3 Exploitation'!D150</f>
        <v>0.95588235294117652</v>
      </c>
      <c r="C72" s="263"/>
      <c r="D72" s="199"/>
      <c r="E72" s="199"/>
      <c r="F72" s="199"/>
      <c r="G72" s="199"/>
      <c r="H72" s="199"/>
      <c r="I72" s="199"/>
    </row>
    <row r="73" spans="1:10" ht="33" customHeight="1" x14ac:dyDescent="0.25">
      <c r="A73" s="207" t="s">
        <v>386</v>
      </c>
      <c r="B73" s="263">
        <f>'A4 Exploitation'!D150</f>
        <v>0.83823529411764708</v>
      </c>
      <c r="C73" s="263"/>
      <c r="D73" s="199"/>
      <c r="E73" s="199"/>
      <c r="F73" s="199"/>
      <c r="G73" s="199"/>
      <c r="H73" s="199"/>
      <c r="I73" s="199"/>
    </row>
    <row r="74" spans="1:10" ht="33" customHeight="1" x14ac:dyDescent="0.25">
      <c r="A74" s="206" t="s">
        <v>387</v>
      </c>
      <c r="B74" s="263">
        <f>'A5 Exploitation'!D150</f>
        <v>0</v>
      </c>
      <c r="C74" s="263"/>
      <c r="D74" s="199"/>
      <c r="E74" s="199"/>
      <c r="F74" s="199"/>
      <c r="G74" s="199"/>
      <c r="H74" s="199"/>
      <c r="I74" s="199"/>
    </row>
    <row r="75" spans="1:10" ht="33" customHeight="1" x14ac:dyDescent="0.25">
      <c r="A75" s="206" t="s">
        <v>388</v>
      </c>
      <c r="B75" s="263">
        <f>'A6 Exploitation'!D150</f>
        <v>0</v>
      </c>
      <c r="C75" s="263"/>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4" t="s">
        <v>394</v>
      </c>
      <c r="C78" s="264"/>
      <c r="D78" s="199"/>
      <c r="E78" s="199"/>
      <c r="F78" s="199"/>
      <c r="G78" s="199"/>
      <c r="H78" s="199"/>
      <c r="I78" s="199"/>
      <c r="J78" s="198" t="str">
        <f>D18</f>
        <v>Houmt Souk</v>
      </c>
    </row>
    <row r="79" spans="1:10" ht="33" customHeight="1" x14ac:dyDescent="0.25">
      <c r="A79" s="207" t="s">
        <v>383</v>
      </c>
      <c r="B79" s="263">
        <f>'A1 Exploitation'!D190</f>
        <v>0.88</v>
      </c>
      <c r="C79" s="263"/>
      <c r="D79" s="199"/>
      <c r="E79" s="199"/>
      <c r="F79" s="199"/>
      <c r="G79" s="199"/>
      <c r="H79" s="199"/>
      <c r="I79" s="199"/>
    </row>
    <row r="80" spans="1:10" ht="33" customHeight="1" x14ac:dyDescent="0.25">
      <c r="A80" s="206" t="s">
        <v>384</v>
      </c>
      <c r="B80" s="263">
        <f>'A2 Exploitation'!D190</f>
        <v>0.96</v>
      </c>
      <c r="C80" s="263"/>
      <c r="D80" s="199"/>
      <c r="E80" s="199"/>
      <c r="F80" s="199"/>
      <c r="G80" s="199"/>
      <c r="H80" s="199"/>
      <c r="I80" s="199"/>
    </row>
    <row r="81" spans="1:10" ht="33" customHeight="1" x14ac:dyDescent="0.25">
      <c r="A81" s="207" t="s">
        <v>385</v>
      </c>
      <c r="B81" s="263">
        <f>'A3 Exploitation'!D190</f>
        <v>1</v>
      </c>
      <c r="C81" s="263"/>
      <c r="D81" s="199"/>
      <c r="E81" s="199"/>
      <c r="F81" s="199"/>
      <c r="G81" s="199"/>
      <c r="H81" s="199"/>
      <c r="I81" s="199"/>
    </row>
    <row r="82" spans="1:10" ht="33" customHeight="1" x14ac:dyDescent="0.25">
      <c r="A82" s="207" t="s">
        <v>386</v>
      </c>
      <c r="B82" s="263">
        <f>'A4 Exploitation'!D190</f>
        <v>1</v>
      </c>
      <c r="C82" s="263"/>
      <c r="D82" s="199"/>
      <c r="E82" s="199"/>
      <c r="F82" s="199"/>
      <c r="G82" s="199"/>
      <c r="H82" s="199"/>
      <c r="I82" s="199"/>
    </row>
    <row r="83" spans="1:10" ht="33" customHeight="1" x14ac:dyDescent="0.25">
      <c r="A83" s="206" t="s">
        <v>387</v>
      </c>
      <c r="B83" s="263">
        <f>'A5 Exploitation'!D190</f>
        <v>0</v>
      </c>
      <c r="C83" s="263"/>
      <c r="D83" s="199"/>
      <c r="E83" s="199"/>
      <c r="F83" s="199"/>
      <c r="G83" s="199"/>
      <c r="H83" s="199"/>
      <c r="I83" s="199"/>
    </row>
    <row r="84" spans="1:10" ht="33" customHeight="1" x14ac:dyDescent="0.25">
      <c r="A84" s="206" t="s">
        <v>388</v>
      </c>
      <c r="B84" s="263">
        <f>'A6 Exploitation'!D190</f>
        <v>0</v>
      </c>
      <c r="C84" s="263"/>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4" t="s">
        <v>395</v>
      </c>
      <c r="C87" s="264"/>
      <c r="D87" s="199"/>
      <c r="E87" s="199"/>
      <c r="F87" s="199"/>
      <c r="G87" s="199"/>
      <c r="H87" s="199"/>
      <c r="I87" s="199"/>
      <c r="J87" s="198" t="str">
        <f>D18</f>
        <v>Houmt Souk</v>
      </c>
    </row>
    <row r="88" spans="1:10" ht="33" customHeight="1" x14ac:dyDescent="0.25">
      <c r="A88" s="207" t="s">
        <v>383</v>
      </c>
      <c r="B88" s="263">
        <f>'A1 Exploitation'!D246</f>
        <v>0.93243243243243246</v>
      </c>
      <c r="C88" s="263"/>
      <c r="D88" s="199"/>
      <c r="E88" s="199"/>
      <c r="F88" s="199"/>
      <c r="G88" s="199"/>
      <c r="H88" s="199"/>
      <c r="I88" s="199"/>
    </row>
    <row r="89" spans="1:10" ht="33" customHeight="1" x14ac:dyDescent="0.25">
      <c r="A89" s="206" t="s">
        <v>384</v>
      </c>
      <c r="B89" s="263">
        <f>'A2 Exploitation'!D246</f>
        <v>0.88157894736842102</v>
      </c>
      <c r="C89" s="263"/>
      <c r="D89" s="199"/>
      <c r="E89" s="199"/>
      <c r="F89" s="199"/>
      <c r="G89" s="199"/>
      <c r="H89" s="199"/>
      <c r="I89" s="199"/>
    </row>
    <row r="90" spans="1:10" ht="33" customHeight="1" x14ac:dyDescent="0.25">
      <c r="A90" s="207" t="s">
        <v>385</v>
      </c>
      <c r="B90" s="263">
        <f>'A3 Exploitation'!D246</f>
        <v>0.66249999999999998</v>
      </c>
      <c r="C90" s="263"/>
      <c r="D90" s="199"/>
      <c r="E90" s="199"/>
      <c r="F90" s="199"/>
      <c r="G90" s="199"/>
      <c r="H90" s="199"/>
      <c r="I90" s="199"/>
    </row>
    <row r="91" spans="1:10" ht="33" customHeight="1" x14ac:dyDescent="0.25">
      <c r="A91" s="207" t="s">
        <v>386</v>
      </c>
      <c r="B91" s="263">
        <f>'A4 Exploitation'!D246</f>
        <v>0.93421052631578949</v>
      </c>
      <c r="C91" s="263"/>
      <c r="D91" s="199"/>
      <c r="E91" s="199"/>
      <c r="F91" s="199"/>
      <c r="G91" s="199"/>
      <c r="H91" s="199"/>
      <c r="I91" s="199"/>
    </row>
    <row r="92" spans="1:10" ht="33" customHeight="1" x14ac:dyDescent="0.25">
      <c r="A92" s="206" t="s">
        <v>387</v>
      </c>
      <c r="B92" s="263">
        <f>'A5 Exploitation'!D246</f>
        <v>0</v>
      </c>
      <c r="C92" s="263"/>
      <c r="D92" s="199"/>
      <c r="E92" s="199"/>
      <c r="F92" s="199"/>
      <c r="G92" s="199"/>
      <c r="H92" s="199"/>
      <c r="I92" s="199"/>
    </row>
    <row r="93" spans="1:10" ht="33" customHeight="1" x14ac:dyDescent="0.25">
      <c r="A93" s="206" t="s">
        <v>388</v>
      </c>
      <c r="B93" s="263">
        <f>'A6 Exploitation'!D246</f>
        <v>0</v>
      </c>
      <c r="C93" s="263"/>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4" t="s">
        <v>396</v>
      </c>
      <c r="C96" s="264"/>
      <c r="D96" s="199"/>
      <c r="E96" s="199"/>
      <c r="F96" s="199"/>
      <c r="G96" s="199"/>
      <c r="H96" s="199"/>
      <c r="I96" s="199"/>
      <c r="J96" s="198" t="str">
        <f>D18</f>
        <v>Houmt Souk</v>
      </c>
    </row>
    <row r="97" spans="1:10" ht="33" customHeight="1" x14ac:dyDescent="0.25">
      <c r="A97" s="207" t="s">
        <v>383</v>
      </c>
      <c r="B97" s="263">
        <f>'A1 Exploitation'!D289</f>
        <v>0.96551724137931039</v>
      </c>
      <c r="C97" s="263"/>
      <c r="D97" s="199"/>
      <c r="E97" s="199"/>
      <c r="F97" s="199"/>
      <c r="G97" s="199"/>
      <c r="H97" s="199"/>
      <c r="I97" s="199"/>
    </row>
    <row r="98" spans="1:10" ht="33" customHeight="1" x14ac:dyDescent="0.25">
      <c r="A98" s="206" t="s">
        <v>384</v>
      </c>
      <c r="B98" s="263">
        <f>'A2 Exploitation'!D289</f>
        <v>0.91379310344827591</v>
      </c>
      <c r="C98" s="263"/>
      <c r="D98" s="199"/>
      <c r="E98" s="199"/>
      <c r="F98" s="199"/>
      <c r="G98" s="199"/>
      <c r="H98" s="199"/>
      <c r="I98" s="199"/>
    </row>
    <row r="99" spans="1:10" ht="33" customHeight="1" x14ac:dyDescent="0.25">
      <c r="A99" s="207" t="s">
        <v>385</v>
      </c>
      <c r="B99" s="263">
        <f>'A3 Exploitation'!D289</f>
        <v>0.8</v>
      </c>
      <c r="C99" s="263"/>
      <c r="D99" s="199"/>
      <c r="E99" s="199"/>
      <c r="F99" s="199"/>
      <c r="G99" s="199"/>
      <c r="H99" s="199"/>
      <c r="I99" s="199"/>
    </row>
    <row r="100" spans="1:10" ht="33" customHeight="1" x14ac:dyDescent="0.25">
      <c r="A100" s="207" t="s">
        <v>386</v>
      </c>
      <c r="B100" s="263">
        <f>'A4 Exploitation'!D289</f>
        <v>0.98275862068965514</v>
      </c>
      <c r="C100" s="263"/>
      <c r="D100" s="199"/>
      <c r="E100" s="199"/>
      <c r="F100" s="199"/>
      <c r="G100" s="199"/>
      <c r="H100" s="199"/>
      <c r="I100" s="199"/>
    </row>
    <row r="101" spans="1:10" ht="33" customHeight="1" x14ac:dyDescent="0.25">
      <c r="A101" s="206" t="s">
        <v>387</v>
      </c>
      <c r="B101" s="263">
        <f>'A5 Exploitation'!D289</f>
        <v>0</v>
      </c>
      <c r="C101" s="263"/>
      <c r="D101" s="199"/>
      <c r="E101" s="199"/>
      <c r="F101" s="199"/>
      <c r="G101" s="199"/>
      <c r="H101" s="199"/>
      <c r="I101" s="199"/>
    </row>
    <row r="102" spans="1:10" ht="33" customHeight="1" x14ac:dyDescent="0.25">
      <c r="A102" s="206" t="s">
        <v>388</v>
      </c>
      <c r="B102" s="263">
        <f>'A6 Exploitation'!D289</f>
        <v>0</v>
      </c>
      <c r="C102" s="263"/>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4" t="s">
        <v>397</v>
      </c>
      <c r="C105" s="264"/>
      <c r="D105" s="199"/>
      <c r="E105" s="199"/>
      <c r="F105" s="199"/>
      <c r="G105" s="199"/>
      <c r="H105" s="199"/>
      <c r="I105" s="199"/>
      <c r="J105" s="198" t="str">
        <f>D18</f>
        <v>Houmt Souk</v>
      </c>
    </row>
    <row r="106" spans="1:10" ht="33" customHeight="1" x14ac:dyDescent="0.25">
      <c r="A106" s="207" t="s">
        <v>383</v>
      </c>
      <c r="B106" s="263">
        <f>'A1 Exploitation'!D322</f>
        <v>0.93333333333333335</v>
      </c>
      <c r="C106" s="263"/>
      <c r="D106" s="199"/>
      <c r="E106" s="199"/>
      <c r="F106" s="199"/>
      <c r="G106" s="199"/>
      <c r="H106" s="199"/>
      <c r="I106" s="199"/>
    </row>
    <row r="107" spans="1:10" ht="33" customHeight="1" x14ac:dyDescent="0.25">
      <c r="A107" s="206" t="s">
        <v>384</v>
      </c>
      <c r="B107" s="263">
        <f>'A2 Exploitation'!D322</f>
        <v>0.97058823529411764</v>
      </c>
      <c r="C107" s="263"/>
      <c r="D107" s="199"/>
      <c r="E107" s="199"/>
      <c r="F107" s="199"/>
      <c r="G107" s="199"/>
      <c r="H107" s="199"/>
      <c r="I107" s="199"/>
    </row>
    <row r="108" spans="1:10" ht="33" customHeight="1" x14ac:dyDescent="0.25">
      <c r="A108" s="207" t="s">
        <v>385</v>
      </c>
      <c r="B108" s="263">
        <f>'A3 Exploitation'!D322</f>
        <v>0.94736842105263153</v>
      </c>
      <c r="C108" s="263"/>
      <c r="D108" s="199"/>
      <c r="E108" s="199"/>
      <c r="F108" s="199"/>
      <c r="G108" s="199"/>
      <c r="H108" s="199"/>
      <c r="I108" s="199"/>
    </row>
    <row r="109" spans="1:10" ht="33" customHeight="1" x14ac:dyDescent="0.25">
      <c r="A109" s="207" t="s">
        <v>386</v>
      </c>
      <c r="B109" s="263">
        <f>'A4 Exploitation'!D322</f>
        <v>0.97368421052631582</v>
      </c>
      <c r="C109" s="263"/>
      <c r="D109" s="199"/>
      <c r="E109" s="199"/>
      <c r="F109" s="199"/>
      <c r="G109" s="199"/>
      <c r="H109" s="199"/>
      <c r="I109" s="199"/>
    </row>
    <row r="110" spans="1:10" ht="33" customHeight="1" x14ac:dyDescent="0.25">
      <c r="A110" s="206" t="s">
        <v>387</v>
      </c>
      <c r="B110" s="263">
        <f>'A5 Exploitation'!D322</f>
        <v>0</v>
      </c>
      <c r="C110" s="263"/>
      <c r="D110" s="199"/>
      <c r="E110" s="199"/>
      <c r="F110" s="199"/>
      <c r="G110" s="199"/>
      <c r="H110" s="199"/>
      <c r="I110" s="199"/>
    </row>
    <row r="111" spans="1:10" ht="33" customHeight="1" x14ac:dyDescent="0.25">
      <c r="A111" s="206" t="s">
        <v>388</v>
      </c>
      <c r="B111" s="263">
        <f>'A6 Exploitation'!D322</f>
        <v>0</v>
      </c>
      <c r="C111" s="263"/>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4" t="s">
        <v>398</v>
      </c>
      <c r="C114" s="264"/>
      <c r="D114" s="199"/>
      <c r="E114" s="199"/>
      <c r="F114" s="199"/>
      <c r="G114" s="199"/>
      <c r="H114" s="199"/>
      <c r="I114" s="199"/>
      <c r="J114" s="198" t="str">
        <f>D18</f>
        <v>Houmt Souk</v>
      </c>
    </row>
    <row r="115" spans="1:10" ht="33" customHeight="1" x14ac:dyDescent="0.25">
      <c r="A115" s="207" t="s">
        <v>383</v>
      </c>
      <c r="B115" s="263">
        <f>'A1 Exploitation'!D350</f>
        <v>0.9285714285714286</v>
      </c>
      <c r="C115" s="263"/>
      <c r="D115" s="199"/>
      <c r="E115" s="199"/>
      <c r="F115" s="199"/>
      <c r="G115" s="199"/>
      <c r="H115" s="199"/>
      <c r="I115" s="199"/>
    </row>
    <row r="116" spans="1:10" ht="33" customHeight="1" x14ac:dyDescent="0.25">
      <c r="A116" s="206" t="s">
        <v>384</v>
      </c>
      <c r="B116" s="263">
        <f>'A2 Exploitation'!D350</f>
        <v>0.9642857142857143</v>
      </c>
      <c r="C116" s="263"/>
      <c r="D116" s="199"/>
      <c r="E116" s="199"/>
      <c r="F116" s="199"/>
      <c r="G116" s="199"/>
      <c r="H116" s="199"/>
      <c r="I116" s="199"/>
    </row>
    <row r="117" spans="1:10" ht="33" customHeight="1" x14ac:dyDescent="0.25">
      <c r="A117" s="207" t="s">
        <v>385</v>
      </c>
      <c r="B117" s="263">
        <f>'A3 Exploitation'!D350</f>
        <v>0.8928571428571429</v>
      </c>
      <c r="C117" s="263"/>
      <c r="D117" s="199"/>
      <c r="E117" s="199"/>
      <c r="F117" s="199"/>
      <c r="G117" s="199"/>
      <c r="H117" s="199"/>
      <c r="I117" s="199"/>
    </row>
    <row r="118" spans="1:10" ht="33" customHeight="1" x14ac:dyDescent="0.25">
      <c r="A118" s="207" t="s">
        <v>386</v>
      </c>
      <c r="B118" s="263">
        <f>'A4 Exploitation'!D350</f>
        <v>0.9642857142857143</v>
      </c>
      <c r="C118" s="263"/>
      <c r="D118" s="199"/>
      <c r="E118" s="199"/>
      <c r="F118" s="199"/>
      <c r="G118" s="199"/>
      <c r="H118" s="199"/>
      <c r="I118" s="199"/>
    </row>
    <row r="119" spans="1:10" ht="33" customHeight="1" x14ac:dyDescent="0.25">
      <c r="A119" s="206" t="s">
        <v>387</v>
      </c>
      <c r="B119" s="263">
        <f>'A5 Exploitation'!D350</f>
        <v>0</v>
      </c>
      <c r="C119" s="263"/>
      <c r="D119" s="199"/>
      <c r="E119" s="199"/>
      <c r="F119" s="199"/>
      <c r="G119" s="199"/>
      <c r="H119" s="199"/>
      <c r="I119" s="199"/>
    </row>
    <row r="120" spans="1:10" ht="33" customHeight="1" x14ac:dyDescent="0.25">
      <c r="A120" s="206" t="s">
        <v>388</v>
      </c>
      <c r="B120" s="263">
        <f>'A6 Exploitation'!D350</f>
        <v>0</v>
      </c>
      <c r="C120" s="263"/>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4" t="s">
        <v>399</v>
      </c>
      <c r="C123" s="264"/>
      <c r="D123" s="199"/>
      <c r="E123" s="199"/>
      <c r="F123" s="199"/>
      <c r="G123" s="199"/>
      <c r="H123" s="199"/>
      <c r="I123" s="199"/>
      <c r="J123" s="198" t="str">
        <f>D18</f>
        <v>Houmt Souk</v>
      </c>
    </row>
    <row r="124" spans="1:10" ht="33" customHeight="1" x14ac:dyDescent="0.25">
      <c r="A124" s="207" t="s">
        <v>383</v>
      </c>
      <c r="B124" s="263">
        <f>'A1 Exploitation'!D403</f>
        <v>0.91666666666666663</v>
      </c>
      <c r="C124" s="263"/>
      <c r="D124" s="199"/>
      <c r="E124" s="199"/>
      <c r="F124" s="199"/>
      <c r="G124" s="199"/>
      <c r="H124" s="199"/>
      <c r="I124" s="199"/>
    </row>
    <row r="125" spans="1:10" ht="33" customHeight="1" x14ac:dyDescent="0.25">
      <c r="A125" s="206" t="s">
        <v>384</v>
      </c>
      <c r="B125" s="263">
        <f>'A2 Exploitation'!D403</f>
        <v>0.8392857142857143</v>
      </c>
      <c r="C125" s="263"/>
      <c r="D125" s="199"/>
      <c r="E125" s="199"/>
      <c r="F125" s="199"/>
      <c r="G125" s="199"/>
      <c r="H125" s="199"/>
      <c r="I125" s="199"/>
    </row>
    <row r="126" spans="1:10" ht="33" customHeight="1" x14ac:dyDescent="0.25">
      <c r="A126" s="207" t="s">
        <v>385</v>
      </c>
      <c r="B126" s="263">
        <f>'A3 Exploitation'!D403</f>
        <v>0.967741935483871</v>
      </c>
      <c r="C126" s="263"/>
      <c r="D126" s="199"/>
      <c r="E126" s="199"/>
      <c r="F126" s="199"/>
      <c r="G126" s="199"/>
      <c r="H126" s="199"/>
      <c r="I126" s="199"/>
    </row>
    <row r="127" spans="1:10" ht="33" customHeight="1" x14ac:dyDescent="0.25">
      <c r="A127" s="207" t="s">
        <v>386</v>
      </c>
      <c r="B127" s="263">
        <f>'A4 Exploitation'!D403</f>
        <v>1</v>
      </c>
      <c r="C127" s="263"/>
      <c r="D127" s="199"/>
      <c r="E127" s="199"/>
      <c r="F127" s="199"/>
      <c r="G127" s="199"/>
      <c r="H127" s="199"/>
      <c r="I127" s="199"/>
    </row>
    <row r="128" spans="1:10" ht="33" customHeight="1" x14ac:dyDescent="0.25">
      <c r="A128" s="206" t="s">
        <v>387</v>
      </c>
      <c r="B128" s="263">
        <f>'A5 Exploitation'!D403</f>
        <v>0</v>
      </c>
      <c r="C128" s="263"/>
      <c r="D128" s="199"/>
      <c r="E128" s="199"/>
      <c r="F128" s="199"/>
      <c r="G128" s="199"/>
      <c r="H128" s="199"/>
      <c r="I128" s="199"/>
    </row>
    <row r="129" spans="1:10" ht="33" customHeight="1" x14ac:dyDescent="0.25">
      <c r="A129" s="206" t="s">
        <v>388</v>
      </c>
      <c r="B129" s="263">
        <f>'A6 Exploitation'!D403</f>
        <v>0</v>
      </c>
      <c r="C129" s="263"/>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4" t="s">
        <v>400</v>
      </c>
      <c r="C132" s="264"/>
      <c r="D132" s="199"/>
      <c r="E132" s="199"/>
      <c r="F132" s="199"/>
      <c r="G132" s="199"/>
      <c r="H132" s="199"/>
      <c r="I132" s="199"/>
      <c r="J132" s="198" t="str">
        <f>D18</f>
        <v>Houmt Souk</v>
      </c>
    </row>
    <row r="133" spans="1:10" ht="33" customHeight="1" x14ac:dyDescent="0.25">
      <c r="A133" s="207" t="s">
        <v>383</v>
      </c>
      <c r="B133" s="263">
        <f>'A1 Exploitation'!D433</f>
        <v>0.95833333333333337</v>
      </c>
      <c r="C133" s="263"/>
      <c r="D133" s="199"/>
      <c r="E133" s="199"/>
      <c r="F133" s="199"/>
      <c r="G133" s="199"/>
      <c r="H133" s="199"/>
      <c r="I133" s="199"/>
    </row>
    <row r="134" spans="1:10" ht="33" customHeight="1" x14ac:dyDescent="0.25">
      <c r="A134" s="206" t="s">
        <v>384</v>
      </c>
      <c r="B134" s="263">
        <f>'A2 Exploitation'!D433</f>
        <v>1</v>
      </c>
      <c r="C134" s="263"/>
      <c r="D134" s="199"/>
      <c r="E134" s="199"/>
      <c r="F134" s="199"/>
      <c r="G134" s="199"/>
      <c r="H134" s="199"/>
      <c r="I134" s="199"/>
    </row>
    <row r="135" spans="1:10" ht="33" customHeight="1" x14ac:dyDescent="0.25">
      <c r="A135" s="207" t="s">
        <v>385</v>
      </c>
      <c r="B135" s="263">
        <f>'A3 Exploitation'!D433</f>
        <v>0.90625</v>
      </c>
      <c r="C135" s="263"/>
      <c r="D135" s="199"/>
      <c r="E135" s="199"/>
      <c r="F135" s="199"/>
      <c r="G135" s="199"/>
      <c r="H135" s="199"/>
      <c r="I135" s="199"/>
    </row>
    <row r="136" spans="1:10" ht="33" customHeight="1" x14ac:dyDescent="0.25">
      <c r="A136" s="207" t="s">
        <v>386</v>
      </c>
      <c r="B136" s="263">
        <f>'A4 Exploitation'!D433</f>
        <v>0.9642857142857143</v>
      </c>
      <c r="C136" s="263"/>
      <c r="D136" s="199"/>
      <c r="E136" s="199"/>
      <c r="F136" s="199"/>
      <c r="G136" s="199"/>
      <c r="H136" s="199"/>
      <c r="I136" s="199"/>
    </row>
    <row r="137" spans="1:10" ht="33" customHeight="1" x14ac:dyDescent="0.25">
      <c r="A137" s="206" t="s">
        <v>387</v>
      </c>
      <c r="B137" s="263">
        <f>'A5 Exploitation'!D433</f>
        <v>0</v>
      </c>
      <c r="C137" s="263"/>
      <c r="D137" s="199"/>
      <c r="E137" s="199"/>
      <c r="F137" s="199"/>
      <c r="G137" s="199"/>
      <c r="H137" s="199"/>
      <c r="I137" s="199"/>
    </row>
    <row r="138" spans="1:10" ht="33" customHeight="1" x14ac:dyDescent="0.25">
      <c r="A138" s="206" t="s">
        <v>388</v>
      </c>
      <c r="B138" s="263">
        <f>'A6 Exploitation'!D433</f>
        <v>0</v>
      </c>
      <c r="C138" s="263"/>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4" t="s">
        <v>401</v>
      </c>
      <c r="C141" s="264"/>
      <c r="D141" s="199"/>
      <c r="E141" s="199"/>
      <c r="F141" s="199"/>
      <c r="G141" s="199"/>
      <c r="H141" s="199"/>
      <c r="I141" s="199"/>
      <c r="J141" s="198" t="str">
        <f>D18</f>
        <v>Houmt Souk</v>
      </c>
    </row>
    <row r="142" spans="1:10" ht="33" customHeight="1" x14ac:dyDescent="0.25">
      <c r="A142" s="207" t="s">
        <v>383</v>
      </c>
      <c r="B142" s="263">
        <f>'A1 Exploitation'!D452</f>
        <v>1</v>
      </c>
      <c r="C142" s="263"/>
      <c r="D142" s="199"/>
      <c r="E142" s="199"/>
      <c r="F142" s="199"/>
      <c r="G142" s="199"/>
      <c r="H142" s="199"/>
      <c r="I142" s="199"/>
    </row>
    <row r="143" spans="1:10" ht="33" customHeight="1" x14ac:dyDescent="0.25">
      <c r="A143" s="206" t="s">
        <v>384</v>
      </c>
      <c r="B143" s="263">
        <f>'A2 Exploitation'!D452</f>
        <v>1</v>
      </c>
      <c r="C143" s="263"/>
      <c r="D143" s="199"/>
      <c r="E143" s="199"/>
      <c r="F143" s="199"/>
      <c r="G143" s="199"/>
      <c r="H143" s="199"/>
      <c r="I143" s="199"/>
    </row>
    <row r="144" spans="1:10" ht="33" customHeight="1" x14ac:dyDescent="0.25">
      <c r="A144" s="207" t="s">
        <v>385</v>
      </c>
      <c r="B144" s="263">
        <f>'A3 Exploitation'!D452</f>
        <v>1</v>
      </c>
      <c r="C144" s="263"/>
      <c r="D144" s="199"/>
      <c r="E144" s="199"/>
      <c r="F144" s="199"/>
      <c r="G144" s="199"/>
      <c r="H144" s="199"/>
      <c r="I144" s="199"/>
    </row>
    <row r="145" spans="1:10" ht="33" customHeight="1" x14ac:dyDescent="0.25">
      <c r="A145" s="207" t="s">
        <v>386</v>
      </c>
      <c r="B145" s="263">
        <f>'A4 Exploitation'!D452</f>
        <v>1</v>
      </c>
      <c r="C145" s="263"/>
      <c r="D145" s="199"/>
      <c r="E145" s="199"/>
      <c r="F145" s="199"/>
      <c r="G145" s="199"/>
      <c r="H145" s="199"/>
      <c r="I145" s="199"/>
    </row>
    <row r="146" spans="1:10" ht="33" customHeight="1" x14ac:dyDescent="0.25">
      <c r="A146" s="206" t="s">
        <v>387</v>
      </c>
      <c r="B146" s="263">
        <f>'A5 Exploitation'!D452</f>
        <v>0</v>
      </c>
      <c r="C146" s="263"/>
      <c r="D146" s="199"/>
      <c r="E146" s="199"/>
      <c r="F146" s="199"/>
      <c r="G146" s="199"/>
      <c r="H146" s="199"/>
      <c r="I146" s="199"/>
    </row>
    <row r="147" spans="1:10" ht="33" customHeight="1" x14ac:dyDescent="0.25">
      <c r="A147" s="206" t="s">
        <v>388</v>
      </c>
      <c r="B147" s="263">
        <f>'A6 Exploitation'!D452</f>
        <v>0</v>
      </c>
      <c r="C147" s="263"/>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4" t="s">
        <v>402</v>
      </c>
      <c r="C150" s="264"/>
      <c r="D150" s="199"/>
      <c r="E150" s="199"/>
      <c r="F150" s="199"/>
      <c r="G150" s="199"/>
      <c r="H150" s="199"/>
      <c r="I150" s="199"/>
      <c r="J150" s="198" t="str">
        <f>D18</f>
        <v>Houmt Souk</v>
      </c>
    </row>
    <row r="151" spans="1:10" ht="33" customHeight="1" x14ac:dyDescent="0.25">
      <c r="A151" s="207" t="s">
        <v>383</v>
      </c>
      <c r="B151" s="263">
        <f>'A1 Exploitation'!D462</f>
        <v>0.875</v>
      </c>
      <c r="C151" s="263"/>
      <c r="D151" s="199"/>
      <c r="E151" s="199"/>
      <c r="F151" s="199"/>
      <c r="G151" s="199"/>
      <c r="H151" s="199"/>
      <c r="I151" s="199"/>
    </row>
    <row r="152" spans="1:10" ht="33" customHeight="1" x14ac:dyDescent="0.25">
      <c r="A152" s="206" t="s">
        <v>384</v>
      </c>
      <c r="B152" s="263">
        <f>'A2 Exploitation'!D462</f>
        <v>1</v>
      </c>
      <c r="C152" s="263"/>
      <c r="D152" s="199"/>
      <c r="E152" s="199"/>
      <c r="F152" s="199"/>
      <c r="G152" s="199"/>
      <c r="H152" s="199"/>
      <c r="I152" s="199"/>
    </row>
    <row r="153" spans="1:10" ht="33" customHeight="1" x14ac:dyDescent="0.25">
      <c r="A153" s="207" t="s">
        <v>385</v>
      </c>
      <c r="B153" s="263">
        <f>'A3 Exploitation'!D462</f>
        <v>0.875</v>
      </c>
      <c r="C153" s="263"/>
      <c r="D153" s="199"/>
      <c r="E153" s="199"/>
      <c r="F153" s="199"/>
      <c r="G153" s="199"/>
      <c r="H153" s="199"/>
      <c r="I153" s="199"/>
    </row>
    <row r="154" spans="1:10" ht="33" customHeight="1" x14ac:dyDescent="0.25">
      <c r="A154" s="207" t="s">
        <v>386</v>
      </c>
      <c r="B154" s="263">
        <f>'A4 Exploitation'!D462</f>
        <v>1</v>
      </c>
      <c r="C154" s="263"/>
      <c r="D154" s="199"/>
      <c r="E154" s="199"/>
      <c r="F154" s="199"/>
      <c r="G154" s="199"/>
      <c r="H154" s="199"/>
      <c r="I154" s="199"/>
    </row>
    <row r="155" spans="1:10" ht="33" customHeight="1" x14ac:dyDescent="0.25">
      <c r="A155" s="206" t="s">
        <v>387</v>
      </c>
      <c r="B155" s="263">
        <f>'A5 Exploitation'!D462</f>
        <v>0</v>
      </c>
      <c r="C155" s="263"/>
      <c r="D155" s="199"/>
      <c r="E155" s="199"/>
      <c r="F155" s="199"/>
      <c r="G155" s="199"/>
      <c r="H155" s="199"/>
      <c r="I155" s="199"/>
    </row>
    <row r="156" spans="1:10" ht="33" customHeight="1" x14ac:dyDescent="0.25">
      <c r="A156" s="206" t="s">
        <v>388</v>
      </c>
      <c r="B156" s="263">
        <f>'A6 Exploitation'!D462</f>
        <v>0</v>
      </c>
      <c r="C156" s="263"/>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4" t="s">
        <v>403</v>
      </c>
      <c r="C159" s="264"/>
      <c r="D159" s="199"/>
      <c r="E159" s="199"/>
      <c r="F159" s="199"/>
      <c r="G159" s="199"/>
      <c r="H159" s="199"/>
      <c r="I159" s="199"/>
      <c r="J159" s="198" t="str">
        <f>D18</f>
        <v>Houmt Souk</v>
      </c>
    </row>
    <row r="160" spans="1:10" ht="33" customHeight="1" x14ac:dyDescent="0.25">
      <c r="A160" s="207" t="s">
        <v>383</v>
      </c>
      <c r="B160" s="263">
        <f>'A1 Exploitation'!D471</f>
        <v>1</v>
      </c>
      <c r="C160" s="263"/>
      <c r="D160" s="199"/>
      <c r="E160" s="199"/>
      <c r="F160" s="199"/>
      <c r="G160" s="199"/>
      <c r="H160" s="199"/>
      <c r="I160" s="199"/>
    </row>
    <row r="161" spans="1:10" ht="33" customHeight="1" x14ac:dyDescent="0.25">
      <c r="A161" s="206" t="s">
        <v>384</v>
      </c>
      <c r="B161" s="263">
        <f>'A2 Exploitation'!D471</f>
        <v>1</v>
      </c>
      <c r="C161" s="263"/>
      <c r="D161" s="199"/>
      <c r="E161" s="199"/>
      <c r="F161" s="199"/>
      <c r="G161" s="199"/>
      <c r="H161" s="199"/>
      <c r="I161" s="199"/>
    </row>
    <row r="162" spans="1:10" ht="33" customHeight="1" x14ac:dyDescent="0.25">
      <c r="A162" s="207" t="s">
        <v>385</v>
      </c>
      <c r="B162" s="263">
        <f>'A3 Exploitation'!D471</f>
        <v>0.5</v>
      </c>
      <c r="C162" s="263"/>
      <c r="D162" s="199"/>
      <c r="E162" s="199"/>
      <c r="F162" s="199"/>
      <c r="G162" s="199"/>
      <c r="H162" s="199"/>
      <c r="I162" s="199"/>
    </row>
    <row r="163" spans="1:10" ht="33" customHeight="1" x14ac:dyDescent="0.25">
      <c r="A163" s="207" t="s">
        <v>386</v>
      </c>
      <c r="B163" s="263">
        <f>'A4 Exploitation'!D471</f>
        <v>1</v>
      </c>
      <c r="C163" s="263"/>
      <c r="D163" s="199"/>
      <c r="E163" s="199"/>
      <c r="F163" s="199"/>
      <c r="G163" s="199"/>
      <c r="H163" s="199"/>
      <c r="I163" s="199"/>
    </row>
    <row r="164" spans="1:10" ht="33" customHeight="1" x14ac:dyDescent="0.25">
      <c r="A164" s="206" t="s">
        <v>387</v>
      </c>
      <c r="B164" s="263">
        <f>'A5 Exploitation'!D471</f>
        <v>0</v>
      </c>
      <c r="C164" s="263"/>
      <c r="D164" s="199"/>
      <c r="E164" s="199"/>
      <c r="F164" s="199"/>
      <c r="G164" s="199"/>
      <c r="H164" s="199"/>
      <c r="I164" s="199"/>
    </row>
    <row r="165" spans="1:10" ht="33" customHeight="1" x14ac:dyDescent="0.25">
      <c r="A165" s="206" t="s">
        <v>388</v>
      </c>
      <c r="B165" s="263">
        <f>'A6 Exploitation'!D471</f>
        <v>0</v>
      </c>
      <c r="C165" s="263"/>
      <c r="D165" s="199"/>
      <c r="E165" s="199"/>
      <c r="F165" s="199"/>
      <c r="G165" s="199"/>
      <c r="H165" s="199"/>
      <c r="I165" s="199"/>
    </row>
    <row r="166" spans="1:10" ht="18" x14ac:dyDescent="0.25">
      <c r="A166" s="209"/>
      <c r="B166" s="265"/>
      <c r="C166" s="265"/>
      <c r="D166" s="199"/>
      <c r="E166" s="199"/>
      <c r="F166" s="199"/>
      <c r="G166" s="199"/>
      <c r="H166" s="199"/>
      <c r="I166" s="199"/>
    </row>
    <row r="167" spans="1:10" ht="18" x14ac:dyDescent="0.25">
      <c r="A167" s="209"/>
      <c r="B167" s="265"/>
      <c r="C167" s="265"/>
      <c r="D167" s="199"/>
      <c r="E167" s="199"/>
      <c r="F167" s="199"/>
      <c r="G167" s="199"/>
      <c r="H167" s="199"/>
      <c r="I167" s="199"/>
    </row>
    <row r="168" spans="1:10" ht="33" customHeight="1" x14ac:dyDescent="0.25">
      <c r="A168" s="206" t="s">
        <v>381</v>
      </c>
      <c r="B168" s="264" t="s">
        <v>404</v>
      </c>
      <c r="C168" s="264"/>
      <c r="D168" s="199"/>
      <c r="E168" s="199"/>
      <c r="F168" s="199"/>
      <c r="G168" s="199"/>
      <c r="H168" s="199"/>
      <c r="I168" s="199"/>
      <c r="J168" s="198" t="str">
        <f>D18</f>
        <v>Houmt Souk</v>
      </c>
    </row>
    <row r="169" spans="1:10" ht="33" customHeight="1" x14ac:dyDescent="0.25">
      <c r="A169" s="207" t="s">
        <v>383</v>
      </c>
      <c r="B169" s="263">
        <f>'A1 Exploitation'!D492</f>
        <v>1</v>
      </c>
      <c r="C169" s="263"/>
      <c r="D169" s="199"/>
      <c r="E169" s="199"/>
      <c r="F169" s="199"/>
      <c r="G169" s="199"/>
      <c r="H169" s="199"/>
      <c r="I169" s="199"/>
    </row>
    <row r="170" spans="1:10" ht="33" customHeight="1" x14ac:dyDescent="0.25">
      <c r="A170" s="206" t="s">
        <v>384</v>
      </c>
      <c r="B170" s="263">
        <f>'A2 Exploitation'!D492</f>
        <v>1</v>
      </c>
      <c r="C170" s="263"/>
      <c r="D170" s="199"/>
      <c r="E170" s="199"/>
      <c r="F170" s="199"/>
      <c r="G170" s="199"/>
      <c r="H170" s="199"/>
      <c r="I170" s="199"/>
    </row>
    <row r="171" spans="1:10" ht="33" customHeight="1" x14ac:dyDescent="0.25">
      <c r="A171" s="207" t="s">
        <v>385</v>
      </c>
      <c r="B171" s="263">
        <f>'A3 Exploitation'!D492</f>
        <v>0.86363636363636365</v>
      </c>
      <c r="C171" s="263"/>
      <c r="D171" s="199"/>
      <c r="E171" s="199"/>
      <c r="F171" s="199"/>
      <c r="G171" s="199"/>
      <c r="H171" s="199"/>
      <c r="I171" s="199"/>
    </row>
    <row r="172" spans="1:10" ht="33" customHeight="1" x14ac:dyDescent="0.25">
      <c r="A172" s="207" t="s">
        <v>386</v>
      </c>
      <c r="B172" s="263">
        <f>'A4 Exploitation'!D492</f>
        <v>0.9642857142857143</v>
      </c>
      <c r="C172" s="263"/>
    </row>
    <row r="173" spans="1:10" ht="33" customHeight="1" x14ac:dyDescent="0.25">
      <c r="A173" s="206" t="s">
        <v>387</v>
      </c>
      <c r="B173" s="263">
        <f>'A5 Exploitation'!D492</f>
        <v>0</v>
      </c>
      <c r="C173" s="263"/>
    </row>
    <row r="174" spans="1:10" ht="33" customHeight="1" x14ac:dyDescent="0.25">
      <c r="A174" s="206" t="s">
        <v>388</v>
      </c>
      <c r="B174" s="263">
        <f>'A6 Exploitation'!D492</f>
        <v>0</v>
      </c>
      <c r="C174" s="263"/>
    </row>
    <row r="175" spans="1:10" ht="18.75" x14ac:dyDescent="0.25">
      <c r="A175" s="210"/>
      <c r="B175" s="203"/>
      <c r="C175" s="203"/>
    </row>
    <row r="176" spans="1:10" ht="18.75" x14ac:dyDescent="0.25">
      <c r="A176" s="210"/>
      <c r="B176" s="203"/>
      <c r="C176" s="203"/>
    </row>
    <row r="177" spans="1:10" ht="33" customHeight="1" x14ac:dyDescent="0.25">
      <c r="A177" s="206" t="s">
        <v>381</v>
      </c>
      <c r="B177" s="264" t="s">
        <v>405</v>
      </c>
      <c r="C177" s="264"/>
      <c r="J177" s="198" t="str">
        <f>D18</f>
        <v>Houmt Souk</v>
      </c>
    </row>
    <row r="178" spans="1:10" ht="33" customHeight="1" x14ac:dyDescent="0.25">
      <c r="A178" s="207" t="s">
        <v>383</v>
      </c>
      <c r="B178" s="263">
        <f>'A1 Exploitation'!D501</f>
        <v>1</v>
      </c>
      <c r="C178" s="263"/>
    </row>
    <row r="179" spans="1:10" ht="33" customHeight="1" x14ac:dyDescent="0.25">
      <c r="A179" s="206" t="s">
        <v>384</v>
      </c>
      <c r="B179" s="263">
        <f>'A2 Exploitation'!D501</f>
        <v>1</v>
      </c>
      <c r="C179" s="263"/>
    </row>
    <row r="180" spans="1:10" ht="33" customHeight="1" x14ac:dyDescent="0.25">
      <c r="A180" s="207" t="s">
        <v>385</v>
      </c>
      <c r="B180" s="263">
        <f>'A3 Exploitation'!D501</f>
        <v>1</v>
      </c>
      <c r="C180" s="263"/>
    </row>
    <row r="181" spans="1:10" ht="33" customHeight="1" x14ac:dyDescent="0.25">
      <c r="A181" s="207" t="s">
        <v>386</v>
      </c>
      <c r="B181" s="263">
        <f>'A4 Exploitation'!D501</f>
        <v>1</v>
      </c>
      <c r="C181" s="263"/>
    </row>
    <row r="182" spans="1:10" ht="33" customHeight="1" x14ac:dyDescent="0.25">
      <c r="A182" s="206" t="s">
        <v>387</v>
      </c>
      <c r="B182" s="263">
        <f>'A5 Exploitation'!D501</f>
        <v>0</v>
      </c>
      <c r="C182" s="263"/>
    </row>
    <row r="183" spans="1:10" ht="33" customHeight="1" x14ac:dyDescent="0.25">
      <c r="A183" s="206" t="s">
        <v>388</v>
      </c>
      <c r="B183" s="263">
        <f>'A6 Exploitation'!D501</f>
        <v>0</v>
      </c>
      <c r="C183" s="263"/>
    </row>
    <row r="184" spans="1:10" ht="18.75" x14ac:dyDescent="0.25">
      <c r="A184" s="210"/>
      <c r="B184" s="203"/>
      <c r="C184" s="203"/>
    </row>
    <row r="185" spans="1:10" ht="18.75" x14ac:dyDescent="0.25">
      <c r="A185" s="210"/>
      <c r="B185" s="203"/>
      <c r="C185" s="203"/>
    </row>
    <row r="186" spans="1:10" ht="33" customHeight="1" x14ac:dyDescent="0.25">
      <c r="A186" s="206" t="s">
        <v>381</v>
      </c>
      <c r="B186" s="264" t="s">
        <v>406</v>
      </c>
      <c r="C186" s="264"/>
      <c r="J186" s="198" t="str">
        <f>D18</f>
        <v>Houmt Souk</v>
      </c>
    </row>
    <row r="187" spans="1:10" ht="33" customHeight="1" x14ac:dyDescent="0.25">
      <c r="A187" s="207" t="s">
        <v>383</v>
      </c>
      <c r="B187" s="263">
        <f>'A1 Technique'!D198</f>
        <v>0.77027027027027029</v>
      </c>
      <c r="C187" s="263"/>
    </row>
    <row r="188" spans="1:10" ht="33" customHeight="1" x14ac:dyDescent="0.25">
      <c r="A188" s="206" t="s">
        <v>384</v>
      </c>
      <c r="B188" s="263">
        <f>'A2 Technique'!D198</f>
        <v>0.919047619047619</v>
      </c>
      <c r="C188" s="263"/>
    </row>
    <row r="189" spans="1:10" ht="33" customHeight="1" x14ac:dyDescent="0.25">
      <c r="A189" s="207" t="s">
        <v>385</v>
      </c>
      <c r="B189" s="263">
        <f>'A3 Technique'!D198</f>
        <v>0.8928571428571429</v>
      </c>
      <c r="C189" s="263"/>
    </row>
    <row r="190" spans="1:10" ht="33" customHeight="1" x14ac:dyDescent="0.25">
      <c r="A190" s="207" t="s">
        <v>386</v>
      </c>
      <c r="B190" s="263">
        <f>'A4 Technique'!D198</f>
        <v>0.9017857142857143</v>
      </c>
      <c r="C190" s="263"/>
    </row>
    <row r="191" spans="1:10" ht="33" customHeight="1" x14ac:dyDescent="0.25">
      <c r="A191" s="206" t="s">
        <v>387</v>
      </c>
      <c r="B191" s="263">
        <f>'A5 Technique'!D198</f>
        <v>0</v>
      </c>
      <c r="C191" s="263"/>
    </row>
    <row r="192" spans="1:10" ht="33" customHeight="1" x14ac:dyDescent="0.25">
      <c r="A192" s="206" t="s">
        <v>388</v>
      </c>
      <c r="B192" s="263">
        <f>'A6 Technique'!D198</f>
        <v>0</v>
      </c>
      <c r="C192" s="263"/>
    </row>
  </sheetData>
  <sheetProtection algorithmName="SHA-512" hashValue="iEc49a2JLLs69vCcCRITfx5M3x9GVAQyQjGm6Iv9Daw1wVd55ZK4Joj7m5GERr+qjNRbEloYelrSzhrZG9jOLQ==" saltValue="nfK5fC3eUYPgzWloyOXSC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66" zoomScale="70" zoomScaleNormal="70" workbookViewId="0">
      <selection activeCell="D284" sqref="D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Houmt Souk</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27w/AhsDcKg8/eKsieyHt4CAl+tXdwAzTvQs4ql2WfNGj05WYJu2BSZmZHvWOaI0GhbKaYXpx2QOG4RpBXNn6A==" saltValue="NEyYhize1tSDa1vFDq2aI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Houmt Souk</v>
      </c>
      <c r="B7" s="286"/>
      <c r="C7" s="286"/>
      <c r="D7" s="286"/>
      <c r="E7" s="286"/>
      <c r="F7" s="286"/>
      <c r="G7" s="216"/>
      <c r="H7" s="216"/>
      <c r="I7" s="216"/>
    </row>
    <row r="8" spans="1:9" s="36" customFormat="1" ht="24" x14ac:dyDescent="0.45">
      <c r="A8" s="38" t="s">
        <v>44</v>
      </c>
      <c r="B8" s="302">
        <f>'A5 Exploitation'!B9:F9</f>
        <v>0</v>
      </c>
      <c r="C8" s="302"/>
      <c r="D8" s="302"/>
      <c r="E8" s="302"/>
      <c r="F8" s="302"/>
      <c r="G8" s="216"/>
      <c r="H8" s="216"/>
      <c r="I8" s="216"/>
    </row>
    <row r="9" spans="1:9" s="36" customFormat="1" ht="24" x14ac:dyDescent="0.45">
      <c r="A9" s="39" t="s">
        <v>46</v>
      </c>
      <c r="B9" s="303">
        <f>'A5 Exploitation'!B10:F10</f>
        <v>0</v>
      </c>
      <c r="C9" s="303"/>
      <c r="D9" s="303"/>
      <c r="E9" s="303"/>
      <c r="F9" s="303"/>
      <c r="G9" s="216"/>
      <c r="H9" s="216"/>
      <c r="I9" s="216"/>
    </row>
    <row r="10" spans="1:9" s="36" customFormat="1" ht="24" x14ac:dyDescent="0.45">
      <c r="A10" s="38" t="s">
        <v>45</v>
      </c>
      <c r="B10" s="300">
        <f>'A5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7"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Houmt Souk</v>
      </c>
      <c r="B8" s="286"/>
      <c r="C8" s="286"/>
      <c r="D8" s="286"/>
      <c r="E8" s="286"/>
      <c r="F8" s="286"/>
      <c r="G8" s="216"/>
      <c r="H8" s="216"/>
      <c r="I8" s="213"/>
    </row>
    <row r="9" spans="1:9" ht="24" x14ac:dyDescent="0.45">
      <c r="A9" s="38" t="s">
        <v>44</v>
      </c>
      <c r="B9" s="287"/>
      <c r="C9" s="287"/>
      <c r="D9" s="287"/>
      <c r="E9" s="287"/>
      <c r="F9" s="287"/>
      <c r="G9" s="216"/>
      <c r="H9" s="216"/>
      <c r="I9" s="213"/>
    </row>
    <row r="10" spans="1:9" ht="24" x14ac:dyDescent="0.45">
      <c r="A10" s="39" t="s">
        <v>46</v>
      </c>
      <c r="B10" s="288"/>
      <c r="C10" s="288"/>
      <c r="D10" s="288"/>
      <c r="E10" s="288"/>
      <c r="F10" s="288"/>
      <c r="G10" s="216"/>
      <c r="H10" s="216"/>
      <c r="I10" s="213"/>
    </row>
    <row r="11" spans="1:9" ht="24" x14ac:dyDescent="0.45">
      <c r="A11" s="38" t="s">
        <v>45</v>
      </c>
      <c r="B11" s="283"/>
      <c r="C11" s="283"/>
      <c r="D11" s="283"/>
      <c r="E11" s="283"/>
      <c r="F11" s="283"/>
      <c r="G11" s="216"/>
      <c r="H11" s="216"/>
      <c r="I11" s="213"/>
    </row>
    <row r="12" spans="1:9" ht="24" x14ac:dyDescent="0.45">
      <c r="A12" s="38" t="s">
        <v>276</v>
      </c>
      <c r="B12" s="276">
        <f>D505</f>
        <v>0</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0</v>
      </c>
      <c r="B17" s="36"/>
      <c r="C17" s="36"/>
      <c r="D17" s="36"/>
      <c r="E17" s="36"/>
      <c r="F17" s="36"/>
      <c r="G17" s="36"/>
      <c r="H17" s="36"/>
    </row>
    <row r="18" spans="1:8" ht="18" x14ac:dyDescent="0.25">
      <c r="A18" s="281" t="s">
        <v>1</v>
      </c>
      <c r="B18" s="282"/>
      <c r="C18" s="282"/>
      <c r="D18" s="282"/>
      <c r="E18" s="282"/>
      <c r="F18" s="282"/>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2" t="s">
        <v>18</v>
      </c>
      <c r="B26" s="273"/>
      <c r="C26" s="273"/>
      <c r="D26" s="273"/>
      <c r="E26" s="273"/>
      <c r="F26" s="273"/>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1" t="s">
        <v>137</v>
      </c>
      <c r="B43" s="271"/>
      <c r="C43" s="271"/>
      <c r="D43" s="271"/>
      <c r="E43" s="271"/>
      <c r="F43" s="271"/>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6"/>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1" t="s">
        <v>129</v>
      </c>
      <c r="B99" s="271"/>
      <c r="C99" s="271"/>
      <c r="D99" s="271"/>
      <c r="E99" s="271"/>
      <c r="F99" s="271"/>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1" t="s">
        <v>130</v>
      </c>
      <c r="B152" s="271"/>
      <c r="C152" s="271"/>
      <c r="D152" s="271"/>
      <c r="E152" s="271"/>
      <c r="F152" s="271"/>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1" t="s">
        <v>167</v>
      </c>
      <c r="B192" s="271"/>
      <c r="C192" s="271"/>
      <c r="D192" s="271"/>
      <c r="E192" s="271"/>
      <c r="F192" s="271"/>
    </row>
    <row r="193" spans="1:7" x14ac:dyDescent="0.25">
      <c r="A193" s="189">
        <f>B11</f>
        <v>0</v>
      </c>
      <c r="B193" s="6"/>
      <c r="C193" s="7"/>
      <c r="D193" s="6"/>
    </row>
    <row r="194" spans="1:7" ht="18" x14ac:dyDescent="0.25">
      <c r="A194" s="272" t="s">
        <v>158</v>
      </c>
      <c r="B194" s="273"/>
      <c r="C194" s="273"/>
      <c r="D194" s="273"/>
      <c r="E194" s="273"/>
      <c r="F194" s="273"/>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0</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0</v>
      </c>
      <c r="B292" s="6"/>
      <c r="C292" s="7"/>
      <c r="D292" s="59"/>
    </row>
    <row r="293" spans="1:7" ht="18" x14ac:dyDescent="0.25">
      <c r="A293" s="272" t="s">
        <v>19</v>
      </c>
      <c r="B293" s="273"/>
      <c r="C293" s="273"/>
      <c r="D293" s="273"/>
      <c r="E293" s="273"/>
      <c r="F293" s="273"/>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1" t="s">
        <v>21</v>
      </c>
      <c r="B324" s="271"/>
      <c r="C324" s="271"/>
      <c r="D324" s="271"/>
      <c r="E324" s="271"/>
      <c r="F324" s="271"/>
    </row>
    <row r="325" spans="1:9" x14ac:dyDescent="0.25">
      <c r="A325" s="193">
        <f>B11</f>
        <v>0</v>
      </c>
      <c r="B325" s="6"/>
      <c r="C325" s="7"/>
      <c r="D325" s="6"/>
    </row>
    <row r="326" spans="1:9" ht="18" x14ac:dyDescent="0.25">
      <c r="A326" s="272" t="s">
        <v>12</v>
      </c>
      <c r="B326" s="273"/>
      <c r="C326" s="273"/>
      <c r="D326" s="273"/>
      <c r="E326" s="273"/>
      <c r="F326" s="273"/>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2"/>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1" t="s">
        <v>8</v>
      </c>
      <c r="B352" s="271"/>
      <c r="C352" s="271"/>
      <c r="D352" s="271"/>
      <c r="E352" s="271"/>
      <c r="F352" s="271"/>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6"/>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1" t="s">
        <v>374</v>
      </c>
      <c r="B435" s="271"/>
      <c r="C435" s="271"/>
      <c r="D435" s="271"/>
      <c r="E435" s="271"/>
      <c r="F435" s="271"/>
    </row>
    <row r="436" spans="1:7" x14ac:dyDescent="0.25">
      <c r="A436" s="195">
        <f>+B11</f>
        <v>0</v>
      </c>
      <c r="B436" s="6"/>
      <c r="C436" s="7"/>
      <c r="D436" s="6"/>
    </row>
    <row r="437" spans="1:7" ht="18" x14ac:dyDescent="0.25">
      <c r="A437" s="272" t="s">
        <v>375</v>
      </c>
      <c r="B437" s="273"/>
      <c r="C437" s="273"/>
      <c r="D437" s="273"/>
      <c r="E437" s="273"/>
      <c r="F437" s="273"/>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2" t="s">
        <v>31</v>
      </c>
      <c r="B444" s="273"/>
      <c r="C444" s="273"/>
      <c r="D444" s="273"/>
      <c r="E444" s="273"/>
      <c r="F444" s="273"/>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2"/>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l2oTq8XDbaqty1Udco9dS79ueIS8TaVZ/0xF3Sk1Kk5I1ys2gRkencYYeEkKj6gMuc4q6It6Vz/LEGHbDwB3FA==" saltValue="lZ3q+3snGrzNYVpiqVcrn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Houmt Souk</v>
      </c>
      <c r="B7" s="286"/>
      <c r="C7" s="286"/>
      <c r="D7" s="286"/>
      <c r="E7" s="286"/>
      <c r="F7" s="286"/>
      <c r="G7" s="216"/>
      <c r="H7" s="216"/>
      <c r="I7" s="216"/>
    </row>
    <row r="8" spans="1:9" s="36" customFormat="1" ht="24" x14ac:dyDescent="0.45">
      <c r="A8" s="38" t="s">
        <v>44</v>
      </c>
      <c r="B8" s="302">
        <f>'A6 Exploitation'!B9:F9</f>
        <v>0</v>
      </c>
      <c r="C8" s="302"/>
      <c r="D8" s="302"/>
      <c r="E8" s="302"/>
      <c r="F8" s="302"/>
      <c r="G8" s="216"/>
      <c r="H8" s="216"/>
      <c r="I8" s="216"/>
    </row>
    <row r="9" spans="1:9" s="36" customFormat="1" ht="24" x14ac:dyDescent="0.45">
      <c r="A9" s="39" t="s">
        <v>46</v>
      </c>
      <c r="B9" s="303">
        <f>'A6 Exploitation'!B10:F10</f>
        <v>0</v>
      </c>
      <c r="C9" s="303"/>
      <c r="D9" s="303"/>
      <c r="E9" s="303"/>
      <c r="F9" s="303"/>
      <c r="G9" s="216"/>
      <c r="H9" s="216"/>
      <c r="I9" s="216"/>
    </row>
    <row r="10" spans="1:9" s="36" customFormat="1" ht="24" x14ac:dyDescent="0.45">
      <c r="A10" s="38" t="s">
        <v>45</v>
      </c>
      <c r="B10" s="300">
        <f>'A6 Exploitation'!B11:F11</f>
        <v>0</v>
      </c>
      <c r="C10" s="300"/>
      <c r="D10" s="300"/>
      <c r="E10" s="300"/>
      <c r="F10" s="300"/>
      <c r="G10" s="216"/>
      <c r="H10" s="216"/>
      <c r="I10" s="216"/>
    </row>
    <row r="11" spans="1:9" s="36" customFormat="1" ht="24" x14ac:dyDescent="0.45">
      <c r="A11" s="38" t="s">
        <v>341</v>
      </c>
      <c r="B11" s="304">
        <f>D198</f>
        <v>0</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7" t="s">
        <v>38</v>
      </c>
      <c r="B22" s="294"/>
      <c r="C22" s="295"/>
      <c r="D22" s="215">
        <f>SUM(B17:C21)</f>
        <v>0</v>
      </c>
    </row>
    <row r="23" spans="1:6" x14ac:dyDescent="0.3">
      <c r="A23" s="291" t="s">
        <v>342</v>
      </c>
      <c r="B23" s="292"/>
      <c r="C23" s="293"/>
      <c r="D23" s="65">
        <f>D22/(COUNT(B17:C21)*2)</f>
        <v>0</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1" t="s">
        <v>38</v>
      </c>
      <c r="B32" s="292"/>
      <c r="C32" s="293"/>
      <c r="D32" s="214">
        <f>SUM(B26:C31)</f>
        <v>0</v>
      </c>
    </row>
    <row r="33" spans="1:6" x14ac:dyDescent="0.3">
      <c r="A33" s="291" t="s">
        <v>342</v>
      </c>
      <c r="B33" s="292"/>
      <c r="C33" s="293"/>
      <c r="D33" s="65">
        <f>D32/(COUNT(B26:C31)*2)</f>
        <v>0</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1" t="s">
        <v>38</v>
      </c>
      <c r="B41" s="292"/>
      <c r="C41" s="293"/>
      <c r="D41" s="214">
        <f>SUM(B36:C40)</f>
        <v>0</v>
      </c>
      <c r="E41" s="37"/>
      <c r="F41" s="37"/>
    </row>
    <row r="42" spans="1:6" s="50" customFormat="1" x14ac:dyDescent="0.3">
      <c r="A42" s="291" t="s">
        <v>342</v>
      </c>
      <c r="B42" s="292"/>
      <c r="C42" s="293"/>
      <c r="D42" s="65">
        <f>D41/(COUNT(B36:C40)*2)</f>
        <v>0</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1" t="s">
        <v>38</v>
      </c>
      <c r="B51" s="292"/>
      <c r="C51" s="293"/>
      <c r="D51" s="214">
        <f>SUM(B45:C50)</f>
        <v>0</v>
      </c>
    </row>
    <row r="52" spans="1:6" x14ac:dyDescent="0.3">
      <c r="A52" s="291" t="s">
        <v>342</v>
      </c>
      <c r="B52" s="292"/>
      <c r="C52" s="293"/>
      <c r="D52" s="65">
        <f>D51/(COUNT(B45:C50)*2)</f>
        <v>0</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1" t="s">
        <v>38</v>
      </c>
      <c r="B62" s="292"/>
      <c r="C62" s="293"/>
      <c r="D62" s="214">
        <f>SUM(B55:C61)</f>
        <v>0</v>
      </c>
    </row>
    <row r="63" spans="1:6" x14ac:dyDescent="0.3">
      <c r="A63" s="291" t="s">
        <v>342</v>
      </c>
      <c r="B63" s="292"/>
      <c r="C63" s="293"/>
      <c r="D63" s="65">
        <f>D62/(COUNT(B55:C61)*2)</f>
        <v>0</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1" t="s">
        <v>38</v>
      </c>
      <c r="B83" s="292"/>
      <c r="C83" s="293"/>
      <c r="D83" s="214">
        <f>SUM(B66:C82)</f>
        <v>0</v>
      </c>
    </row>
    <row r="84" spans="1:6" x14ac:dyDescent="0.3">
      <c r="A84" s="291" t="s">
        <v>342</v>
      </c>
      <c r="B84" s="292"/>
      <c r="C84" s="293"/>
      <c r="D84" s="65">
        <f>D83/(COUNT(B66:C82)*2)</f>
        <v>0</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1" t="s">
        <v>38</v>
      </c>
      <c r="B101" s="292"/>
      <c r="C101" s="293"/>
      <c r="D101" s="214">
        <f>SUM(B87:C100)</f>
        <v>0</v>
      </c>
    </row>
    <row r="102" spans="1:6" x14ac:dyDescent="0.3">
      <c r="A102" s="291" t="s">
        <v>342</v>
      </c>
      <c r="B102" s="292"/>
      <c r="C102" s="293"/>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1" t="s">
        <v>38</v>
      </c>
      <c r="B117" s="292"/>
      <c r="C117" s="293"/>
      <c r="D117" s="214">
        <f>SUM(B106:C116)</f>
        <v>0</v>
      </c>
      <c r="E117" s="37"/>
      <c r="F117" s="37"/>
    </row>
    <row r="118" spans="1:6" s="50" customFormat="1" x14ac:dyDescent="0.3">
      <c r="A118" s="291" t="s">
        <v>342</v>
      </c>
      <c r="B118" s="292"/>
      <c r="C118" s="293"/>
      <c r="D118" s="65">
        <f>D117/(COUNT(B106:C116)*2)</f>
        <v>0</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1" t="s">
        <v>38</v>
      </c>
      <c r="B132" s="292"/>
      <c r="C132" s="293"/>
      <c r="D132" s="214">
        <f>SUM(B121:C131)</f>
        <v>0</v>
      </c>
    </row>
    <row r="133" spans="1:6" x14ac:dyDescent="0.3">
      <c r="A133" s="291" t="s">
        <v>342</v>
      </c>
      <c r="B133" s="292"/>
      <c r="C133" s="293"/>
      <c r="D133" s="63">
        <f>D132/(COUNT(B121:C131)*2)</f>
        <v>0</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1" t="s">
        <v>38</v>
      </c>
      <c r="B148" s="292"/>
      <c r="C148" s="293"/>
      <c r="D148" s="214">
        <f>SUM(B136:C147)</f>
        <v>0</v>
      </c>
    </row>
    <row r="149" spans="1:6" x14ac:dyDescent="0.3">
      <c r="A149" s="291" t="s">
        <v>342</v>
      </c>
      <c r="B149" s="292"/>
      <c r="C149" s="293"/>
      <c r="D149" s="65">
        <f>D148/(COUNT(B136:C147)*2)</f>
        <v>0</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1" t="s">
        <v>38</v>
      </c>
      <c r="B160" s="294"/>
      <c r="C160" s="295"/>
      <c r="D160" s="215">
        <f>SUM(B152:C159)</f>
        <v>0</v>
      </c>
    </row>
    <row r="161" spans="1:6" x14ac:dyDescent="0.3">
      <c r="A161" s="291" t="s">
        <v>342</v>
      </c>
      <c r="B161" s="292"/>
      <c r="C161" s="293"/>
      <c r="D161" s="65">
        <f>D160/(COUNT(B152:C159)*2)</f>
        <v>0</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1" t="s">
        <v>38</v>
      </c>
      <c r="B168" s="292"/>
      <c r="C168" s="293"/>
      <c r="D168" s="214">
        <f>SUM(B164:C167)</f>
        <v>0</v>
      </c>
    </row>
    <row r="169" spans="1:6" x14ac:dyDescent="0.3">
      <c r="A169" s="291" t="s">
        <v>342</v>
      </c>
      <c r="B169" s="292"/>
      <c r="C169" s="293"/>
      <c r="D169" s="65">
        <f>D168/(COUNT(B164:C167)*2)</f>
        <v>0</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1" t="s">
        <v>38</v>
      </c>
      <c r="B176" s="292"/>
      <c r="C176" s="293"/>
      <c r="D176" s="214">
        <f>SUM(B172:C175)</f>
        <v>0</v>
      </c>
    </row>
    <row r="177" spans="1:6" x14ac:dyDescent="0.3">
      <c r="A177" s="291" t="s">
        <v>342</v>
      </c>
      <c r="B177" s="292"/>
      <c r="C177" s="293"/>
      <c r="D177" s="65">
        <f>D176/(COUNT(B172:C175)*2)</f>
        <v>0</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1" t="s">
        <v>38</v>
      </c>
      <c r="B185" s="292"/>
      <c r="C185" s="293"/>
      <c r="D185" s="214">
        <f>SUM(B180:C184)</f>
        <v>0</v>
      </c>
    </row>
    <row r="186" spans="1:6" x14ac:dyDescent="0.3">
      <c r="A186" s="291" t="s">
        <v>342</v>
      </c>
      <c r="B186" s="292"/>
      <c r="C186" s="293"/>
      <c r="D186" s="65">
        <f>D185/(COUNT(B180:C184)*2)</f>
        <v>0</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1" t="s">
        <v>38</v>
      </c>
      <c r="B193" s="292"/>
      <c r="C193" s="293"/>
      <c r="D193" s="97">
        <f>SUM(B189:C192)</f>
        <v>0</v>
      </c>
    </row>
    <row r="194" spans="1:4" x14ac:dyDescent="0.3">
      <c r="A194" s="291" t="s">
        <v>342</v>
      </c>
      <c r="B194" s="292"/>
      <c r="C194" s="293"/>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10" zoomScale="90" zoomScaleNormal="71" zoomScaleSheetLayoutView="90" workbookViewId="0">
      <selection activeCell="C17" sqref="C1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4"/>
      <c r="E1" s="284"/>
      <c r="F1" s="284"/>
      <c r="G1" s="284"/>
      <c r="H1" s="284"/>
      <c r="I1" s="284"/>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5" t="s">
        <v>201</v>
      </c>
      <c r="B7" s="285"/>
      <c r="C7" s="285"/>
      <c r="D7" s="285"/>
      <c r="E7" s="285"/>
      <c r="F7" s="285"/>
      <c r="G7" s="124"/>
      <c r="H7" s="124"/>
      <c r="I7" s="124"/>
    </row>
    <row r="8" spans="1:9" ht="29.25" x14ac:dyDescent="0.45">
      <c r="A8" s="286" t="str">
        <f>'Page de garde'!D18</f>
        <v>Houmt Souk</v>
      </c>
      <c r="B8" s="286"/>
      <c r="C8" s="286"/>
      <c r="D8" s="286"/>
      <c r="E8" s="286"/>
      <c r="F8" s="286"/>
      <c r="G8" s="126"/>
      <c r="H8" s="126"/>
      <c r="I8" s="124"/>
    </row>
    <row r="9" spans="1:9" ht="24" x14ac:dyDescent="0.45">
      <c r="A9" s="38" t="s">
        <v>44</v>
      </c>
      <c r="B9" s="287" t="s">
        <v>412</v>
      </c>
      <c r="C9" s="287"/>
      <c r="D9" s="287"/>
      <c r="E9" s="287"/>
      <c r="F9" s="287"/>
      <c r="G9" s="126"/>
      <c r="H9" s="126"/>
      <c r="I9" s="124"/>
    </row>
    <row r="10" spans="1:9" ht="24" x14ac:dyDescent="0.45">
      <c r="A10" s="39" t="s">
        <v>46</v>
      </c>
      <c r="B10" s="288" t="s">
        <v>472</v>
      </c>
      <c r="C10" s="288"/>
      <c r="D10" s="288"/>
      <c r="E10" s="288"/>
      <c r="F10" s="288"/>
      <c r="G10" s="126"/>
      <c r="H10" s="126"/>
      <c r="I10" s="124"/>
    </row>
    <row r="11" spans="1:9" ht="24" x14ac:dyDescent="0.45">
      <c r="A11" s="38" t="s">
        <v>45</v>
      </c>
      <c r="B11" s="283">
        <v>42808</v>
      </c>
      <c r="C11" s="283"/>
      <c r="D11" s="283"/>
      <c r="E11" s="283"/>
      <c r="F11" s="283"/>
      <c r="G11" s="126"/>
      <c r="H11" s="126"/>
      <c r="I11" s="124"/>
    </row>
    <row r="12" spans="1:9" ht="24" x14ac:dyDescent="0.45">
      <c r="A12" s="38" t="s">
        <v>276</v>
      </c>
      <c r="B12" s="276">
        <f>D505</f>
        <v>0.93461538461538463</v>
      </c>
      <c r="C12" s="276"/>
      <c r="D12" s="276"/>
      <c r="E12" s="276"/>
      <c r="F12" s="276"/>
      <c r="G12" s="126"/>
      <c r="H12" s="126"/>
      <c r="I12" s="124"/>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42808</v>
      </c>
      <c r="B17" s="36"/>
      <c r="C17" s="36"/>
      <c r="D17" s="36"/>
      <c r="E17" s="36"/>
      <c r="F17" s="36"/>
      <c r="G17" s="36"/>
      <c r="H17" s="36"/>
    </row>
    <row r="18" spans="1:8" ht="18" x14ac:dyDescent="0.25">
      <c r="A18" s="281" t="s">
        <v>1</v>
      </c>
      <c r="B18" s="282"/>
      <c r="C18" s="282"/>
      <c r="D18" s="282"/>
      <c r="E18" s="282"/>
      <c r="F18" s="282"/>
    </row>
    <row r="19" spans="1:8" ht="45" x14ac:dyDescent="0.25">
      <c r="A19" s="17" t="s">
        <v>10</v>
      </c>
      <c r="B19" s="136">
        <v>2</v>
      </c>
      <c r="C19" s="136"/>
      <c r="D19" s="135" t="s">
        <v>473</v>
      </c>
      <c r="E19" s="66"/>
      <c r="F19" s="66"/>
    </row>
    <row r="20" spans="1:8" x14ac:dyDescent="0.25">
      <c r="A20" s="17" t="s">
        <v>211</v>
      </c>
      <c r="B20" s="170" t="s">
        <v>34</v>
      </c>
      <c r="C20" s="136"/>
      <c r="D20" s="135"/>
      <c r="E20" s="66"/>
      <c r="F20" s="66"/>
    </row>
    <row r="21" spans="1:8" x14ac:dyDescent="0.25">
      <c r="A21" s="17" t="s">
        <v>98</v>
      </c>
      <c r="B21" s="170">
        <v>2</v>
      </c>
      <c r="C21" s="136"/>
      <c r="D21" s="135" t="s">
        <v>474</v>
      </c>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t="s">
        <v>457</v>
      </c>
      <c r="E30" s="66"/>
      <c r="F30" s="66"/>
    </row>
    <row r="31" spans="1:8" ht="60" x14ac:dyDescent="0.25">
      <c r="A31" s="18" t="s">
        <v>53</v>
      </c>
      <c r="B31" s="170">
        <v>2</v>
      </c>
      <c r="C31" s="130"/>
      <c r="D31" s="128" t="s">
        <v>498</v>
      </c>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71" t="s">
        <v>137</v>
      </c>
      <c r="B43" s="271"/>
      <c r="C43" s="271"/>
      <c r="D43" s="271"/>
      <c r="E43" s="271"/>
      <c r="F43" s="271"/>
    </row>
    <row r="44" spans="1:7" x14ac:dyDescent="0.25">
      <c r="A44" s="183">
        <f>B11</f>
        <v>42808</v>
      </c>
      <c r="B44" s="6"/>
      <c r="C44" s="7"/>
      <c r="D44" s="6"/>
    </row>
    <row r="45" spans="1:7" ht="16.5" x14ac:dyDescent="0.25">
      <c r="A45" s="274" t="s">
        <v>63</v>
      </c>
      <c r="B45" s="275"/>
      <c r="C45" s="275"/>
      <c r="D45" s="275"/>
      <c r="E45" s="275"/>
      <c r="F45" s="275"/>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75" x14ac:dyDescent="0.25">
      <c r="A64" s="108" t="s">
        <v>272</v>
      </c>
      <c r="B64" s="170" t="s">
        <v>34</v>
      </c>
      <c r="C64" s="217" t="str">
        <f>IF(B64=0, -5, "0")</f>
        <v>0</v>
      </c>
      <c r="D64" s="142" t="s">
        <v>475</v>
      </c>
      <c r="E64" s="147"/>
      <c r="F64" s="66"/>
    </row>
    <row r="65" spans="1:7" ht="16.5" x14ac:dyDescent="0.3">
      <c r="A65" s="49" t="s">
        <v>271</v>
      </c>
      <c r="B65" s="170">
        <v>2</v>
      </c>
      <c r="C65" s="171"/>
      <c r="D65" s="146"/>
      <c r="E65" s="173"/>
      <c r="F65" s="66"/>
    </row>
    <row r="66" spans="1:7" x14ac:dyDescent="0.25">
      <c r="A66" s="17" t="s">
        <v>308</v>
      </c>
      <c r="B66" s="170" t="s">
        <v>34</v>
      </c>
      <c r="C66" s="144"/>
      <c r="D66" s="151" t="s">
        <v>439</v>
      </c>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t="s">
        <v>496</v>
      </c>
      <c r="E70" s="146"/>
      <c r="F70" s="67"/>
    </row>
    <row r="71" spans="1:7" s="31" customFormat="1" x14ac:dyDescent="0.25">
      <c r="A71" s="17" t="s">
        <v>291</v>
      </c>
      <c r="B71" s="170">
        <v>1</v>
      </c>
      <c r="C71" s="145"/>
      <c r="D71" s="152" t="s">
        <v>497</v>
      </c>
      <c r="E71" s="148"/>
      <c r="F71" s="67"/>
    </row>
    <row r="72" spans="1:7" s="31" customFormat="1" ht="16.5" x14ac:dyDescent="0.3">
      <c r="A72" s="49" t="s">
        <v>270</v>
      </c>
      <c r="B72" s="170" t="s">
        <v>34</v>
      </c>
      <c r="C72" s="171"/>
      <c r="D72" s="152"/>
      <c r="E72" s="148"/>
      <c r="F72" s="67"/>
      <c r="G72" s="172"/>
    </row>
    <row r="73" spans="1:7" s="31" customFormat="1" ht="30" x14ac:dyDescent="0.25">
      <c r="A73" s="17" t="s">
        <v>172</v>
      </c>
      <c r="B73" s="170">
        <v>2</v>
      </c>
      <c r="C73" s="145"/>
      <c r="D73" s="150" t="s">
        <v>440</v>
      </c>
      <c r="E73" s="148"/>
      <c r="F73" s="67"/>
      <c r="G73" s="172"/>
    </row>
    <row r="74" spans="1:7" s="31" customFormat="1" ht="45" x14ac:dyDescent="0.25">
      <c r="A74" s="17" t="s">
        <v>188</v>
      </c>
      <c r="B74" s="170">
        <v>2</v>
      </c>
      <c r="C74" s="145"/>
      <c r="D74" s="152" t="s">
        <v>441</v>
      </c>
      <c r="E74" s="148"/>
      <c r="F74" s="67"/>
      <c r="G74" s="172"/>
    </row>
    <row r="75" spans="1:7" s="31" customFormat="1" ht="22.5" customHeight="1" x14ac:dyDescent="0.35">
      <c r="A75" s="179" t="s">
        <v>289</v>
      </c>
      <c r="B75" s="170">
        <v>2</v>
      </c>
      <c r="C75" s="218" t="str">
        <f>IF(B75=0, -5, "0")</f>
        <v>0</v>
      </c>
      <c r="D75" s="152"/>
      <c r="E75" s="160"/>
      <c r="F75" s="67"/>
      <c r="G75" s="172"/>
    </row>
    <row r="76" spans="1:7" s="31" customFormat="1" ht="45" x14ac:dyDescent="0.25">
      <c r="A76" s="107" t="s">
        <v>168</v>
      </c>
      <c r="B76" s="170">
        <v>1</v>
      </c>
      <c r="C76" s="218" t="str">
        <f>IF(B76=0, -5, "0")</f>
        <v>0</v>
      </c>
      <c r="D76" s="152" t="s">
        <v>499</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30</v>
      </c>
    </row>
    <row r="82" spans="1:6" x14ac:dyDescent="0.25">
      <c r="A82" s="19" t="s">
        <v>37</v>
      </c>
      <c r="B82" s="20"/>
      <c r="C82" s="21"/>
      <c r="D82" s="63">
        <f>D81/(COUNT(B58:C80)*2)</f>
        <v>0.9375</v>
      </c>
    </row>
    <row r="83" spans="1:6" ht="15" customHeight="1" x14ac:dyDescent="0.25">
      <c r="A83" s="9"/>
      <c r="B83" s="6"/>
      <c r="C83" s="7"/>
      <c r="D83" s="6"/>
    </row>
    <row r="84" spans="1:6" ht="15" customHeight="1" x14ac:dyDescent="0.25">
      <c r="A84" s="272" t="s">
        <v>25</v>
      </c>
      <c r="B84" s="273"/>
      <c r="C84" s="273"/>
      <c r="D84" s="273"/>
      <c r="E84" s="273"/>
      <c r="F84" s="273"/>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60" x14ac:dyDescent="0.25">
      <c r="A90" s="17" t="s">
        <v>293</v>
      </c>
      <c r="B90" s="170">
        <v>1</v>
      </c>
      <c r="C90" s="153"/>
      <c r="D90" s="156" t="s">
        <v>436</v>
      </c>
      <c r="E90" s="148"/>
      <c r="F90" s="66"/>
    </row>
    <row r="91" spans="1:6" ht="30" x14ac:dyDescent="0.25">
      <c r="A91" s="18" t="s">
        <v>260</v>
      </c>
      <c r="B91" s="170">
        <v>2</v>
      </c>
      <c r="C91" s="153"/>
      <c r="D91" s="157"/>
      <c r="E91" s="66"/>
      <c r="F91" s="66"/>
    </row>
    <row r="92" spans="1:6" ht="45" x14ac:dyDescent="0.25">
      <c r="A92" s="109" t="s">
        <v>287</v>
      </c>
      <c r="B92" s="170">
        <v>2</v>
      </c>
      <c r="C92" s="154"/>
      <c r="D92" s="256">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55</v>
      </c>
    </row>
    <row r="97" spans="1:6" ht="16.5" customHeight="1" x14ac:dyDescent="0.25">
      <c r="A97" s="78" t="s">
        <v>224</v>
      </c>
      <c r="B97" s="84"/>
      <c r="C97" s="85"/>
      <c r="D97" s="82">
        <f>D96/(COUNT(B85:C91,B46:C53,B58:C80)*2)</f>
        <v>0.94827586206896552</v>
      </c>
    </row>
    <row r="98" spans="1:6" x14ac:dyDescent="0.25">
      <c r="A98" s="5"/>
      <c r="B98" s="6"/>
      <c r="C98" s="7"/>
      <c r="D98" s="6"/>
    </row>
    <row r="99" spans="1:6" ht="18" x14ac:dyDescent="0.35">
      <c r="A99" s="271" t="s">
        <v>129</v>
      </c>
      <c r="B99" s="271"/>
      <c r="C99" s="271"/>
      <c r="D99" s="271"/>
      <c r="E99" s="271"/>
      <c r="F99" s="271"/>
    </row>
    <row r="100" spans="1:6" x14ac:dyDescent="0.25">
      <c r="A100" s="183">
        <f>B11</f>
        <v>42808</v>
      </c>
      <c r="B100" s="6"/>
      <c r="C100" s="7"/>
      <c r="D100" s="6"/>
    </row>
    <row r="101" spans="1:6" ht="16.5" x14ac:dyDescent="0.25">
      <c r="A101" s="274" t="s">
        <v>63</v>
      </c>
      <c r="B101" s="275"/>
      <c r="C101" s="275"/>
      <c r="D101" s="275"/>
      <c r="E101" s="275"/>
      <c r="F101" s="27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ht="45" x14ac:dyDescent="0.25">
      <c r="A105" s="33" t="s">
        <v>28</v>
      </c>
      <c r="B105" s="170">
        <v>1</v>
      </c>
      <c r="C105" s="153"/>
      <c r="D105" s="156" t="s">
        <v>420</v>
      </c>
      <c r="E105" s="147"/>
      <c r="F105" s="66"/>
    </row>
    <row r="106" spans="1:6" ht="45" x14ac:dyDescent="0.25">
      <c r="A106" s="33" t="s">
        <v>174</v>
      </c>
      <c r="B106" s="170">
        <v>1</v>
      </c>
      <c r="C106" s="153"/>
      <c r="D106" s="129" t="s">
        <v>500</v>
      </c>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72" t="s">
        <v>133</v>
      </c>
      <c r="B113" s="273"/>
      <c r="C113" s="273"/>
      <c r="D113" s="273"/>
      <c r="E113" s="273"/>
      <c r="F113" s="273"/>
    </row>
    <row r="114" spans="1:6" x14ac:dyDescent="0.25">
      <c r="A114" s="17" t="s">
        <v>314</v>
      </c>
      <c r="B114" s="153">
        <v>2</v>
      </c>
      <c r="C114" s="153"/>
      <c r="D114" s="142"/>
      <c r="E114" s="142"/>
      <c r="F114" s="147"/>
    </row>
    <row r="115" spans="1:6" x14ac:dyDescent="0.25">
      <c r="A115" s="18" t="s">
        <v>294</v>
      </c>
      <c r="B115" s="170">
        <v>1</v>
      </c>
      <c r="C115" s="153"/>
      <c r="D115" s="143" t="s">
        <v>424</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ht="60" x14ac:dyDescent="0.25">
      <c r="A118" s="18" t="s">
        <v>64</v>
      </c>
      <c r="B118" s="170">
        <v>0</v>
      </c>
      <c r="C118" s="153"/>
      <c r="D118" s="12" t="s">
        <v>418</v>
      </c>
      <c r="E118" s="142" t="s">
        <v>419</v>
      </c>
      <c r="F118" s="147"/>
    </row>
    <row r="119" spans="1:6" ht="79.5" customHeight="1" x14ac:dyDescent="0.25">
      <c r="A119" s="17" t="s">
        <v>175</v>
      </c>
      <c r="B119" s="170">
        <v>2</v>
      </c>
      <c r="C119" s="153"/>
      <c r="D119" s="12" t="s">
        <v>503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2</v>
      </c>
      <c r="C122" s="153"/>
      <c r="D122" s="142" t="s">
        <v>422</v>
      </c>
      <c r="E122" s="147"/>
      <c r="F122" s="147"/>
    </row>
    <row r="123" spans="1:6" ht="45.75" x14ac:dyDescent="0.3">
      <c r="A123" s="48" t="s">
        <v>189</v>
      </c>
      <c r="B123" s="177">
        <v>0</v>
      </c>
      <c r="C123" s="177"/>
      <c r="D123" s="184" t="s">
        <v>426</v>
      </c>
      <c r="E123" s="142" t="s">
        <v>504</v>
      </c>
      <c r="F123" s="147"/>
    </row>
    <row r="124" spans="1:6" ht="75" x14ac:dyDescent="0.25">
      <c r="A124" s="17" t="s">
        <v>278</v>
      </c>
      <c r="B124" s="170">
        <v>0</v>
      </c>
      <c r="C124" s="153"/>
      <c r="D124" s="146" t="s">
        <v>521</v>
      </c>
      <c r="E124" s="146" t="s">
        <v>425</v>
      </c>
      <c r="F124" s="147"/>
    </row>
    <row r="125" spans="1:6" ht="81.75" customHeight="1" x14ac:dyDescent="0.25">
      <c r="A125" s="108" t="s">
        <v>272</v>
      </c>
      <c r="B125" s="170" t="s">
        <v>34</v>
      </c>
      <c r="C125" s="217" t="str">
        <f>IF(B125=0, -5, "0")</f>
        <v>0</v>
      </c>
      <c r="D125" s="142" t="s">
        <v>458</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31</v>
      </c>
    </row>
    <row r="135" spans="1:6" x14ac:dyDescent="0.25">
      <c r="A135" s="19" t="s">
        <v>37</v>
      </c>
      <c r="B135" s="20"/>
      <c r="C135" s="21"/>
      <c r="D135" s="63">
        <f>D134/(COUNT(B114:C133)*2)</f>
        <v>0.81578947368421051</v>
      </c>
    </row>
    <row r="136" spans="1:6" x14ac:dyDescent="0.25">
      <c r="A136" s="9"/>
      <c r="B136" s="6"/>
      <c r="C136" s="7"/>
      <c r="D136" s="6"/>
    </row>
    <row r="137" spans="1:6" ht="18" x14ac:dyDescent="0.25">
      <c r="A137" s="272" t="s">
        <v>73</v>
      </c>
      <c r="B137" s="273"/>
      <c r="C137" s="273"/>
      <c r="D137" s="273"/>
      <c r="E137" s="273"/>
      <c r="F137" s="273"/>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476</v>
      </c>
      <c r="B143" s="170" t="s">
        <v>34</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0.86363636363636365</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42808</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ht="45" x14ac:dyDescent="0.25">
      <c r="A169" s="18" t="s">
        <v>135</v>
      </c>
      <c r="B169" s="170">
        <v>1</v>
      </c>
      <c r="C169" s="153"/>
      <c r="D169" s="143" t="s">
        <v>459</v>
      </c>
      <c r="E169" s="147"/>
      <c r="F169" s="66"/>
    </row>
    <row r="170" spans="1:6" ht="75" x14ac:dyDescent="0.25">
      <c r="A170" s="18" t="s">
        <v>64</v>
      </c>
      <c r="B170" s="170">
        <v>0</v>
      </c>
      <c r="C170" s="153"/>
      <c r="D170" s="12" t="s">
        <v>501</v>
      </c>
      <c r="E170" s="168" t="s">
        <v>417</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45" x14ac:dyDescent="0.35">
      <c r="A174" s="76" t="s">
        <v>251</v>
      </c>
      <c r="B174" s="170" t="s">
        <v>34</v>
      </c>
      <c r="C174" s="217" t="str">
        <f>IF(B174=0, -5, "0")</f>
        <v>0</v>
      </c>
      <c r="D174" s="12" t="s">
        <v>502</v>
      </c>
      <c r="E174" s="142"/>
      <c r="F174" s="66"/>
    </row>
    <row r="175" spans="1:6" x14ac:dyDescent="0.25">
      <c r="A175" s="17" t="s">
        <v>313</v>
      </c>
      <c r="B175" s="170">
        <v>2</v>
      </c>
      <c r="C175" s="153"/>
      <c r="D175" s="149"/>
      <c r="E175" s="147"/>
      <c r="F175" s="66"/>
    </row>
    <row r="176" spans="1:6" ht="61.5" x14ac:dyDescent="0.35">
      <c r="A176" s="86" t="s">
        <v>209</v>
      </c>
      <c r="B176" s="170">
        <v>1</v>
      </c>
      <c r="C176" s="217" t="str">
        <f>IF(B176=0, -5, "0")</f>
        <v>0</v>
      </c>
      <c r="D176" s="142" t="s">
        <v>522</v>
      </c>
      <c r="E176" s="147"/>
      <c r="F176" s="66"/>
    </row>
    <row r="177" spans="1:7" x14ac:dyDescent="0.25">
      <c r="A177" s="17" t="s">
        <v>291</v>
      </c>
      <c r="B177" s="170">
        <v>2</v>
      </c>
      <c r="C177" s="153"/>
      <c r="D177" s="142"/>
      <c r="E177" s="147"/>
      <c r="F177" s="66"/>
    </row>
    <row r="178" spans="1:7" ht="30" x14ac:dyDescent="0.25">
      <c r="A178" s="17" t="s">
        <v>188</v>
      </c>
      <c r="B178" s="170">
        <v>2</v>
      </c>
      <c r="C178" s="153"/>
      <c r="D178" s="142" t="s">
        <v>416</v>
      </c>
      <c r="E178" s="142"/>
      <c r="F178" s="66"/>
    </row>
    <row r="179" spans="1:7" ht="18" x14ac:dyDescent="0.35">
      <c r="A179" s="160" t="s">
        <v>289</v>
      </c>
      <c r="B179" s="170">
        <v>2</v>
      </c>
      <c r="C179" s="153"/>
      <c r="D179" s="142"/>
      <c r="E179" s="160"/>
      <c r="F179" s="66"/>
    </row>
    <row r="180" spans="1:7" ht="60" x14ac:dyDescent="0.25">
      <c r="A180" s="107" t="s">
        <v>168</v>
      </c>
      <c r="B180" s="170">
        <v>1</v>
      </c>
      <c r="C180" s="218" t="str">
        <f>IF(B180=0, -5, "0")</f>
        <v>0</v>
      </c>
      <c r="D180" s="146" t="s">
        <v>523</v>
      </c>
      <c r="E180" s="173"/>
      <c r="F180" s="66"/>
    </row>
    <row r="181" spans="1:7" ht="90" x14ac:dyDescent="0.25">
      <c r="A181" s="24" t="s">
        <v>83</v>
      </c>
      <c r="B181" s="170">
        <v>1</v>
      </c>
      <c r="C181" s="153"/>
      <c r="D181" s="142" t="s">
        <v>524</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28</v>
      </c>
    </row>
    <row r="187" spans="1:7" x14ac:dyDescent="0.25">
      <c r="A187" s="19" t="s">
        <v>37</v>
      </c>
      <c r="B187" s="20"/>
      <c r="C187" s="21"/>
      <c r="D187" s="63">
        <f>D186/(COUNT(B167:C184)*2)</f>
        <v>0.82352941176470584</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0.88</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42808</v>
      </c>
      <c r="B193" s="6"/>
      <c r="C193" s="7"/>
      <c r="D193" s="6"/>
    </row>
    <row r="194" spans="1:7" ht="18" x14ac:dyDescent="0.25">
      <c r="A194" s="272" t="s">
        <v>158</v>
      </c>
      <c r="B194" s="273"/>
      <c r="C194" s="273"/>
      <c r="D194" s="273"/>
      <c r="E194" s="273"/>
      <c r="F194" s="273"/>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ht="75" x14ac:dyDescent="0.25">
      <c r="A199" s="23" t="s">
        <v>154</v>
      </c>
      <c r="B199" s="170">
        <v>1</v>
      </c>
      <c r="C199" s="153"/>
      <c r="D199" s="142" t="s">
        <v>505</v>
      </c>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72" t="s">
        <v>76</v>
      </c>
      <c r="B209" s="273"/>
      <c r="C209" s="273"/>
      <c r="D209" s="273"/>
      <c r="E209" s="273"/>
      <c r="F209" s="273"/>
    </row>
    <row r="210" spans="1:7" x14ac:dyDescent="0.25">
      <c r="A210" s="17" t="s">
        <v>314</v>
      </c>
      <c r="B210" s="153" t="s">
        <v>34</v>
      </c>
      <c r="C210" s="153"/>
      <c r="D210" s="142"/>
      <c r="E210" s="148"/>
      <c r="F210" s="66"/>
    </row>
    <row r="211" spans="1:7" ht="54" x14ac:dyDescent="0.35">
      <c r="A211" s="83" t="s">
        <v>363</v>
      </c>
      <c r="B211" s="170">
        <v>1</v>
      </c>
      <c r="C211" s="217" t="str">
        <f>IF(B211=0, -5, "0")</f>
        <v>0</v>
      </c>
      <c r="D211" s="142" t="s">
        <v>506</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t="s">
        <v>460</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ht="75" x14ac:dyDescent="0.25">
      <c r="A218" s="18" t="s">
        <v>188</v>
      </c>
      <c r="B218" s="170">
        <v>0</v>
      </c>
      <c r="C218" s="153"/>
      <c r="D218" s="142" t="s">
        <v>507</v>
      </c>
      <c r="E218" s="168" t="s">
        <v>428</v>
      </c>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ht="30" x14ac:dyDescent="0.25">
      <c r="A225" s="24" t="s">
        <v>83</v>
      </c>
      <c r="B225" s="170">
        <v>2</v>
      </c>
      <c r="C225" s="153"/>
      <c r="D225" s="142" t="s">
        <v>427</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0.91666666666666663</v>
      </c>
    </row>
    <row r="231" spans="1:6" x14ac:dyDescent="0.25">
      <c r="A231" s="9"/>
      <c r="B231" s="6"/>
      <c r="C231" s="7"/>
      <c r="D231" s="6"/>
    </row>
    <row r="232" spans="1:6" ht="18" x14ac:dyDescent="0.25">
      <c r="A232" s="272" t="s">
        <v>191</v>
      </c>
      <c r="B232" s="273"/>
      <c r="C232" s="273"/>
      <c r="D232" s="273"/>
      <c r="E232" s="273"/>
      <c r="F232" s="273"/>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ht="45" x14ac:dyDescent="0.25">
      <c r="A240" s="17" t="s">
        <v>156</v>
      </c>
      <c r="B240" s="171">
        <v>1</v>
      </c>
      <c r="C240" s="153"/>
      <c r="D240" s="156" t="s">
        <v>511</v>
      </c>
      <c r="E240" s="66"/>
      <c r="F240" s="66"/>
    </row>
    <row r="241" spans="1:6" ht="45" x14ac:dyDescent="0.25">
      <c r="A241" s="100" t="s">
        <v>287</v>
      </c>
      <c r="B241" s="171">
        <v>2</v>
      </c>
      <c r="C241" s="154"/>
      <c r="D241" s="256">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69</v>
      </c>
    </row>
    <row r="246" spans="1:6" ht="18" x14ac:dyDescent="0.25">
      <c r="A246" s="103" t="s">
        <v>227</v>
      </c>
      <c r="B246" s="104"/>
      <c r="C246" s="105"/>
      <c r="D246" s="106">
        <f>D245/(COUNT(B210:C228,B233:C240,B195:C205)*2)</f>
        <v>0.93243243243243246</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42808</v>
      </c>
      <c r="B249" s="6"/>
      <c r="C249" s="7"/>
      <c r="D249" s="6"/>
    </row>
    <row r="250" spans="1:6" s="3" customFormat="1" ht="18" x14ac:dyDescent="0.25">
      <c r="A250" s="272" t="s">
        <v>79</v>
      </c>
      <c r="B250" s="273"/>
      <c r="C250" s="273"/>
      <c r="D250" s="273"/>
      <c r="E250" s="273"/>
      <c r="F250" s="273"/>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254" t="s">
        <v>461</v>
      </c>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ht="30" x14ac:dyDescent="0.25">
      <c r="A267" s="152" t="s">
        <v>478</v>
      </c>
      <c r="B267" s="145">
        <v>1</v>
      </c>
      <c r="C267" s="145"/>
      <c r="D267" s="254" t="s">
        <v>429</v>
      </c>
      <c r="E267" s="148"/>
      <c r="F267" s="67"/>
    </row>
    <row r="268" spans="1:6" s="3" customFormat="1" ht="22.5" customHeight="1" x14ac:dyDescent="0.25">
      <c r="A268" s="18" t="s">
        <v>206</v>
      </c>
      <c r="B268" s="171">
        <v>1</v>
      </c>
      <c r="C268" s="27"/>
      <c r="D268" s="11" t="s">
        <v>462</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7">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42808</v>
      </c>
      <c r="B292" s="6"/>
      <c r="C292" s="7"/>
      <c r="D292" s="59"/>
    </row>
    <row r="293" spans="1:7" ht="18" x14ac:dyDescent="0.25">
      <c r="A293" s="272" t="s">
        <v>19</v>
      </c>
      <c r="B293" s="273"/>
      <c r="C293" s="273"/>
      <c r="D293" s="273"/>
      <c r="E293" s="273"/>
      <c r="F293" s="273"/>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45" x14ac:dyDescent="0.25">
      <c r="A298" s="22" t="s">
        <v>39</v>
      </c>
      <c r="B298" s="170">
        <v>0</v>
      </c>
      <c r="C298" s="153"/>
      <c r="D298" s="142" t="s">
        <v>463</v>
      </c>
      <c r="E298" s="168" t="s">
        <v>443</v>
      </c>
      <c r="F298" s="66"/>
    </row>
    <row r="299" spans="1:7" x14ac:dyDescent="0.25">
      <c r="A299" s="32" t="s">
        <v>50</v>
      </c>
      <c r="B299" s="170" t="s">
        <v>34</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t="s">
        <v>34</v>
      </c>
      <c r="C301" s="153"/>
      <c r="D301" s="142"/>
      <c r="E301" s="66"/>
      <c r="F301" s="66"/>
    </row>
    <row r="302" spans="1:7" x14ac:dyDescent="0.25">
      <c r="A302" s="19" t="s">
        <v>38</v>
      </c>
      <c r="B302" s="19"/>
      <c r="C302" s="19"/>
      <c r="D302" s="19">
        <f>SUM(B294:C301)</f>
        <v>8</v>
      </c>
    </row>
    <row r="303" spans="1:7" x14ac:dyDescent="0.25">
      <c r="A303" s="19" t="s">
        <v>37</v>
      </c>
      <c r="B303" s="20"/>
      <c r="C303" s="21"/>
      <c r="D303" s="63">
        <f>D302/(COUNT(B294:C301)*2)</f>
        <v>0.8</v>
      </c>
    </row>
    <row r="304" spans="1:7" x14ac:dyDescent="0.25">
      <c r="A304" s="34"/>
      <c r="B304" s="6"/>
      <c r="C304" s="7"/>
      <c r="D304" s="6"/>
    </row>
    <row r="305" spans="1:6" ht="18" x14ac:dyDescent="0.25">
      <c r="A305" s="272" t="s">
        <v>122</v>
      </c>
      <c r="B305" s="273"/>
      <c r="C305" s="273"/>
      <c r="D305" s="273"/>
      <c r="E305" s="273"/>
      <c r="F305" s="273"/>
    </row>
    <row r="306" spans="1:6" ht="19.5" customHeight="1" x14ac:dyDescent="0.25">
      <c r="A306" s="17" t="s">
        <v>303</v>
      </c>
      <c r="B306" s="145">
        <v>2</v>
      </c>
      <c r="C306" s="145"/>
      <c r="D306" s="146"/>
      <c r="E306" s="148"/>
      <c r="F306" s="148"/>
    </row>
    <row r="307" spans="1:6" x14ac:dyDescent="0.25">
      <c r="A307" s="169" t="s">
        <v>373</v>
      </c>
      <c r="B307" s="171">
        <v>2</v>
      </c>
      <c r="C307" s="153"/>
      <c r="D307" s="142" t="s">
        <v>450</v>
      </c>
      <c r="E307" s="147"/>
      <c r="F307" s="66"/>
    </row>
    <row r="308" spans="1:6" ht="19.5" customHeight="1" x14ac:dyDescent="0.25">
      <c r="A308" s="18" t="s">
        <v>5</v>
      </c>
      <c r="B308" s="171">
        <v>2</v>
      </c>
      <c r="C308" s="153"/>
      <c r="D308" s="157"/>
      <c r="E308" s="147"/>
      <c r="F308" s="66"/>
    </row>
    <row r="309" spans="1:6" ht="61.5" x14ac:dyDescent="0.35">
      <c r="A309" s="76" t="s">
        <v>367</v>
      </c>
      <c r="B309" s="171">
        <v>2</v>
      </c>
      <c r="C309" s="217" t="str">
        <f>IF(B309=0, -5, "0")</f>
        <v>0</v>
      </c>
      <c r="D309" s="157" t="s">
        <v>464</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1</v>
      </c>
      <c r="C317" s="154"/>
      <c r="D317" s="134">
        <v>0.2</v>
      </c>
      <c r="E317" s="102"/>
      <c r="F317" s="102"/>
    </row>
    <row r="318" spans="1:6" x14ac:dyDescent="0.25">
      <c r="A318" s="19" t="s">
        <v>38</v>
      </c>
      <c r="B318" s="19"/>
      <c r="C318" s="19"/>
      <c r="D318" s="115">
        <f>SUM(B306:C316)</f>
        <v>20</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28</v>
      </c>
    </row>
    <row r="322" spans="1:9" ht="18" x14ac:dyDescent="0.25">
      <c r="A322" s="78" t="s">
        <v>229</v>
      </c>
      <c r="B322" s="84"/>
      <c r="C322" s="85"/>
      <c r="D322" s="82">
        <f>D321/(COUNT(B306:C316,B294:C301)*2)</f>
        <v>0.93333333333333335</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42808</v>
      </c>
      <c r="B325" s="6"/>
      <c r="C325" s="7"/>
      <c r="D325" s="6"/>
    </row>
    <row r="326" spans="1:9" ht="18" x14ac:dyDescent="0.25">
      <c r="A326" s="272" t="s">
        <v>12</v>
      </c>
      <c r="B326" s="273"/>
      <c r="C326" s="273"/>
      <c r="D326" s="273"/>
      <c r="E326" s="273"/>
      <c r="F326" s="273"/>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1</v>
      </c>
      <c r="C342" s="153"/>
      <c r="D342" s="142" t="s">
        <v>448</v>
      </c>
      <c r="E342" s="66"/>
      <c r="F342" s="66"/>
    </row>
    <row r="343" spans="1:6" x14ac:dyDescent="0.25">
      <c r="A343" s="17" t="s">
        <v>253</v>
      </c>
      <c r="B343" s="170">
        <v>2</v>
      </c>
      <c r="C343" s="153"/>
      <c r="D343" s="142"/>
      <c r="E343" s="66"/>
      <c r="F343" s="66"/>
    </row>
    <row r="344" spans="1:6" ht="30" x14ac:dyDescent="0.25">
      <c r="A344" s="24" t="s">
        <v>111</v>
      </c>
      <c r="B344" s="170">
        <v>1</v>
      </c>
      <c r="C344" s="153"/>
      <c r="D344" s="143" t="s">
        <v>525</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0.8</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71" t="s">
        <v>8</v>
      </c>
      <c r="B352" s="271"/>
      <c r="C352" s="271"/>
      <c r="D352" s="271"/>
      <c r="E352" s="271"/>
      <c r="F352" s="271"/>
    </row>
    <row r="353" spans="1:6" x14ac:dyDescent="0.25">
      <c r="A353" s="183">
        <f>B11</f>
        <v>42808</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ht="45" x14ac:dyDescent="0.25">
      <c r="A362" s="23" t="s">
        <v>27</v>
      </c>
      <c r="B362" s="170">
        <v>1</v>
      </c>
      <c r="C362" s="27"/>
      <c r="D362" s="10" t="s">
        <v>508</v>
      </c>
      <c r="E362" s="168"/>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2" t="s">
        <v>25</v>
      </c>
      <c r="B366" s="273"/>
      <c r="C366" s="273"/>
      <c r="D366" s="273"/>
      <c r="E366" s="273"/>
      <c r="F366" s="273"/>
    </row>
    <row r="367" spans="1:6" x14ac:dyDescent="0.25">
      <c r="A367" s="17" t="s">
        <v>314</v>
      </c>
      <c r="B367" s="145">
        <v>2</v>
      </c>
      <c r="C367" s="145"/>
      <c r="D367" s="152"/>
      <c r="E367" s="66"/>
      <c r="F367" s="66"/>
    </row>
    <row r="368" spans="1:6" ht="60" x14ac:dyDescent="0.25">
      <c r="A368" s="18" t="s">
        <v>105</v>
      </c>
      <c r="B368" s="171">
        <v>0</v>
      </c>
      <c r="C368" s="153"/>
      <c r="D368" s="143" t="s">
        <v>466</v>
      </c>
      <c r="E368" s="168" t="s">
        <v>465</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72" t="s">
        <v>124</v>
      </c>
      <c r="B382" s="273"/>
      <c r="C382" s="273"/>
      <c r="D382" s="273"/>
      <c r="E382" s="273"/>
      <c r="F382" s="273"/>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7" t="s">
        <v>314</v>
      </c>
      <c r="B392" s="145">
        <v>2</v>
      </c>
      <c r="C392" s="145"/>
      <c r="D392" s="152"/>
      <c r="E392" s="147"/>
      <c r="F392" s="66"/>
    </row>
    <row r="393" spans="1:16384" ht="90" x14ac:dyDescent="0.25">
      <c r="A393" s="17" t="s">
        <v>56</v>
      </c>
      <c r="B393" s="171">
        <v>0</v>
      </c>
      <c r="C393" s="153"/>
      <c r="D393" s="157" t="s">
        <v>446</v>
      </c>
      <c r="E393" s="168" t="s">
        <v>479</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0.83333333333333337</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0.91666666666666663</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42808</v>
      </c>
      <c r="B406" s="6"/>
      <c r="C406" s="7"/>
      <c r="D406" s="6"/>
    </row>
    <row r="407" spans="1:6" ht="16.5" x14ac:dyDescent="0.25">
      <c r="A407" s="274" t="s">
        <v>19</v>
      </c>
      <c r="B407" s="275"/>
      <c r="C407" s="275"/>
      <c r="D407" s="275"/>
      <c r="E407" s="275"/>
      <c r="F407" s="275"/>
    </row>
    <row r="408" spans="1:6" x14ac:dyDescent="0.25">
      <c r="A408" s="32" t="s">
        <v>62</v>
      </c>
      <c r="B408" s="27">
        <v>2</v>
      </c>
      <c r="C408" s="27"/>
      <c r="D408" s="4" t="s">
        <v>467</v>
      </c>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ht="30" x14ac:dyDescent="0.25">
      <c r="A411" s="22" t="s">
        <v>126</v>
      </c>
      <c r="B411" s="170">
        <v>2</v>
      </c>
      <c r="C411" s="27"/>
      <c r="D411" s="4" t="s">
        <v>468</v>
      </c>
      <c r="E411" s="66"/>
      <c r="F411" s="66"/>
    </row>
    <row r="412" spans="1:6" ht="33" customHeight="1" x14ac:dyDescent="0.25">
      <c r="A412" s="32" t="s">
        <v>194</v>
      </c>
      <c r="B412" s="170">
        <v>1</v>
      </c>
      <c r="C412" s="27"/>
      <c r="D412" s="4" t="s">
        <v>470</v>
      </c>
      <c r="E412" s="66"/>
      <c r="F412" s="66"/>
    </row>
    <row r="413" spans="1:6" ht="18" x14ac:dyDescent="0.35">
      <c r="A413" s="76" t="s">
        <v>54</v>
      </c>
      <c r="B413" s="170">
        <v>2</v>
      </c>
      <c r="C413" s="217" t="str">
        <f>IF(B413=0, -5, "0")</f>
        <v>0</v>
      </c>
      <c r="D413" s="4"/>
      <c r="E413" s="66"/>
      <c r="F413" s="66"/>
    </row>
    <row r="414" spans="1:6" x14ac:dyDescent="0.25">
      <c r="A414" s="22" t="s">
        <v>118</v>
      </c>
      <c r="B414" s="170" t="s">
        <v>34</v>
      </c>
      <c r="C414" s="27"/>
      <c r="D414" s="4"/>
      <c r="E414" s="66"/>
      <c r="F414" s="66"/>
    </row>
    <row r="415" spans="1:6" x14ac:dyDescent="0.25">
      <c r="A415" s="19" t="s">
        <v>38</v>
      </c>
      <c r="B415" s="19"/>
      <c r="C415" s="19"/>
      <c r="D415" s="19">
        <f>SUM(B408:C414)</f>
        <v>11</v>
      </c>
    </row>
    <row r="416" spans="1:6" x14ac:dyDescent="0.25">
      <c r="A416" s="19" t="s">
        <v>37</v>
      </c>
      <c r="B416" s="20"/>
      <c r="C416" s="21"/>
      <c r="D416" s="63">
        <f>D415/(COUNT(B408:C414)*2)</f>
        <v>0.91666666666666663</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t="s">
        <v>469</v>
      </c>
      <c r="E421" s="66"/>
      <c r="F421" s="66"/>
    </row>
    <row r="422" spans="1:6" x14ac:dyDescent="0.25">
      <c r="A422" s="17" t="s">
        <v>146</v>
      </c>
      <c r="B422" s="170">
        <v>2</v>
      </c>
      <c r="C422" s="27"/>
      <c r="D422" s="68"/>
      <c r="E422" s="66"/>
      <c r="F422" s="66"/>
    </row>
    <row r="423" spans="1:6" ht="18" x14ac:dyDescent="0.35">
      <c r="A423" s="76" t="s">
        <v>61</v>
      </c>
      <c r="B423" s="170" t="s">
        <v>34</v>
      </c>
      <c r="C423" s="217" t="str">
        <f>IF(B423=0, -5, "0")</f>
        <v>0</v>
      </c>
      <c r="D423" s="4"/>
      <c r="E423" s="66"/>
      <c r="F423" s="66"/>
    </row>
    <row r="424" spans="1:6" ht="30" x14ac:dyDescent="0.25">
      <c r="A424" s="18" t="s">
        <v>199</v>
      </c>
      <c r="B424" s="170" t="s">
        <v>34</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12</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23</v>
      </c>
    </row>
    <row r="433" spans="1:7" ht="18" x14ac:dyDescent="0.25">
      <c r="A433" s="78" t="s">
        <v>232</v>
      </c>
      <c r="B433" s="84"/>
      <c r="C433" s="85"/>
      <c r="D433" s="82">
        <f>D432/(COUNT(B419:C427,B408:C414)*2)</f>
        <v>0.95833333333333337</v>
      </c>
    </row>
    <row r="434" spans="1:7" x14ac:dyDescent="0.25">
      <c r="A434" s="5"/>
      <c r="B434" s="6"/>
      <c r="C434" s="7"/>
      <c r="D434" s="6"/>
    </row>
    <row r="435" spans="1:7" s="167" customFormat="1" ht="18" x14ac:dyDescent="0.35">
      <c r="A435" s="271" t="s">
        <v>374</v>
      </c>
      <c r="B435" s="271"/>
      <c r="C435" s="271"/>
      <c r="D435" s="271"/>
      <c r="E435" s="271"/>
      <c r="F435" s="271"/>
    </row>
    <row r="436" spans="1:7" s="167" customFormat="1" x14ac:dyDescent="0.25">
      <c r="A436" s="195">
        <f>+B11</f>
        <v>42808</v>
      </c>
      <c r="B436" s="6"/>
      <c r="C436" s="7"/>
      <c r="D436" s="6"/>
    </row>
    <row r="437" spans="1:7" ht="18" x14ac:dyDescent="0.25">
      <c r="A437" s="272" t="s">
        <v>375</v>
      </c>
      <c r="B437" s="273"/>
      <c r="C437" s="273"/>
      <c r="D437" s="273"/>
      <c r="E437" s="273"/>
      <c r="F437" s="273"/>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480</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415</v>
      </c>
      <c r="E459" s="66"/>
      <c r="F459" s="66"/>
    </row>
    <row r="460" spans="1:6" ht="39.75" customHeight="1" x14ac:dyDescent="0.25">
      <c r="A460" s="116" t="s">
        <v>287</v>
      </c>
      <c r="B460" s="170">
        <v>2</v>
      </c>
      <c r="C460" s="154"/>
      <c r="D460" s="256">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45">
        <v>2</v>
      </c>
      <c r="C466" s="145"/>
      <c r="D466" s="146" t="s">
        <v>455</v>
      </c>
      <c r="E466" s="148"/>
      <c r="F466" s="66"/>
    </row>
    <row r="467" spans="1:7" ht="18" customHeight="1" x14ac:dyDescent="0.3">
      <c r="A467" s="181" t="s">
        <v>306</v>
      </c>
      <c r="B467" s="171" t="s">
        <v>34</v>
      </c>
      <c r="C467" s="218" t="str">
        <f>IF(B467=0, -5, "0")</f>
        <v>0</v>
      </c>
      <c r="D467" s="162" t="s">
        <v>456</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471</v>
      </c>
      <c r="E477" s="66"/>
      <c r="F477" s="66"/>
    </row>
    <row r="478" spans="1:7" x14ac:dyDescent="0.25">
      <c r="A478" s="17" t="s">
        <v>179</v>
      </c>
      <c r="B478" s="170">
        <v>2</v>
      </c>
      <c r="C478" s="153"/>
      <c r="D478" s="142" t="s">
        <v>453</v>
      </c>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454</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20</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1" t="s">
        <v>152</v>
      </c>
      <c r="B494" s="271"/>
      <c r="C494" s="271"/>
      <c r="D494" s="271"/>
      <c r="E494" s="271"/>
      <c r="F494" s="27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0.94666666666666666</v>
      </c>
    </row>
    <row r="504" spans="1:6" ht="27.75" customHeight="1" x14ac:dyDescent="0.3">
      <c r="A504" s="71" t="s">
        <v>47</v>
      </c>
      <c r="B504" s="72"/>
      <c r="C504" s="73"/>
      <c r="D504" s="74">
        <f>SUM(D500,D491,D461,D451,D402,D349,D321,D40,D470,D288,D245,D149,D432,D189,D96)</f>
        <v>486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0.93461538461538463</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3" zoomScale="90" zoomScaleSheetLayoutView="90" workbookViewId="0">
      <selection activeCell="D94" sqref="D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85" t="s">
        <v>52</v>
      </c>
      <c r="B6" s="285"/>
      <c r="C6" s="285"/>
      <c r="D6" s="285"/>
      <c r="E6" s="285"/>
      <c r="F6" s="285"/>
      <c r="G6" s="126"/>
      <c r="H6" s="126"/>
      <c r="I6" s="126"/>
    </row>
    <row r="7" spans="1:9" s="36" customFormat="1" ht="21.75" customHeight="1" x14ac:dyDescent="0.45">
      <c r="A7" s="286" t="str">
        <f>'A1 Exploitation'!A8:F8</f>
        <v>Houmt Souk</v>
      </c>
      <c r="B7" s="286"/>
      <c r="C7" s="286"/>
      <c r="D7" s="286"/>
      <c r="E7" s="286"/>
      <c r="F7" s="286"/>
      <c r="G7" s="126"/>
      <c r="H7" s="126"/>
      <c r="I7" s="126"/>
    </row>
    <row r="8" spans="1:9" s="36" customFormat="1" ht="24" x14ac:dyDescent="0.45">
      <c r="A8" s="38" t="s">
        <v>44</v>
      </c>
      <c r="B8" s="302" t="str">
        <f>'A1 Exploitation'!B9:F9</f>
        <v>Mme Meriam CHOUCHENE</v>
      </c>
      <c r="C8" s="302"/>
      <c r="D8" s="302"/>
      <c r="E8" s="302"/>
      <c r="F8" s="302"/>
      <c r="G8" s="126"/>
      <c r="H8" s="126"/>
      <c r="I8" s="126"/>
    </row>
    <row r="9" spans="1:9" s="36" customFormat="1" ht="24" x14ac:dyDescent="0.45">
      <c r="A9" s="39" t="s">
        <v>46</v>
      </c>
      <c r="B9" s="303" t="str">
        <f>'A1 Exploitation'!B10:F10</f>
        <v>Directeur magasin &amp; chefs rayons</v>
      </c>
      <c r="C9" s="303"/>
      <c r="D9" s="303"/>
      <c r="E9" s="303"/>
      <c r="F9" s="303"/>
      <c r="G9" s="126"/>
      <c r="H9" s="126"/>
      <c r="I9" s="126"/>
    </row>
    <row r="10" spans="1:9" s="36" customFormat="1" ht="24" x14ac:dyDescent="0.45">
      <c r="A10" s="38" t="s">
        <v>45</v>
      </c>
      <c r="B10" s="300">
        <f>'A1 Exploitation'!B11:F11</f>
        <v>42808</v>
      </c>
      <c r="C10" s="300"/>
      <c r="D10" s="300"/>
      <c r="E10" s="300"/>
      <c r="F10" s="300"/>
      <c r="G10" s="126"/>
      <c r="H10" s="126"/>
      <c r="I10" s="126"/>
    </row>
    <row r="11" spans="1:9" s="36" customFormat="1" ht="24" x14ac:dyDescent="0.45">
      <c r="A11" s="38" t="s">
        <v>341</v>
      </c>
      <c r="B11" s="304">
        <f>D198</f>
        <v>0.77027027027027029</v>
      </c>
      <c r="C11" s="304"/>
      <c r="D11" s="304"/>
      <c r="E11" s="304"/>
      <c r="F11" s="304"/>
      <c r="G11" s="126"/>
      <c r="H11" s="126"/>
      <c r="I11" s="12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ht="49.5" x14ac:dyDescent="0.3">
      <c r="A17" s="41" t="s">
        <v>316</v>
      </c>
      <c r="B17" s="221">
        <v>1</v>
      </c>
      <c r="C17" s="221"/>
      <c r="D17" s="222" t="s">
        <v>513</v>
      </c>
      <c r="E17" s="221"/>
      <c r="F17" s="221"/>
    </row>
    <row r="18" spans="1:6" x14ac:dyDescent="0.3">
      <c r="A18" s="48" t="s">
        <v>89</v>
      </c>
      <c r="B18" s="221">
        <v>2</v>
      </c>
      <c r="C18" s="221"/>
      <c r="D18" s="222"/>
      <c r="E18" s="221"/>
      <c r="F18" s="221"/>
    </row>
    <row r="19" spans="1:6" ht="33" x14ac:dyDescent="0.3">
      <c r="A19" s="41" t="s">
        <v>90</v>
      </c>
      <c r="B19" s="221">
        <v>2</v>
      </c>
      <c r="C19" s="221"/>
      <c r="D19" s="222" t="s">
        <v>481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127">
        <f>SUM(B17:C21)</f>
        <v>9</v>
      </c>
    </row>
    <row r="23" spans="1:6" x14ac:dyDescent="0.3">
      <c r="A23" s="291" t="s">
        <v>342</v>
      </c>
      <c r="B23" s="292"/>
      <c r="C23" s="293"/>
      <c r="D23" s="65">
        <f>D22/(COUNT(B17:C21)*2)</f>
        <v>0.9</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ht="49.5" x14ac:dyDescent="0.3">
      <c r="A29" s="41" t="s">
        <v>335</v>
      </c>
      <c r="B29" s="221">
        <v>1</v>
      </c>
      <c r="C29" s="221"/>
      <c r="D29" s="222" t="s">
        <v>442</v>
      </c>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125">
        <f>SUM(B26:C31)</f>
        <v>11</v>
      </c>
    </row>
    <row r="33" spans="1:6" x14ac:dyDescent="0.3">
      <c r="A33" s="291" t="s">
        <v>342</v>
      </c>
      <c r="B33" s="292"/>
      <c r="C33" s="293"/>
      <c r="D33" s="65">
        <f>D32/(COUNT(B26:C31)*2)</f>
        <v>0.91666666666666663</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49.5" x14ac:dyDescent="0.3">
      <c r="A40" s="41" t="s">
        <v>340</v>
      </c>
      <c r="B40" s="221">
        <v>0</v>
      </c>
      <c r="C40" s="221"/>
      <c r="D40" s="222" t="s">
        <v>514</v>
      </c>
      <c r="E40" s="222" t="s">
        <v>482</v>
      </c>
      <c r="F40" s="221"/>
    </row>
    <row r="41" spans="1:6" s="50" customFormat="1" x14ac:dyDescent="0.3">
      <c r="A41" s="291" t="s">
        <v>38</v>
      </c>
      <c r="B41" s="292"/>
      <c r="C41" s="293"/>
      <c r="D41" s="125">
        <f>SUM(B36:C40)</f>
        <v>8</v>
      </c>
      <c r="E41" s="37"/>
      <c r="F41" s="37"/>
    </row>
    <row r="42" spans="1:6" s="50" customFormat="1" x14ac:dyDescent="0.3">
      <c r="A42" s="291" t="s">
        <v>342</v>
      </c>
      <c r="B42" s="292"/>
      <c r="C42" s="293"/>
      <c r="D42" s="65">
        <f>D41/(COUNT(B36:C40)*2)</f>
        <v>0.8</v>
      </c>
      <c r="E42" s="37"/>
      <c r="F42" s="37"/>
    </row>
    <row r="43" spans="1:6" s="50" customFormat="1" x14ac:dyDescent="0.3">
      <c r="A43" s="90"/>
      <c r="B43" s="91"/>
      <c r="C43" s="91"/>
      <c r="D43" s="92"/>
    </row>
    <row r="44" spans="1:6" ht="19.5" x14ac:dyDescent="0.4">
      <c r="A44" s="298" t="s">
        <v>21</v>
      </c>
      <c r="B44" s="299"/>
      <c r="C44" s="299"/>
      <c r="D44" s="299"/>
      <c r="E44" s="299"/>
      <c r="F44" s="299"/>
    </row>
    <row r="45" spans="1:6" ht="49.5" x14ac:dyDescent="0.3">
      <c r="A45" s="41" t="s">
        <v>317</v>
      </c>
      <c r="B45" s="221">
        <v>2</v>
      </c>
      <c r="C45" s="221"/>
      <c r="D45" s="222" t="s">
        <v>449</v>
      </c>
      <c r="E45" s="221"/>
      <c r="F45" s="221"/>
    </row>
    <row r="46" spans="1:6" x14ac:dyDescent="0.3">
      <c r="A46" s="41" t="s">
        <v>92</v>
      </c>
      <c r="B46" s="221">
        <v>2</v>
      </c>
      <c r="C46" s="221"/>
      <c r="D46" s="225"/>
      <c r="E46" s="221"/>
      <c r="F46" s="221"/>
    </row>
    <row r="47" spans="1:6" ht="49.5" x14ac:dyDescent="0.3">
      <c r="A47" s="41" t="s">
        <v>262</v>
      </c>
      <c r="B47" s="221">
        <v>2</v>
      </c>
      <c r="C47" s="221"/>
      <c r="D47" s="222" t="s">
        <v>515</v>
      </c>
      <c r="E47" s="221"/>
      <c r="F47" s="221"/>
    </row>
    <row r="48" spans="1:6" x14ac:dyDescent="0.3">
      <c r="A48" s="41" t="s">
        <v>24</v>
      </c>
      <c r="B48" s="221">
        <v>2</v>
      </c>
      <c r="C48" s="221"/>
      <c r="D48" s="222"/>
      <c r="E48" s="221"/>
      <c r="F48" s="221"/>
    </row>
    <row r="49" spans="1:6" x14ac:dyDescent="0.3">
      <c r="A49" s="41" t="s">
        <v>93</v>
      </c>
      <c r="B49" s="221">
        <v>2</v>
      </c>
      <c r="C49" s="221"/>
      <c r="D49" s="222" t="s">
        <v>483</v>
      </c>
      <c r="E49" s="221"/>
      <c r="F49" s="221"/>
    </row>
    <row r="50" spans="1:6" ht="18" x14ac:dyDescent="0.35">
      <c r="A50" s="76" t="s">
        <v>343</v>
      </c>
      <c r="B50" s="221" t="s">
        <v>34</v>
      </c>
      <c r="C50" s="248" t="str">
        <f>IF(B50=0, -5, "0")</f>
        <v>0</v>
      </c>
      <c r="D50" s="225"/>
      <c r="E50" s="221"/>
      <c r="F50" s="221"/>
    </row>
    <row r="51" spans="1:6" x14ac:dyDescent="0.3">
      <c r="A51" s="291" t="s">
        <v>38</v>
      </c>
      <c r="B51" s="292"/>
      <c r="C51" s="293"/>
      <c r="D51" s="125">
        <f>SUM(B45:C50)</f>
        <v>10</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484</v>
      </c>
      <c r="E57" s="222"/>
      <c r="F57" s="221"/>
    </row>
    <row r="58" spans="1:6" ht="49.5" x14ac:dyDescent="0.3">
      <c r="A58" s="51" t="s">
        <v>101</v>
      </c>
      <c r="B58" s="221">
        <v>1</v>
      </c>
      <c r="C58" s="221"/>
      <c r="D58" s="222" t="s">
        <v>444</v>
      </c>
      <c r="E58" s="221"/>
      <c r="F58" s="221"/>
    </row>
    <row r="59" spans="1:6" ht="118.5" customHeight="1" x14ac:dyDescent="0.35">
      <c r="A59" s="83" t="s">
        <v>249</v>
      </c>
      <c r="B59" s="221">
        <v>0</v>
      </c>
      <c r="C59" s="248">
        <f>IF(B59=0, -5, "0")</f>
        <v>-5</v>
      </c>
      <c r="D59" s="222" t="s">
        <v>485</v>
      </c>
      <c r="E59" s="222" t="s">
        <v>486</v>
      </c>
      <c r="F59" s="221"/>
    </row>
    <row r="60" spans="1:6" ht="33.75" x14ac:dyDescent="0.35">
      <c r="A60" s="76" t="s">
        <v>344</v>
      </c>
      <c r="B60" s="221">
        <v>1</v>
      </c>
      <c r="C60" s="248" t="str">
        <f>IF(B60=0, -5, "0")</f>
        <v>0</v>
      </c>
      <c r="D60" s="222" t="s">
        <v>445</v>
      </c>
      <c r="E60" s="221"/>
      <c r="F60" s="221"/>
    </row>
    <row r="61" spans="1:6" x14ac:dyDescent="0.3">
      <c r="A61" s="41" t="s">
        <v>340</v>
      </c>
      <c r="B61" s="221">
        <v>2</v>
      </c>
      <c r="C61" s="221"/>
      <c r="D61" s="225"/>
      <c r="E61" s="221"/>
      <c r="F61" s="221"/>
    </row>
    <row r="62" spans="1:6" x14ac:dyDescent="0.3">
      <c r="A62" s="291" t="s">
        <v>38</v>
      </c>
      <c r="B62" s="292"/>
      <c r="C62" s="293"/>
      <c r="D62" s="125">
        <f>SUM(B55:C61)</f>
        <v>4</v>
      </c>
    </row>
    <row r="63" spans="1:6" x14ac:dyDescent="0.3">
      <c r="A63" s="291" t="s">
        <v>342</v>
      </c>
      <c r="B63" s="292"/>
      <c r="C63" s="293"/>
      <c r="D63" s="65">
        <f>D62/(COUNT(B55:C61)*2)</f>
        <v>0.25</v>
      </c>
    </row>
    <row r="64" spans="1:6" s="50" customFormat="1" x14ac:dyDescent="0.3">
      <c r="A64" s="54"/>
      <c r="B64" s="55"/>
      <c r="C64" s="55"/>
      <c r="D64" s="56"/>
    </row>
    <row r="65" spans="1:6" ht="19.5" x14ac:dyDescent="0.4">
      <c r="A65" s="289" t="s">
        <v>143</v>
      </c>
      <c r="B65" s="290"/>
      <c r="C65" s="290"/>
      <c r="D65" s="290"/>
      <c r="E65" s="290"/>
      <c r="F65" s="290"/>
    </row>
    <row r="66" spans="1:6" ht="34.5" x14ac:dyDescent="0.4">
      <c r="A66" s="41" t="s">
        <v>318</v>
      </c>
      <c r="B66" s="227">
        <v>2</v>
      </c>
      <c r="C66" s="228"/>
      <c r="D66" s="222" t="s">
        <v>488</v>
      </c>
      <c r="E66" s="229"/>
      <c r="F66" s="221"/>
    </row>
    <row r="67" spans="1:6" ht="67.5" x14ac:dyDescent="0.4">
      <c r="A67" s="41" t="s">
        <v>319</v>
      </c>
      <c r="B67" s="227">
        <v>0</v>
      </c>
      <c r="C67" s="228"/>
      <c r="D67" s="222" t="s">
        <v>487</v>
      </c>
      <c r="E67" s="222" t="s">
        <v>489</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22" t="s">
        <v>439</v>
      </c>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437</v>
      </c>
      <c r="E74" s="232"/>
      <c r="F74" s="221"/>
    </row>
    <row r="75" spans="1:6" ht="18" x14ac:dyDescent="0.35">
      <c r="A75" s="89" t="s">
        <v>265</v>
      </c>
      <c r="B75" s="227" t="s">
        <v>34</v>
      </c>
      <c r="C75" s="248" t="str">
        <f>IF(B75=0, -5, "0")</f>
        <v>0</v>
      </c>
      <c r="D75" s="222" t="s">
        <v>490</v>
      </c>
      <c r="E75" s="232"/>
      <c r="F75" s="221"/>
    </row>
    <row r="76" spans="1:6" ht="18" x14ac:dyDescent="0.35">
      <c r="A76" s="89" t="s">
        <v>332</v>
      </c>
      <c r="B76" s="227">
        <v>2</v>
      </c>
      <c r="C76" s="248" t="str">
        <f>IF(B76=0, -5, "0")</f>
        <v>0</v>
      </c>
      <c r="D76" s="222" t="s">
        <v>438</v>
      </c>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447</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125">
        <f>SUM(B66:C82)</f>
        <v>22</v>
      </c>
    </row>
    <row r="84" spans="1:6" x14ac:dyDescent="0.3">
      <c r="A84" s="291" t="s">
        <v>342</v>
      </c>
      <c r="B84" s="292"/>
      <c r="C84" s="293"/>
      <c r="D84" s="65">
        <f>D83/(COUNT(B66:C82)*2)</f>
        <v>0.91666666666666663</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4.75" customHeight="1" x14ac:dyDescent="0.4">
      <c r="A90" s="51" t="s">
        <v>348</v>
      </c>
      <c r="B90" s="237">
        <v>2</v>
      </c>
      <c r="C90" s="228"/>
      <c r="D90" s="234"/>
      <c r="E90" s="221"/>
      <c r="F90" s="221"/>
    </row>
    <row r="91" spans="1:6" ht="34.5" x14ac:dyDescent="0.4">
      <c r="A91" s="48" t="s">
        <v>286</v>
      </c>
      <c r="B91" s="237">
        <v>1</v>
      </c>
      <c r="C91" s="228"/>
      <c r="D91" s="222" t="s">
        <v>574</v>
      </c>
      <c r="E91" s="221"/>
      <c r="F91" s="221"/>
    </row>
    <row r="92" spans="1:6" ht="22.5" customHeight="1" x14ac:dyDescent="0.35">
      <c r="A92" s="89" t="s">
        <v>261</v>
      </c>
      <c r="B92" s="237">
        <v>2</v>
      </c>
      <c r="C92" s="248" t="str">
        <f>IF(B92=0, -5, "0")</f>
        <v>0</v>
      </c>
      <c r="D92" s="36"/>
      <c r="E92" s="221"/>
      <c r="F92" s="221"/>
    </row>
    <row r="93" spans="1:6" ht="33.75" x14ac:dyDescent="0.35">
      <c r="A93" s="76" t="s">
        <v>266</v>
      </c>
      <c r="B93" s="237">
        <v>2</v>
      </c>
      <c r="C93" s="238" t="str">
        <f>IF(B93=0, -5, "0")</f>
        <v>0</v>
      </c>
      <c r="D93" s="222" t="s">
        <v>421</v>
      </c>
      <c r="E93" s="221"/>
      <c r="F93" s="221"/>
    </row>
    <row r="94" spans="1:6" ht="90.75" customHeight="1" x14ac:dyDescent="0.3">
      <c r="A94" s="48" t="s">
        <v>182</v>
      </c>
      <c r="B94" s="237">
        <v>0</v>
      </c>
      <c r="C94" s="221"/>
      <c r="D94" s="222" t="s">
        <v>491</v>
      </c>
      <c r="E94" s="222" t="s">
        <v>423</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125">
        <f>SUM(B87:C100)</f>
        <v>25</v>
      </c>
    </row>
    <row r="102" spans="1:6" x14ac:dyDescent="0.3">
      <c r="A102" s="291" t="s">
        <v>342</v>
      </c>
      <c r="B102" s="292"/>
      <c r="C102" s="293"/>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 customHeight="1" x14ac:dyDescent="0.4">
      <c r="A110" s="49" t="s">
        <v>286</v>
      </c>
      <c r="B110" s="237">
        <v>2</v>
      </c>
      <c r="C110" s="228"/>
      <c r="D110" s="234"/>
      <c r="E110" s="221"/>
      <c r="F110" s="221"/>
    </row>
    <row r="111" spans="1:6" s="50" customFormat="1" ht="26.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414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125">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51" x14ac:dyDescent="0.4">
      <c r="A124" s="48" t="s">
        <v>285</v>
      </c>
      <c r="B124" s="238">
        <v>1</v>
      </c>
      <c r="C124" s="228"/>
      <c r="D124" s="222" t="s">
        <v>492</v>
      </c>
      <c r="E124" s="222"/>
      <c r="F124" s="221"/>
    </row>
    <row r="125" spans="1:6" ht="19.5" x14ac:dyDescent="0.4">
      <c r="A125" s="41" t="s">
        <v>339</v>
      </c>
      <c r="B125" s="238">
        <v>2</v>
      </c>
      <c r="C125" s="228"/>
      <c r="D125" s="234"/>
      <c r="E125" s="229"/>
      <c r="F125" s="221"/>
    </row>
    <row r="126" spans="1:6" ht="27" customHeight="1" x14ac:dyDescent="0.35">
      <c r="A126" s="83" t="s">
        <v>239</v>
      </c>
      <c r="B126" s="238">
        <v>2</v>
      </c>
      <c r="C126" s="249" t="str">
        <f>IF(B126=0, -5, "0")</f>
        <v>0</v>
      </c>
      <c r="D126" s="234"/>
      <c r="E126" s="229"/>
      <c r="F126" s="221"/>
    </row>
    <row r="127" spans="1:6" ht="33.75" x14ac:dyDescent="0.35">
      <c r="A127" s="76" t="s">
        <v>267</v>
      </c>
      <c r="B127" s="238">
        <v>2</v>
      </c>
      <c r="C127" s="249" t="str">
        <f>IF(B127=0, -5, "0")</f>
        <v>0</v>
      </c>
      <c r="D127" s="222" t="s">
        <v>509</v>
      </c>
      <c r="E127" s="222"/>
      <c r="F127" s="221"/>
    </row>
    <row r="128" spans="1:6" x14ac:dyDescent="0.3">
      <c r="A128" s="48" t="s">
        <v>183</v>
      </c>
      <c r="B128" s="238"/>
      <c r="C128" s="241"/>
      <c r="D128" s="222"/>
      <c r="E128" s="222"/>
      <c r="F128" s="221"/>
    </row>
    <row r="129" spans="1:6" ht="99.75" x14ac:dyDescent="0.35">
      <c r="A129" s="83" t="s">
        <v>217</v>
      </c>
      <c r="B129" s="238">
        <v>1</v>
      </c>
      <c r="C129" s="249" t="str">
        <f>IF(B129=0, -5, "0")</f>
        <v>0</v>
      </c>
      <c r="D129" s="222" t="s">
        <v>516</v>
      </c>
      <c r="E129" s="222"/>
      <c r="F129" s="221"/>
    </row>
    <row r="130" spans="1:6" x14ac:dyDescent="0.3">
      <c r="A130" s="51" t="s">
        <v>323</v>
      </c>
      <c r="B130" s="238">
        <v>2</v>
      </c>
      <c r="C130" s="241"/>
      <c r="D130" s="222"/>
      <c r="E130" s="222"/>
      <c r="F130" s="221"/>
    </row>
    <row r="131" spans="1:6" ht="66.75" x14ac:dyDescent="0.35">
      <c r="A131" s="88" t="s">
        <v>366</v>
      </c>
      <c r="B131" s="238">
        <v>0</v>
      </c>
      <c r="C131" s="249">
        <f>IF(B131=0, -5, "0")</f>
        <v>-5</v>
      </c>
      <c r="D131" s="222" t="s">
        <v>493</v>
      </c>
      <c r="E131" s="222" t="s">
        <v>517</v>
      </c>
      <c r="F131" s="233"/>
    </row>
    <row r="132" spans="1:6" x14ac:dyDescent="0.3">
      <c r="A132" s="291" t="s">
        <v>38</v>
      </c>
      <c r="B132" s="292"/>
      <c r="C132" s="293"/>
      <c r="D132" s="125">
        <f>SUM(B121:C131)</f>
        <v>11</v>
      </c>
    </row>
    <row r="133" spans="1:6" x14ac:dyDescent="0.3">
      <c r="A133" s="291" t="s">
        <v>342</v>
      </c>
      <c r="B133" s="292"/>
      <c r="C133" s="293"/>
      <c r="D133" s="63">
        <f>D132/(COUNT(B121:C131)*2)</f>
        <v>0.5</v>
      </c>
    </row>
    <row r="134" spans="1:6" s="50" customFormat="1" x14ac:dyDescent="0.3">
      <c r="A134" s="54"/>
      <c r="B134" s="55"/>
      <c r="C134" s="55"/>
      <c r="D134" s="61"/>
    </row>
    <row r="135" spans="1:6" ht="24.75" customHeight="1"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20.25" customHeight="1" x14ac:dyDescent="0.3">
      <c r="A142" s="51" t="s">
        <v>351</v>
      </c>
      <c r="B142" s="237">
        <v>2</v>
      </c>
      <c r="C142" s="222"/>
      <c r="D142" s="258" t="s">
        <v>510</v>
      </c>
      <c r="E142" s="221"/>
      <c r="F142" s="221"/>
    </row>
    <row r="143" spans="1:6" ht="70.5" customHeight="1" x14ac:dyDescent="0.35">
      <c r="A143" s="76" t="s">
        <v>268</v>
      </c>
      <c r="B143" s="237">
        <v>0</v>
      </c>
      <c r="C143" s="250">
        <f>IF(B143=0, -5, "0")</f>
        <v>-5</v>
      </c>
      <c r="D143" s="255" t="s">
        <v>432</v>
      </c>
      <c r="E143" s="222" t="s">
        <v>433</v>
      </c>
      <c r="F143" s="221"/>
    </row>
    <row r="144" spans="1:6" ht="33.75" x14ac:dyDescent="0.35">
      <c r="A144" s="76" t="s">
        <v>218</v>
      </c>
      <c r="B144" s="237">
        <v>2</v>
      </c>
      <c r="C144" s="250" t="str">
        <f>IF(B144=0, -5, "0")</f>
        <v>0</v>
      </c>
      <c r="D144" s="255" t="s">
        <v>434</v>
      </c>
      <c r="E144" s="221"/>
      <c r="F144" s="221"/>
    </row>
    <row r="145" spans="1:6" ht="33" x14ac:dyDescent="0.3">
      <c r="A145" s="51" t="s">
        <v>104</v>
      </c>
      <c r="B145" s="237">
        <v>1</v>
      </c>
      <c r="C145" s="222"/>
      <c r="D145" s="255" t="s">
        <v>435</v>
      </c>
      <c r="E145" s="221"/>
      <c r="F145" s="221"/>
    </row>
    <row r="146" spans="1:6" ht="66" x14ac:dyDescent="0.3">
      <c r="A146" s="93" t="s">
        <v>240</v>
      </c>
      <c r="B146" s="237">
        <v>0</v>
      </c>
      <c r="C146" s="222"/>
      <c r="D146" s="255" t="s">
        <v>431</v>
      </c>
      <c r="E146" s="222" t="s">
        <v>518</v>
      </c>
      <c r="F146" s="221"/>
    </row>
    <row r="147" spans="1:6" ht="33" x14ac:dyDescent="0.3">
      <c r="A147" s="41" t="s">
        <v>352</v>
      </c>
      <c r="B147" s="237">
        <v>1</v>
      </c>
      <c r="C147" s="222"/>
      <c r="D147" s="255" t="s">
        <v>430</v>
      </c>
      <c r="E147" s="221"/>
      <c r="F147" s="221"/>
    </row>
    <row r="148" spans="1:6" x14ac:dyDescent="0.3">
      <c r="A148" s="291" t="s">
        <v>38</v>
      </c>
      <c r="B148" s="292"/>
      <c r="C148" s="293"/>
      <c r="D148" s="125">
        <f>SUM(B136:C147)</f>
        <v>13</v>
      </c>
    </row>
    <row r="149" spans="1:6" x14ac:dyDescent="0.3">
      <c r="A149" s="291" t="s">
        <v>342</v>
      </c>
      <c r="B149" s="292"/>
      <c r="C149" s="293"/>
      <c r="D149" s="65">
        <f>D148/(COUNT(B136:C147)*2)</f>
        <v>0.5</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t="s">
        <v>494</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188">
        <f>SUM(B152:C159)</f>
        <v>16</v>
      </c>
    </row>
    <row r="161" spans="1:6" x14ac:dyDescent="0.3">
      <c r="A161" s="291" t="s">
        <v>342</v>
      </c>
      <c r="B161" s="292"/>
      <c r="C161" s="293"/>
      <c r="D161" s="65">
        <f>D160/(COUNT(B152:C159)*2)</f>
        <v>1</v>
      </c>
    </row>
    <row r="162" spans="1:6" s="50" customFormat="1" ht="28.15" customHeigh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ht="33" x14ac:dyDescent="0.3">
      <c r="A165" s="41" t="s">
        <v>334</v>
      </c>
      <c r="B165" s="221">
        <v>1</v>
      </c>
      <c r="C165" s="221"/>
      <c r="D165" s="222" t="s">
        <v>519</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91" t="s">
        <v>38</v>
      </c>
      <c r="B168" s="292"/>
      <c r="C168" s="293"/>
      <c r="D168" s="125">
        <f>SUM(B164:C167)</f>
        <v>5</v>
      </c>
    </row>
    <row r="169" spans="1:6" x14ac:dyDescent="0.3">
      <c r="A169" s="291" t="s">
        <v>342</v>
      </c>
      <c r="B169" s="292"/>
      <c r="C169" s="293"/>
      <c r="D169" s="65">
        <f>D168/(COUNT(B164:C167)*2)</f>
        <v>0.83333333333333337</v>
      </c>
    </row>
    <row r="170" spans="1:6" s="50" customFormat="1" x14ac:dyDescent="0.3">
      <c r="A170" s="54"/>
      <c r="B170" s="55"/>
      <c r="C170" s="55"/>
      <c r="D170" s="56"/>
    </row>
    <row r="171" spans="1:6" ht="19.5" x14ac:dyDescent="0.4">
      <c r="A171" s="296" t="s">
        <v>17</v>
      </c>
      <c r="B171" s="297"/>
      <c r="C171" s="297"/>
      <c r="D171" s="297"/>
      <c r="E171" s="297"/>
      <c r="F171" s="297"/>
    </row>
    <row r="172" spans="1:6" ht="33" x14ac:dyDescent="0.3">
      <c r="A172" s="48" t="s">
        <v>202</v>
      </c>
      <c r="B172" s="221">
        <v>1</v>
      </c>
      <c r="C172" s="221"/>
      <c r="D172" s="222" t="s">
        <v>413</v>
      </c>
      <c r="E172" s="221"/>
      <c r="F172" s="221"/>
    </row>
    <row r="173" spans="1:6" x14ac:dyDescent="0.3">
      <c r="A173" s="41" t="s">
        <v>96</v>
      </c>
      <c r="B173" s="221">
        <v>2</v>
      </c>
      <c r="C173" s="221"/>
      <c r="D173" s="247"/>
      <c r="E173" s="221"/>
      <c r="F173" s="221"/>
    </row>
    <row r="174" spans="1:6" ht="49.5" x14ac:dyDescent="0.3">
      <c r="A174" s="87" t="s">
        <v>220</v>
      </c>
      <c r="B174" s="221">
        <v>1</v>
      </c>
      <c r="C174" s="221"/>
      <c r="D174" s="222" t="s">
        <v>520</v>
      </c>
      <c r="E174" s="221"/>
      <c r="F174" s="221"/>
    </row>
    <row r="175" spans="1:6" x14ac:dyDescent="0.3">
      <c r="A175" s="41" t="s">
        <v>163</v>
      </c>
      <c r="B175" s="221">
        <v>2</v>
      </c>
      <c r="C175" s="221"/>
      <c r="D175" s="222"/>
      <c r="E175" s="222"/>
      <c r="F175" s="221"/>
    </row>
    <row r="176" spans="1:6" x14ac:dyDescent="0.3">
      <c r="A176" s="291" t="s">
        <v>38</v>
      </c>
      <c r="B176" s="292"/>
      <c r="C176" s="293"/>
      <c r="D176" s="125">
        <f>SUM(B172:C175)</f>
        <v>6</v>
      </c>
    </row>
    <row r="177" spans="1:6" x14ac:dyDescent="0.3">
      <c r="A177" s="291" t="s">
        <v>342</v>
      </c>
      <c r="B177" s="292"/>
      <c r="C177" s="293"/>
      <c r="D177" s="65">
        <f>D176/(COUNT(B172:C175)*2)</f>
        <v>0.75</v>
      </c>
    </row>
    <row r="178" spans="1:6" s="50" customFormat="1" x14ac:dyDescent="0.3">
      <c r="A178" s="54"/>
      <c r="B178" s="55"/>
      <c r="C178" s="55"/>
      <c r="D178" s="56"/>
    </row>
    <row r="179" spans="1:6" ht="19.5" x14ac:dyDescent="0.4">
      <c r="A179" s="289" t="s">
        <v>87</v>
      </c>
      <c r="B179" s="290"/>
      <c r="C179" s="290"/>
      <c r="D179" s="290"/>
      <c r="E179" s="290"/>
      <c r="F179" s="290"/>
    </row>
    <row r="180" spans="1:6" ht="33" x14ac:dyDescent="0.3">
      <c r="A180" s="87" t="s">
        <v>364</v>
      </c>
      <c r="B180" s="221">
        <v>0</v>
      </c>
      <c r="C180" s="221"/>
      <c r="D180" s="222" t="s">
        <v>451</v>
      </c>
      <c r="E180" s="222" t="s">
        <v>452</v>
      </c>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49.5" x14ac:dyDescent="0.3">
      <c r="A184" s="41" t="s">
        <v>356</v>
      </c>
      <c r="B184" s="221">
        <v>1</v>
      </c>
      <c r="C184" s="221"/>
      <c r="D184" s="222" t="s">
        <v>495</v>
      </c>
      <c r="E184" s="221"/>
      <c r="F184" s="221"/>
    </row>
    <row r="185" spans="1:6" x14ac:dyDescent="0.3">
      <c r="A185" s="291" t="s">
        <v>38</v>
      </c>
      <c r="B185" s="292"/>
      <c r="C185" s="293"/>
      <c r="D185" s="125">
        <f>SUM(B180:C184)</f>
        <v>7</v>
      </c>
    </row>
    <row r="186" spans="1:6" x14ac:dyDescent="0.3">
      <c r="A186" s="291" t="s">
        <v>342</v>
      </c>
      <c r="B186" s="292"/>
      <c r="C186" s="293"/>
      <c r="D186" s="65">
        <f>D185/(COUNT(B180:C184)*2)</f>
        <v>0.7</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91" t="s">
        <v>38</v>
      </c>
      <c r="B193" s="292"/>
      <c r="C193" s="293"/>
      <c r="D193" s="97">
        <f>SUM(B189:C192)</f>
        <v>2</v>
      </c>
    </row>
    <row r="194" spans="1:4" x14ac:dyDescent="0.3">
      <c r="A194" s="291" t="s">
        <v>342</v>
      </c>
      <c r="B194" s="292"/>
      <c r="C194" s="293"/>
      <c r="D194" s="65">
        <f>D193/(COUNT(B189:C192)*2)</f>
        <v>1</v>
      </c>
    </row>
    <row r="196" spans="1:4" ht="18" x14ac:dyDescent="0.35">
      <c r="A196" s="121" t="s">
        <v>512</v>
      </c>
      <c r="B196" s="120"/>
      <c r="C196" s="120"/>
      <c r="D196" s="220">
        <v>0.4</v>
      </c>
    </row>
    <row r="197" spans="1:4" ht="22.5" x14ac:dyDescent="0.3">
      <c r="A197" s="71" t="s">
        <v>47</v>
      </c>
      <c r="B197" s="72"/>
      <c r="C197" s="73"/>
      <c r="D197" s="74">
        <f>SUM(D193,D185,D176,D168,D160,D62,D51,D32,D22,D117,D148,D132,D101,D83,D41)</f>
        <v>171</v>
      </c>
    </row>
    <row r="198" spans="1:4" ht="22.5" x14ac:dyDescent="0.3">
      <c r="A198" s="71" t="s">
        <v>378</v>
      </c>
      <c r="B198" s="72"/>
      <c r="C198" s="73"/>
      <c r="D198" s="75">
        <f>D197/(COUNT(B189:C192,B180:C184,B172:C175,B164:C167,B152:C159,B55:C61,B45:C50,B26:C31,B17:C21,B106:C116,B136:C147,B121:C131,B87:C100,B66:C82,B36:C40)*2)</f>
        <v>0.77027027027027029</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2" manualBreakCount="2">
    <brk id="64" max="5" man="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13" zoomScale="89" zoomScaleNormal="100" zoomScaleSheetLayoutView="89" workbookViewId="0">
      <selection activeCell="D468" sqref="D46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Houmt Souk</v>
      </c>
      <c r="B8" s="286"/>
      <c r="C8" s="286"/>
      <c r="D8" s="286"/>
      <c r="E8" s="286"/>
      <c r="F8" s="286"/>
      <c r="G8" s="216"/>
      <c r="H8" s="216"/>
      <c r="I8" s="213"/>
    </row>
    <row r="9" spans="1:9" ht="24" x14ac:dyDescent="0.45">
      <c r="A9" s="38" t="s">
        <v>44</v>
      </c>
      <c r="B9" s="287" t="s">
        <v>559</v>
      </c>
      <c r="C9" s="287"/>
      <c r="D9" s="287"/>
      <c r="E9" s="287"/>
      <c r="F9" s="287"/>
      <c r="G9" s="216"/>
      <c r="H9" s="216"/>
      <c r="I9" s="213"/>
    </row>
    <row r="10" spans="1:9" ht="24" x14ac:dyDescent="0.45">
      <c r="A10" s="39" t="s">
        <v>46</v>
      </c>
      <c r="B10" s="288" t="s">
        <v>560</v>
      </c>
      <c r="C10" s="288"/>
      <c r="D10" s="288"/>
      <c r="E10" s="288"/>
      <c r="F10" s="288"/>
      <c r="G10" s="216"/>
      <c r="H10" s="216"/>
      <c r="I10" s="213"/>
    </row>
    <row r="11" spans="1:9" ht="24" x14ac:dyDescent="0.45">
      <c r="A11" s="38" t="s">
        <v>45</v>
      </c>
      <c r="B11" s="283">
        <v>42843</v>
      </c>
      <c r="C11" s="283"/>
      <c r="D11" s="283"/>
      <c r="E11" s="283"/>
      <c r="F11" s="283"/>
      <c r="G11" s="216"/>
      <c r="H11" s="216"/>
      <c r="I11" s="213"/>
    </row>
    <row r="12" spans="1:9" ht="24" x14ac:dyDescent="0.45">
      <c r="A12" s="38" t="s">
        <v>276</v>
      </c>
      <c r="B12" s="276">
        <f>D505</f>
        <v>0.93956043956043955</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42843</v>
      </c>
      <c r="B17" s="36"/>
      <c r="C17" s="36"/>
      <c r="D17" s="36"/>
      <c r="E17" s="36"/>
      <c r="F17" s="36"/>
      <c r="G17" s="36"/>
      <c r="H17" s="36"/>
    </row>
    <row r="18" spans="1:8" ht="18" x14ac:dyDescent="0.25">
      <c r="A18" s="281" t="s">
        <v>1</v>
      </c>
      <c r="B18" s="282"/>
      <c r="C18" s="282"/>
      <c r="D18" s="282"/>
      <c r="E18" s="282"/>
      <c r="F18" s="282"/>
    </row>
    <row r="19" spans="1:8" ht="30" x14ac:dyDescent="0.25">
      <c r="A19" s="169" t="s">
        <v>10</v>
      </c>
      <c r="B19" s="170">
        <v>2</v>
      </c>
      <c r="C19" s="170"/>
      <c r="D19" s="168" t="s">
        <v>563</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569</v>
      </c>
      <c r="E32" s="147"/>
      <c r="F32" s="147"/>
      <c r="G32" s="172"/>
    </row>
    <row r="33" spans="1:7" ht="36" x14ac:dyDescent="0.25">
      <c r="A33" s="99" t="s">
        <v>11</v>
      </c>
      <c r="B33" s="170">
        <v>2</v>
      </c>
      <c r="C33" s="217" t="str">
        <f>IF(B33=0, -5, "0")</f>
        <v>0</v>
      </c>
      <c r="D33" s="129"/>
      <c r="E33" s="147"/>
      <c r="F33" s="147"/>
    </row>
    <row r="34" spans="1:7" ht="45" x14ac:dyDescent="0.25">
      <c r="A34" s="18" t="s">
        <v>290</v>
      </c>
      <c r="B34" s="170">
        <v>1</v>
      </c>
      <c r="C34" s="171"/>
      <c r="D34" s="156" t="s">
        <v>565</v>
      </c>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71" t="s">
        <v>137</v>
      </c>
      <c r="B43" s="271"/>
      <c r="C43" s="271"/>
      <c r="D43" s="271"/>
      <c r="E43" s="271"/>
      <c r="F43" s="271"/>
    </row>
    <row r="44" spans="1:7" x14ac:dyDescent="0.25">
      <c r="A44" s="183">
        <f>B11</f>
        <v>42843</v>
      </c>
      <c r="B44" s="6"/>
      <c r="C44" s="7"/>
      <c r="D44" s="6"/>
    </row>
    <row r="45" spans="1:7" ht="16.5" x14ac:dyDescent="0.25">
      <c r="A45" s="274" t="s">
        <v>63</v>
      </c>
      <c r="B45" s="275"/>
      <c r="C45" s="275"/>
      <c r="D45" s="275"/>
      <c r="E45" s="275"/>
      <c r="F45" s="275"/>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t="s">
        <v>34</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558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1</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1</v>
      </c>
    </row>
    <row r="98" spans="1:6" x14ac:dyDescent="0.25">
      <c r="A98" s="5"/>
      <c r="B98" s="6"/>
      <c r="C98" s="7"/>
      <c r="D98" s="6"/>
    </row>
    <row r="99" spans="1:6" ht="18" x14ac:dyDescent="0.35">
      <c r="A99" s="271" t="s">
        <v>129</v>
      </c>
      <c r="B99" s="271"/>
      <c r="C99" s="271"/>
      <c r="D99" s="271"/>
      <c r="E99" s="271"/>
      <c r="F99" s="271"/>
    </row>
    <row r="100" spans="1:6" x14ac:dyDescent="0.25">
      <c r="A100" s="183">
        <f>B11</f>
        <v>42843</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ht="45" x14ac:dyDescent="0.25">
      <c r="A105" s="33" t="s">
        <v>28</v>
      </c>
      <c r="B105" s="170">
        <v>1</v>
      </c>
      <c r="C105" s="170"/>
      <c r="D105" s="156" t="s">
        <v>541</v>
      </c>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ht="30" x14ac:dyDescent="0.25">
      <c r="A115" s="18" t="s">
        <v>294</v>
      </c>
      <c r="B115" s="170">
        <v>1</v>
      </c>
      <c r="C115" s="170"/>
      <c r="D115" s="143" t="s">
        <v>540</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ht="60" x14ac:dyDescent="0.25">
      <c r="A118" s="18" t="s">
        <v>64</v>
      </c>
      <c r="B118" s="170">
        <v>0</v>
      </c>
      <c r="C118" s="170"/>
      <c r="D118" s="12" t="s">
        <v>546</v>
      </c>
      <c r="E118" s="168" t="s">
        <v>419</v>
      </c>
      <c r="F118" s="147"/>
    </row>
    <row r="119" spans="1:6" ht="120" x14ac:dyDescent="0.25">
      <c r="A119" s="169" t="s">
        <v>175</v>
      </c>
      <c r="B119" s="170">
        <v>0</v>
      </c>
      <c r="C119" s="170"/>
      <c r="D119" s="12" t="s">
        <v>588</v>
      </c>
      <c r="E119" s="168" t="s">
        <v>589</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t="s">
        <v>545</v>
      </c>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0.875</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0.5</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64</v>
      </c>
    </row>
    <row r="150" spans="1:6" ht="18" x14ac:dyDescent="0.25">
      <c r="A150" s="78" t="s">
        <v>225</v>
      </c>
      <c r="B150" s="84"/>
      <c r="C150" s="85"/>
      <c r="D150" s="82">
        <f>D149/(COUNT(B138:C144,B102:C109,B114:C133)*2)</f>
        <v>0.91428571428571426</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42843</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1</v>
      </c>
      <c r="C168" s="170"/>
      <c r="D168" s="143" t="s">
        <v>590</v>
      </c>
      <c r="E168" s="147"/>
      <c r="F168" s="147"/>
    </row>
    <row r="169" spans="1:6" x14ac:dyDescent="0.25">
      <c r="A169" s="18" t="s">
        <v>135</v>
      </c>
      <c r="B169" s="170">
        <v>2</v>
      </c>
      <c r="C169" s="170"/>
      <c r="D169" s="143"/>
      <c r="E169" s="147"/>
      <c r="F169" s="147"/>
    </row>
    <row r="170" spans="1:6" x14ac:dyDescent="0.25">
      <c r="A170" s="18" t="s">
        <v>64</v>
      </c>
      <c r="B170" s="170" t="s">
        <v>34</v>
      </c>
      <c r="C170" s="170"/>
      <c r="D170" s="12" t="s">
        <v>548</v>
      </c>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1</v>
      </c>
      <c r="C176" s="217" t="str">
        <f>IF(B176=0, -5, "0")</f>
        <v>0</v>
      </c>
      <c r="D176" s="168" t="s">
        <v>591</v>
      </c>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32</v>
      </c>
    </row>
    <row r="187" spans="1:7" x14ac:dyDescent="0.25">
      <c r="A187" s="19" t="s">
        <v>37</v>
      </c>
      <c r="B187" s="20"/>
      <c r="C187" s="21"/>
      <c r="D187" s="63">
        <f>D186/(COUNT(B167:C184)*2)</f>
        <v>0.94117647058823528</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0.96</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42843</v>
      </c>
      <c r="B193" s="6"/>
      <c r="C193" s="7"/>
      <c r="D193" s="6"/>
    </row>
    <row r="194" spans="1:7" ht="18" x14ac:dyDescent="0.25">
      <c r="A194" s="272" t="s">
        <v>158</v>
      </c>
      <c r="B194" s="273"/>
      <c r="C194" s="273"/>
      <c r="D194" s="273"/>
      <c r="E194" s="273"/>
      <c r="F194" s="273"/>
    </row>
    <row r="195" spans="1:7" ht="36" x14ac:dyDescent="0.35">
      <c r="A195" s="83" t="s">
        <v>27</v>
      </c>
      <c r="B195" s="170">
        <v>1</v>
      </c>
      <c r="C195" s="217" t="str">
        <f>IF(B195=0, -5, "0")</f>
        <v>0</v>
      </c>
      <c r="D195" s="168" t="s">
        <v>530</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75" x14ac:dyDescent="0.25">
      <c r="A199" s="23" t="s">
        <v>154</v>
      </c>
      <c r="B199" s="170">
        <v>1</v>
      </c>
      <c r="C199" s="170"/>
      <c r="D199" s="168" t="s">
        <v>592</v>
      </c>
      <c r="E199" s="147"/>
      <c r="F199" s="147"/>
    </row>
    <row r="200" spans="1:7" x14ac:dyDescent="0.25">
      <c r="A200" s="33" t="s">
        <v>153</v>
      </c>
      <c r="B200" s="170">
        <v>2</v>
      </c>
      <c r="C200" s="170"/>
      <c r="D200" s="168"/>
      <c r="E200" s="147"/>
      <c r="F200" s="147"/>
    </row>
    <row r="201" spans="1:7" ht="30" x14ac:dyDescent="0.25">
      <c r="A201" s="33" t="s">
        <v>28</v>
      </c>
      <c r="B201" s="170">
        <v>1</v>
      </c>
      <c r="C201" s="170"/>
      <c r="D201" s="168" t="s">
        <v>570</v>
      </c>
      <c r="E201" s="147"/>
      <c r="F201" s="147"/>
    </row>
    <row r="202" spans="1:7" ht="120" x14ac:dyDescent="0.25">
      <c r="A202" s="33" t="s">
        <v>155</v>
      </c>
      <c r="B202" s="170">
        <v>1</v>
      </c>
      <c r="C202" s="170"/>
      <c r="D202" s="156" t="s">
        <v>580</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18</v>
      </c>
    </row>
    <row r="207" spans="1:7" x14ac:dyDescent="0.25">
      <c r="A207" s="19" t="s">
        <v>37</v>
      </c>
      <c r="B207" s="20"/>
      <c r="C207" s="21"/>
      <c r="D207" s="63">
        <f>D206/(COUNT(B195:C205)*2)</f>
        <v>0.81818181818181823</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1</v>
      </c>
      <c r="C211" s="217" t="str">
        <f>IF(B211=0, -5, "0")</f>
        <v>0</v>
      </c>
      <c r="D211" s="168" t="s">
        <v>529</v>
      </c>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60" x14ac:dyDescent="0.25">
      <c r="A218" s="18" t="s">
        <v>188</v>
      </c>
      <c r="B218" s="170">
        <v>0</v>
      </c>
      <c r="C218" s="170"/>
      <c r="D218" s="168" t="s">
        <v>531</v>
      </c>
      <c r="E218" s="168" t="s">
        <v>581</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2</v>
      </c>
      <c r="C222" s="217" t="str">
        <f>IF(B222=0, -5, "0")</f>
        <v>0</v>
      </c>
      <c r="D222" s="168" t="s">
        <v>587</v>
      </c>
      <c r="E222" s="147"/>
      <c r="F222" s="147"/>
    </row>
    <row r="223" spans="1:7" ht="18" x14ac:dyDescent="0.35">
      <c r="A223" s="48" t="s">
        <v>289</v>
      </c>
      <c r="B223" s="170">
        <v>2</v>
      </c>
      <c r="C223" s="170"/>
      <c r="D223" s="168"/>
      <c r="E223" s="160"/>
      <c r="F223" s="147"/>
      <c r="G223" s="172"/>
    </row>
    <row r="224" spans="1:7" ht="30" x14ac:dyDescent="0.25">
      <c r="A224" s="107" t="s">
        <v>168</v>
      </c>
      <c r="B224" s="170">
        <v>2</v>
      </c>
      <c r="C224" s="218" t="str">
        <f>IF(B224=0, -5, "0")</f>
        <v>0</v>
      </c>
      <c r="D224" s="146" t="s">
        <v>571</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1</v>
      </c>
      <c r="C234" s="170"/>
      <c r="D234" s="155" t="s">
        <v>533</v>
      </c>
      <c r="E234" s="147"/>
      <c r="F234" s="147"/>
    </row>
    <row r="235" spans="1:6" ht="18" x14ac:dyDescent="0.35">
      <c r="A235" s="76" t="s">
        <v>59</v>
      </c>
      <c r="B235" s="171">
        <v>2</v>
      </c>
      <c r="C235" s="217" t="str">
        <f>IF(B235=0, -5, "0")</f>
        <v>0</v>
      </c>
      <c r="D235" s="157"/>
      <c r="E235" s="147"/>
      <c r="F235" s="147"/>
    </row>
    <row r="236" spans="1:6" ht="36" x14ac:dyDescent="0.35">
      <c r="A236" s="83" t="s">
        <v>477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45" x14ac:dyDescent="0.25">
      <c r="A240" s="169" t="s">
        <v>156</v>
      </c>
      <c r="B240" s="171">
        <v>1</v>
      </c>
      <c r="C240" s="170"/>
      <c r="D240" s="156" t="s">
        <v>582</v>
      </c>
      <c r="E240" s="147"/>
      <c r="F240" s="147"/>
    </row>
    <row r="241" spans="1:6" ht="45" x14ac:dyDescent="0.25">
      <c r="A241" s="100" t="s">
        <v>287</v>
      </c>
      <c r="B241" s="171">
        <v>1</v>
      </c>
      <c r="C241" s="154"/>
      <c r="D241" s="256">
        <v>0.5</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0.88157894736842102</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42843</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ht="45" x14ac:dyDescent="0.25">
      <c r="A267" s="152" t="s">
        <v>478</v>
      </c>
      <c r="B267" s="171">
        <v>1</v>
      </c>
      <c r="C267" s="171"/>
      <c r="D267" s="254" t="s">
        <v>583</v>
      </c>
      <c r="E267" s="173"/>
      <c r="F267" s="173"/>
    </row>
    <row r="268" spans="1:6" s="3" customFormat="1" ht="30" x14ac:dyDescent="0.25">
      <c r="A268" s="18" t="s">
        <v>206</v>
      </c>
      <c r="B268" s="171">
        <v>1</v>
      </c>
      <c r="C268" s="170"/>
      <c r="D268" s="11" t="s">
        <v>584</v>
      </c>
      <c r="E268" s="173"/>
      <c r="F268" s="173"/>
    </row>
    <row r="269" spans="1:6" s="3" customFormat="1" x14ac:dyDescent="0.25">
      <c r="A269" s="169" t="s">
        <v>312</v>
      </c>
      <c r="B269" s="171">
        <v>2</v>
      </c>
      <c r="C269" s="170"/>
      <c r="D269" s="164"/>
      <c r="E269" s="173"/>
      <c r="F269" s="173"/>
    </row>
    <row r="270" spans="1:6" s="3" customFormat="1" ht="92.25" customHeight="1" x14ac:dyDescent="0.25">
      <c r="A270" s="169" t="s">
        <v>149</v>
      </c>
      <c r="B270" s="171">
        <v>0</v>
      </c>
      <c r="C270" s="170"/>
      <c r="D270" s="11" t="s">
        <v>585</v>
      </c>
      <c r="E270" s="146" t="s">
        <v>534</v>
      </c>
      <c r="F270" s="173"/>
    </row>
    <row r="271" spans="1:6" s="3" customFormat="1" ht="45" x14ac:dyDescent="0.35">
      <c r="A271" s="76" t="s">
        <v>7</v>
      </c>
      <c r="B271" s="171">
        <v>1</v>
      </c>
      <c r="C271" s="217" t="str">
        <f>IF(B271=0, -5, "0")</f>
        <v>0</v>
      </c>
      <c r="D271" s="11" t="s">
        <v>586</v>
      </c>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7">
        <v>0.8</v>
      </c>
    </row>
    <row r="285" spans="1:6" s="3" customFormat="1" x14ac:dyDescent="0.25">
      <c r="A285" s="19" t="s">
        <v>38</v>
      </c>
      <c r="B285" s="19"/>
      <c r="C285" s="19"/>
      <c r="D285" s="19">
        <f>SUM(B267:C283)</f>
        <v>29</v>
      </c>
    </row>
    <row r="286" spans="1:6" s="3" customFormat="1" x14ac:dyDescent="0.25">
      <c r="A286" s="19" t="s">
        <v>37</v>
      </c>
      <c r="B286" s="20"/>
      <c r="C286" s="21"/>
      <c r="D286" s="63">
        <f>D285/(COUNT(B267:C283)*2)</f>
        <v>0.8529411764705882</v>
      </c>
    </row>
    <row r="287" spans="1:6" s="3" customFormat="1" x14ac:dyDescent="0.25">
      <c r="A287" s="9"/>
      <c r="B287" s="6"/>
      <c r="C287" s="7"/>
      <c r="D287" s="6"/>
    </row>
    <row r="288" spans="1:6" s="3" customFormat="1" ht="18" x14ac:dyDescent="0.25">
      <c r="A288" s="78" t="s">
        <v>82</v>
      </c>
      <c r="B288" s="84"/>
      <c r="C288" s="85"/>
      <c r="D288" s="81">
        <f>SUM(D285,D263)</f>
        <v>53</v>
      </c>
    </row>
    <row r="289" spans="1:7" s="3" customFormat="1" ht="18" x14ac:dyDescent="0.25">
      <c r="A289" s="78" t="s">
        <v>228</v>
      </c>
      <c r="B289" s="84"/>
      <c r="C289" s="85"/>
      <c r="D289" s="82">
        <f>D288/(COUNT(B251:C262,B267:C283)*2)</f>
        <v>0.91379310344827591</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42843</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t="s">
        <v>34</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1</v>
      </c>
      <c r="C309" s="217" t="str">
        <f>IF(B309=0, -5, "0")</f>
        <v>0</v>
      </c>
      <c r="D309" s="156" t="s">
        <v>549</v>
      </c>
      <c r="E309" s="147"/>
      <c r="F309" s="147"/>
    </row>
    <row r="310" spans="1:6" ht="60" x14ac:dyDescent="0.25">
      <c r="A310" s="169" t="s">
        <v>108</v>
      </c>
      <c r="B310" s="171">
        <v>2</v>
      </c>
      <c r="C310" s="170"/>
      <c r="D310" s="156" t="s">
        <v>593</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19</v>
      </c>
    </row>
    <row r="319" spans="1:6" x14ac:dyDescent="0.25">
      <c r="A319" s="19" t="s">
        <v>37</v>
      </c>
      <c r="B319" s="20"/>
      <c r="C319" s="21"/>
      <c r="D319" s="63">
        <f>D318/(COUNT(B306:C316)*2)</f>
        <v>0.95</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42843</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572</v>
      </c>
      <c r="E333" s="147"/>
      <c r="F333" s="147"/>
    </row>
    <row r="334" spans="1:9" ht="30" x14ac:dyDescent="0.25">
      <c r="A334" s="169" t="s">
        <v>304</v>
      </c>
      <c r="B334" s="170">
        <v>2</v>
      </c>
      <c r="C334" s="171"/>
      <c r="D334" s="162" t="s">
        <v>562</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1" t="s">
        <v>8</v>
      </c>
      <c r="B352" s="271"/>
      <c r="C352" s="271"/>
      <c r="D352" s="271"/>
      <c r="E352" s="271"/>
      <c r="F352" s="271"/>
    </row>
    <row r="353" spans="1:6" x14ac:dyDescent="0.25">
      <c r="A353" s="183">
        <f>B11</f>
        <v>42843</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t="s">
        <v>34</v>
      </c>
      <c r="C360" s="138"/>
      <c r="D360" s="168"/>
      <c r="E360" s="147"/>
      <c r="F360" s="147"/>
    </row>
    <row r="361" spans="1:6" x14ac:dyDescent="0.25">
      <c r="A361" s="23" t="s">
        <v>280</v>
      </c>
      <c r="B361" s="170" t="s">
        <v>34</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12</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68"/>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20</v>
      </c>
    </row>
    <row r="380" spans="1:6" x14ac:dyDescent="0.25">
      <c r="A380" s="19" t="s">
        <v>37</v>
      </c>
      <c r="B380" s="20"/>
      <c r="C380" s="20"/>
      <c r="D380" s="64">
        <f>D379/(COUNT(B367:C378)*2)</f>
        <v>1</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76.5" x14ac:dyDescent="0.35">
      <c r="A395" s="76" t="s">
        <v>150</v>
      </c>
      <c r="B395" s="171">
        <v>0</v>
      </c>
      <c r="C395" s="217">
        <f>IF(B395=0, -5, "0")</f>
        <v>-5</v>
      </c>
      <c r="D395" s="157" t="s">
        <v>594</v>
      </c>
      <c r="E395" s="168" t="s">
        <v>538</v>
      </c>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5</v>
      </c>
    </row>
    <row r="400" spans="1:16384" x14ac:dyDescent="0.25">
      <c r="A400" s="19" t="s">
        <v>37</v>
      </c>
      <c r="B400" s="20"/>
      <c r="C400" s="21"/>
      <c r="D400" s="63">
        <f>D399/(COUNT(B392:C397)*2)</f>
        <v>0.35714285714285715</v>
      </c>
    </row>
    <row r="401" spans="1:6" x14ac:dyDescent="0.25">
      <c r="A401" s="8"/>
      <c r="B401" s="7"/>
      <c r="C401" s="7"/>
      <c r="D401" s="7"/>
    </row>
    <row r="402" spans="1:6" ht="18" x14ac:dyDescent="0.25">
      <c r="A402" s="78" t="s">
        <v>43</v>
      </c>
      <c r="B402" s="84"/>
      <c r="C402" s="85"/>
      <c r="D402" s="81">
        <f>SUM(D399,D379,D388,D363)</f>
        <v>47</v>
      </c>
    </row>
    <row r="403" spans="1:6" ht="18" x14ac:dyDescent="0.25">
      <c r="A403" s="78" t="s">
        <v>231</v>
      </c>
      <c r="B403" s="84"/>
      <c r="C403" s="85"/>
      <c r="D403" s="82">
        <f>D402/(COUNT(B392:C397,B367:C378,B383:C387,B355:C362)*2)</f>
        <v>0.8392857142857143</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42843</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42843</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t="s">
        <v>568</v>
      </c>
      <c r="E467" s="172"/>
      <c r="F467" s="147"/>
      <c r="G467" s="172"/>
    </row>
    <row r="468" spans="1:7" ht="30" x14ac:dyDescent="0.25">
      <c r="A468" s="32" t="s">
        <v>196</v>
      </c>
      <c r="B468" s="171">
        <v>2</v>
      </c>
      <c r="C468" s="171"/>
      <c r="D468" s="162"/>
      <c r="E468" s="146"/>
      <c r="F468" s="147"/>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6">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v>
      </c>
    </row>
    <row r="504" spans="1:6" ht="22.5" x14ac:dyDescent="0.3">
      <c r="A504" s="71" t="s">
        <v>47</v>
      </c>
      <c r="B504" s="72"/>
      <c r="C504" s="73"/>
      <c r="D504" s="74">
        <f>SUM(D500,D491,D461,D451,D402,D349,D321,D40,D470,D288,D245,D149,D432,D189,D96)</f>
        <v>513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0.93956043956043955</v>
      </c>
    </row>
  </sheetData>
  <sheetProtection algorithmName="SHA-512" hashValue="joY7McrsjEY5wjwMveHM6bQxqPL3unrL+ZzKLKDjWPwCUX2KVWB233Qg8EKK675vrsF8GHUBggmyjP+aJcNKdQ==" saltValue="isJEXTvtfMYnU0VKnP3iqA=="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zoomScale="80" zoomScaleNormal="80" workbookViewId="0">
      <selection activeCell="D190" sqref="D19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Houmt Souk</v>
      </c>
      <c r="B7" s="286"/>
      <c r="C7" s="286"/>
      <c r="D7" s="286"/>
      <c r="E7" s="286"/>
      <c r="F7" s="286"/>
      <c r="G7" s="216"/>
      <c r="H7" s="216"/>
      <c r="I7" s="216"/>
    </row>
    <row r="8" spans="1:9" s="36" customFormat="1" ht="24" x14ac:dyDescent="0.45">
      <c r="A8" s="38" t="s">
        <v>44</v>
      </c>
      <c r="B8" s="302" t="str">
        <f>'A2 Exploitation'!B9:F9</f>
        <v>Meriam CHOUCHENE</v>
      </c>
      <c r="C8" s="302"/>
      <c r="D8" s="302"/>
      <c r="E8" s="302"/>
      <c r="F8" s="302"/>
      <c r="G8" s="216"/>
      <c r="H8" s="216"/>
      <c r="I8" s="216"/>
    </row>
    <row r="9" spans="1:9" s="36" customFormat="1" ht="24" x14ac:dyDescent="0.45">
      <c r="A9" s="39" t="s">
        <v>46</v>
      </c>
      <c r="B9" s="303" t="str">
        <f>'A2 Exploitation'!B10:F10</f>
        <v>Directeur magasin &amp;  chefs rayons</v>
      </c>
      <c r="C9" s="303"/>
      <c r="D9" s="303"/>
      <c r="E9" s="303"/>
      <c r="F9" s="303"/>
      <c r="G9" s="216"/>
      <c r="H9" s="216"/>
      <c r="I9" s="216"/>
    </row>
    <row r="10" spans="1:9" s="36" customFormat="1" ht="24" x14ac:dyDescent="0.45">
      <c r="A10" s="38" t="s">
        <v>45</v>
      </c>
      <c r="B10" s="300">
        <f>'A2 Exploitation'!B11:F11</f>
        <v>42843</v>
      </c>
      <c r="C10" s="300"/>
      <c r="D10" s="300"/>
      <c r="E10" s="300"/>
      <c r="F10" s="300"/>
      <c r="G10" s="216"/>
      <c r="H10" s="216"/>
      <c r="I10" s="216"/>
    </row>
    <row r="11" spans="1:9" s="36" customFormat="1" ht="24" x14ac:dyDescent="0.45">
      <c r="A11" s="38" t="s">
        <v>341</v>
      </c>
      <c r="B11" s="304">
        <f>D198</f>
        <v>0.919047619047619</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t="s">
        <v>34</v>
      </c>
      <c r="C19" s="221"/>
      <c r="D19" s="222" t="s">
        <v>573</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8</v>
      </c>
    </row>
    <row r="23" spans="1:6" x14ac:dyDescent="0.3">
      <c r="A23" s="291" t="s">
        <v>342</v>
      </c>
      <c r="B23" s="292"/>
      <c r="C23" s="293"/>
      <c r="D23" s="65">
        <f>D22/(COUNT(B17:C21)*2)</f>
        <v>1</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ht="33" x14ac:dyDescent="0.3">
      <c r="A27" s="41" t="s">
        <v>99</v>
      </c>
      <c r="B27" s="221">
        <v>2</v>
      </c>
      <c r="C27" s="221"/>
      <c r="D27" s="222" t="s">
        <v>550</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ht="33" x14ac:dyDescent="0.3">
      <c r="A40" s="41" t="s">
        <v>340</v>
      </c>
      <c r="B40" s="221">
        <v>0</v>
      </c>
      <c r="C40" s="221"/>
      <c r="D40" s="222" t="s">
        <v>552</v>
      </c>
      <c r="E40" s="222" t="s">
        <v>551</v>
      </c>
      <c r="F40" s="221"/>
    </row>
    <row r="41" spans="1:6" s="50" customFormat="1" x14ac:dyDescent="0.3">
      <c r="A41" s="291" t="s">
        <v>38</v>
      </c>
      <c r="B41" s="292"/>
      <c r="C41" s="293"/>
      <c r="D41" s="214">
        <f>SUM(B36:C40)</f>
        <v>8</v>
      </c>
      <c r="E41" s="37"/>
      <c r="F41" s="37"/>
    </row>
    <row r="42" spans="1:6" s="50" customFormat="1" x14ac:dyDescent="0.3">
      <c r="A42" s="291" t="s">
        <v>342</v>
      </c>
      <c r="B42" s="292"/>
      <c r="C42" s="293"/>
      <c r="D42" s="65">
        <f>D41/(COUNT(B36:C40)*2)</f>
        <v>0.8</v>
      </c>
      <c r="E42" s="37"/>
      <c r="F42" s="37"/>
    </row>
    <row r="43" spans="1:6" s="50" customFormat="1" x14ac:dyDescent="0.3">
      <c r="A43" s="90"/>
      <c r="B43" s="91"/>
      <c r="C43" s="91"/>
      <c r="D43" s="92"/>
    </row>
    <row r="44" spans="1:6" ht="19.5" x14ac:dyDescent="0.4">
      <c r="A44" s="298" t="s">
        <v>21</v>
      </c>
      <c r="B44" s="299"/>
      <c r="C44" s="299"/>
      <c r="D44" s="299"/>
      <c r="E44" s="299"/>
      <c r="F44" s="299"/>
    </row>
    <row r="45" spans="1:6" ht="33" x14ac:dyDescent="0.3">
      <c r="A45" s="41" t="s">
        <v>317</v>
      </c>
      <c r="B45" s="221" t="s">
        <v>34</v>
      </c>
      <c r="C45" s="221"/>
      <c r="D45" s="222" t="s">
        <v>573</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561</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10</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82.5" x14ac:dyDescent="0.3">
      <c r="A58" s="51" t="s">
        <v>101</v>
      </c>
      <c r="B58" s="221">
        <v>1</v>
      </c>
      <c r="C58" s="221"/>
      <c r="D58" s="222" t="s">
        <v>566</v>
      </c>
      <c r="E58" s="221"/>
      <c r="F58" s="221"/>
    </row>
    <row r="59" spans="1:6" ht="36" x14ac:dyDescent="0.35">
      <c r="A59" s="83" t="s">
        <v>249</v>
      </c>
      <c r="B59" s="221">
        <v>1</v>
      </c>
      <c r="C59" s="248" t="str">
        <f>IF(B59=0, -5, "0")</f>
        <v>0</v>
      </c>
      <c r="D59" s="222" t="s">
        <v>567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12</v>
      </c>
    </row>
    <row r="63" spans="1:6" x14ac:dyDescent="0.3">
      <c r="A63" s="291" t="s">
        <v>342</v>
      </c>
      <c r="B63" s="292"/>
      <c r="C63" s="293"/>
      <c r="D63" s="65">
        <f>D62/(COUNT(B55:C61)*2)</f>
        <v>0.8571428571428571</v>
      </c>
    </row>
    <row r="64" spans="1:6" s="50" customFormat="1" x14ac:dyDescent="0.3">
      <c r="A64" s="54"/>
      <c r="B64" s="55"/>
      <c r="C64" s="55"/>
      <c r="D64" s="56"/>
    </row>
    <row r="65" spans="1:6" ht="19.5" x14ac:dyDescent="0.4">
      <c r="A65" s="289" t="s">
        <v>143</v>
      </c>
      <c r="B65" s="290"/>
      <c r="C65" s="290"/>
      <c r="D65" s="290"/>
      <c r="E65" s="290"/>
      <c r="F65" s="290"/>
    </row>
    <row r="66" spans="1:6" ht="34.5" x14ac:dyDescent="0.4">
      <c r="A66" s="41" t="s">
        <v>318</v>
      </c>
      <c r="B66" s="227">
        <v>1</v>
      </c>
      <c r="C66" s="228"/>
      <c r="D66" s="222" t="s">
        <v>488</v>
      </c>
      <c r="E66" s="229"/>
      <c r="F66" s="221"/>
    </row>
    <row r="67" spans="1:6" ht="100.5" x14ac:dyDescent="0.4">
      <c r="A67" s="41" t="s">
        <v>319</v>
      </c>
      <c r="B67" s="227">
        <v>1</v>
      </c>
      <c r="C67" s="228"/>
      <c r="D67" s="222" t="s">
        <v>556</v>
      </c>
      <c r="E67" s="222" t="s">
        <v>557</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22" t="s">
        <v>554</v>
      </c>
      <c r="E74" s="232"/>
      <c r="F74" s="221"/>
    </row>
    <row r="75" spans="1:6" ht="18" x14ac:dyDescent="0.35">
      <c r="A75" s="89" t="s">
        <v>265</v>
      </c>
      <c r="B75" s="227" t="s">
        <v>34</v>
      </c>
      <c r="C75" s="248" t="str">
        <f>IF(B75=0, -5, "0")</f>
        <v>0</v>
      </c>
      <c r="D75" s="222" t="s">
        <v>555</v>
      </c>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20</v>
      </c>
    </row>
    <row r="84" spans="1:6" x14ac:dyDescent="0.3">
      <c r="A84" s="291" t="s">
        <v>342</v>
      </c>
      <c r="B84" s="292"/>
      <c r="C84" s="293"/>
      <c r="D84" s="65">
        <f>D83/(COUNT(B66:C82)*2)</f>
        <v>0.90909090909090906</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4.5" x14ac:dyDescent="0.4">
      <c r="A91" s="48" t="s">
        <v>286</v>
      </c>
      <c r="B91" s="237">
        <v>1</v>
      </c>
      <c r="C91" s="228"/>
      <c r="D91" s="222" t="s">
        <v>542</v>
      </c>
      <c r="E91" s="221"/>
      <c r="F91" s="221"/>
    </row>
    <row r="92" spans="1:6" ht="36" x14ac:dyDescent="0.35">
      <c r="A92" s="89" t="s">
        <v>261</v>
      </c>
      <c r="B92" s="237">
        <v>2</v>
      </c>
      <c r="C92" s="248" t="str">
        <f>IF(B92=0, -5, "0")</f>
        <v>0</v>
      </c>
      <c r="D92" s="259" t="s">
        <v>544</v>
      </c>
      <c r="E92" s="221"/>
      <c r="F92" s="221"/>
    </row>
    <row r="93" spans="1:6" ht="18" x14ac:dyDescent="0.35">
      <c r="A93" s="76" t="s">
        <v>266</v>
      </c>
      <c r="B93" s="237">
        <v>2</v>
      </c>
      <c r="C93" s="251" t="str">
        <f>IF(B93=0, -5, "0")</f>
        <v>0</v>
      </c>
      <c r="D93" s="222" t="s">
        <v>543</v>
      </c>
      <c r="E93" s="221"/>
      <c r="F93" s="221"/>
    </row>
    <row r="94" spans="1:6" ht="33" x14ac:dyDescent="0.3">
      <c r="A94" s="48" t="s">
        <v>182</v>
      </c>
      <c r="B94" s="237">
        <v>1</v>
      </c>
      <c r="C94" s="221"/>
      <c r="D94" s="222" t="s">
        <v>576</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50.25" x14ac:dyDescent="0.35">
      <c r="A98" s="89" t="s">
        <v>216</v>
      </c>
      <c r="B98" s="237">
        <v>2</v>
      </c>
      <c r="C98" s="248" t="str">
        <f>IF(B98=0, -5, "0")</f>
        <v>0</v>
      </c>
      <c r="D98" s="222" t="s">
        <v>539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214">
        <f>SUM(B87:C100)</f>
        <v>26</v>
      </c>
    </row>
    <row r="102" spans="1:6" x14ac:dyDescent="0.3">
      <c r="A102" s="291" t="s">
        <v>342</v>
      </c>
      <c r="B102" s="292"/>
      <c r="C102" s="293"/>
      <c r="D102" s="65">
        <f>D101/(COUNT(B87:C100)*2)</f>
        <v>0.9285714285714286</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577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ht="49.5" x14ac:dyDescent="0.3">
      <c r="A121" s="87" t="s">
        <v>322</v>
      </c>
      <c r="B121" s="238">
        <v>1</v>
      </c>
      <c r="C121" s="221"/>
      <c r="D121" s="240" t="s">
        <v>528</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526</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527</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578</v>
      </c>
      <c r="E129" s="222"/>
      <c r="F129" s="221"/>
    </row>
    <row r="130" spans="1:6" x14ac:dyDescent="0.3">
      <c r="A130" s="51" t="s">
        <v>323</v>
      </c>
      <c r="B130" s="238">
        <v>2</v>
      </c>
      <c r="C130" s="241"/>
      <c r="D130" s="222"/>
      <c r="E130" s="222"/>
      <c r="F130" s="221"/>
    </row>
    <row r="131" spans="1:6" ht="33.75" x14ac:dyDescent="0.35">
      <c r="A131" s="88" t="s">
        <v>366</v>
      </c>
      <c r="B131" s="238">
        <v>1</v>
      </c>
      <c r="C131" s="249" t="str">
        <f>IF(B131=0, -5, "0")</f>
        <v>0</v>
      </c>
      <c r="D131" s="222" t="s">
        <v>532</v>
      </c>
      <c r="E131" s="229"/>
      <c r="F131" s="233"/>
    </row>
    <row r="132" spans="1:6" x14ac:dyDescent="0.3">
      <c r="A132" s="291" t="s">
        <v>38</v>
      </c>
      <c r="B132" s="292"/>
      <c r="C132" s="293"/>
      <c r="D132" s="214">
        <f>SUM(B121:C131)</f>
        <v>19</v>
      </c>
    </row>
    <row r="133" spans="1:6" x14ac:dyDescent="0.3">
      <c r="A133" s="291" t="s">
        <v>342</v>
      </c>
      <c r="B133" s="292"/>
      <c r="C133" s="293"/>
      <c r="D133" s="63">
        <f>D132/(COUNT(B121:C131)*2)</f>
        <v>0.86363636363636365</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33.75" x14ac:dyDescent="0.35">
      <c r="A137" s="76" t="s">
        <v>140</v>
      </c>
      <c r="B137" s="237">
        <v>2</v>
      </c>
      <c r="C137" s="250" t="str">
        <f>IF(B137=0, -5, "0")</f>
        <v>0</v>
      </c>
      <c r="D137" s="222" t="s">
        <v>535</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3" x14ac:dyDescent="0.3">
      <c r="A142" s="51" t="s">
        <v>351</v>
      </c>
      <c r="B142" s="237">
        <v>1</v>
      </c>
      <c r="C142" s="222"/>
      <c r="D142" s="222" t="s">
        <v>536</v>
      </c>
      <c r="E142" s="221"/>
      <c r="F142" s="221"/>
    </row>
    <row r="143" spans="1:6" ht="33.75" x14ac:dyDescent="0.35">
      <c r="A143" s="76" t="s">
        <v>268</v>
      </c>
      <c r="B143" s="237">
        <v>2</v>
      </c>
      <c r="C143" s="250" t="str">
        <f>IF(B143=0, -5, "0")</f>
        <v>0</v>
      </c>
      <c r="D143" s="255" t="s">
        <v>537</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23</v>
      </c>
    </row>
    <row r="149" spans="1:6" x14ac:dyDescent="0.3">
      <c r="A149" s="291" t="s">
        <v>342</v>
      </c>
      <c r="B149" s="292"/>
      <c r="C149" s="293"/>
      <c r="D149" s="65">
        <f>D148/(COUNT(B136:C147)*2)</f>
        <v>0.95833333333333337</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16</v>
      </c>
    </row>
    <row r="161" spans="1:6" x14ac:dyDescent="0.3">
      <c r="A161" s="291" t="s">
        <v>342</v>
      </c>
      <c r="B161" s="292"/>
      <c r="C161" s="293"/>
      <c r="D161" s="65">
        <f>D160/(COUNT(B152:C159)*2)</f>
        <v>1</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t="s">
        <v>34</v>
      </c>
      <c r="C164" s="248" t="str">
        <f>IF(B164=0, -5, "0")</f>
        <v>0</v>
      </c>
      <c r="D164" s="221"/>
      <c r="E164" s="221"/>
      <c r="F164" s="221"/>
    </row>
    <row r="165" spans="1:6" ht="49.5" x14ac:dyDescent="0.3">
      <c r="A165" s="41" t="s">
        <v>334</v>
      </c>
      <c r="B165" s="221">
        <v>1</v>
      </c>
      <c r="C165" s="221"/>
      <c r="D165" s="222" t="s">
        <v>579</v>
      </c>
      <c r="E165" s="221"/>
      <c r="F165" s="221"/>
    </row>
    <row r="166" spans="1:6" ht="66" x14ac:dyDescent="0.3">
      <c r="A166" s="87" t="s">
        <v>241</v>
      </c>
      <c r="B166" s="221">
        <v>1</v>
      </c>
      <c r="C166" s="221"/>
      <c r="D166" s="222" t="s">
        <v>595</v>
      </c>
      <c r="E166" s="221"/>
      <c r="F166" s="221"/>
    </row>
    <row r="167" spans="1:6" x14ac:dyDescent="0.3">
      <c r="A167" s="41" t="s">
        <v>95</v>
      </c>
      <c r="B167" s="221">
        <v>2</v>
      </c>
      <c r="C167" s="221"/>
      <c r="D167" s="221"/>
      <c r="E167" s="222"/>
      <c r="F167" s="221"/>
    </row>
    <row r="168" spans="1:6" x14ac:dyDescent="0.3">
      <c r="A168" s="291" t="s">
        <v>38</v>
      </c>
      <c r="B168" s="292"/>
      <c r="C168" s="293"/>
      <c r="D168" s="214">
        <f>SUM(B164:C167)</f>
        <v>4</v>
      </c>
    </row>
    <row r="169" spans="1:6" x14ac:dyDescent="0.3">
      <c r="A169" s="291" t="s">
        <v>342</v>
      </c>
      <c r="B169" s="292"/>
      <c r="C169" s="293"/>
      <c r="D169" s="65">
        <f>D168/(COUNT(B164:C167)*2)</f>
        <v>0.66666666666666663</v>
      </c>
    </row>
    <row r="170" spans="1:6" s="50" customFormat="1" x14ac:dyDescent="0.3">
      <c r="A170" s="54"/>
      <c r="B170" s="55"/>
      <c r="C170" s="55"/>
      <c r="D170" s="56"/>
    </row>
    <row r="171" spans="1:6" ht="19.5" x14ac:dyDescent="0.4">
      <c r="A171" s="296" t="s">
        <v>17</v>
      </c>
      <c r="B171" s="297"/>
      <c r="C171" s="297"/>
      <c r="D171" s="297"/>
      <c r="E171" s="297"/>
      <c r="F171" s="297"/>
    </row>
    <row r="172" spans="1:6" ht="49.5" x14ac:dyDescent="0.3">
      <c r="A172" s="48" t="s">
        <v>202</v>
      </c>
      <c r="B172" s="221">
        <v>1</v>
      </c>
      <c r="C172" s="221"/>
      <c r="D172" s="222" t="s">
        <v>547</v>
      </c>
      <c r="E172" s="221"/>
      <c r="F172" s="221"/>
    </row>
    <row r="173" spans="1:6" x14ac:dyDescent="0.3">
      <c r="A173" s="41" t="s">
        <v>96</v>
      </c>
      <c r="B173" s="221">
        <v>2</v>
      </c>
      <c r="C173" s="221"/>
      <c r="D173" s="247"/>
      <c r="E173" s="221"/>
      <c r="F173" s="221"/>
    </row>
    <row r="174" spans="1:6" ht="33" x14ac:dyDescent="0.3">
      <c r="A174" s="87" t="s">
        <v>220</v>
      </c>
      <c r="B174" s="221">
        <v>1</v>
      </c>
      <c r="C174" s="221"/>
      <c r="D174" s="222" t="s">
        <v>553</v>
      </c>
      <c r="E174" s="221"/>
      <c r="F174" s="221"/>
    </row>
    <row r="175" spans="1:6" x14ac:dyDescent="0.3">
      <c r="A175" s="41" t="s">
        <v>163</v>
      </c>
      <c r="B175" s="221">
        <v>2</v>
      </c>
      <c r="C175" s="221"/>
      <c r="D175" s="222"/>
      <c r="E175" s="222"/>
      <c r="F175" s="221"/>
    </row>
    <row r="176" spans="1:6" x14ac:dyDescent="0.3">
      <c r="A176" s="291" t="s">
        <v>38</v>
      </c>
      <c r="B176" s="292"/>
      <c r="C176" s="293"/>
      <c r="D176" s="214">
        <f>SUM(B172:C175)</f>
        <v>6</v>
      </c>
    </row>
    <row r="177" spans="1:6" x14ac:dyDescent="0.3">
      <c r="A177" s="291" t="s">
        <v>342</v>
      </c>
      <c r="B177" s="292"/>
      <c r="C177" s="293"/>
      <c r="D177" s="65">
        <f>D176/(COUNT(B172:C175)*2)</f>
        <v>0.75</v>
      </c>
    </row>
    <row r="178" spans="1:6" s="50" customFormat="1" x14ac:dyDescent="0.3">
      <c r="A178" s="54"/>
      <c r="B178" s="55"/>
      <c r="C178" s="55"/>
      <c r="D178" s="56"/>
    </row>
    <row r="179" spans="1:6" ht="19.5" x14ac:dyDescent="0.4">
      <c r="A179" s="289" t="s">
        <v>87</v>
      </c>
      <c r="B179" s="290"/>
      <c r="C179" s="290"/>
      <c r="D179" s="290"/>
      <c r="E179" s="290"/>
      <c r="F179" s="290"/>
    </row>
    <row r="180" spans="1:6" ht="33" x14ac:dyDescent="0.3">
      <c r="A180" s="87" t="s">
        <v>364</v>
      </c>
      <c r="B180" s="221" t="s">
        <v>34</v>
      </c>
      <c r="C180" s="221"/>
      <c r="D180" s="222" t="s">
        <v>564</v>
      </c>
      <c r="E180" s="222"/>
      <c r="F180" s="221"/>
    </row>
    <row r="181" spans="1:6" x14ac:dyDescent="0.3">
      <c r="A181" s="95" t="s">
        <v>247</v>
      </c>
      <c r="B181" s="221">
        <v>2</v>
      </c>
      <c r="C181" s="221"/>
      <c r="D181" s="222"/>
      <c r="E181" s="168"/>
      <c r="F181" s="221"/>
    </row>
    <row r="182" spans="1:6" ht="66" x14ac:dyDescent="0.3">
      <c r="A182" s="41" t="s">
        <v>97</v>
      </c>
      <c r="B182" s="221">
        <v>1</v>
      </c>
      <c r="C182" s="221"/>
      <c r="D182" s="222" t="s">
        <v>575</v>
      </c>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7</v>
      </c>
    </row>
    <row r="186" spans="1:6" x14ac:dyDescent="0.3">
      <c r="A186" s="291" t="s">
        <v>342</v>
      </c>
      <c r="B186" s="292"/>
      <c r="C186" s="293"/>
      <c r="D186" s="65">
        <f>D185/(COUNT(B180:C184)*2)</f>
        <v>0.875</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t="s">
        <v>34</v>
      </c>
      <c r="C191" s="221"/>
      <c r="D191" s="221"/>
      <c r="E191" s="221"/>
      <c r="F191" s="221"/>
    </row>
    <row r="192" spans="1:6" x14ac:dyDescent="0.3">
      <c r="A192" s="96" t="s">
        <v>212</v>
      </c>
      <c r="B192" s="221" t="s">
        <v>34</v>
      </c>
      <c r="C192" s="221"/>
      <c r="D192" s="221"/>
      <c r="E192" s="221"/>
      <c r="F192" s="221"/>
    </row>
    <row r="193" spans="1:4" x14ac:dyDescent="0.3">
      <c r="A193" s="291" t="s">
        <v>38</v>
      </c>
      <c r="B193" s="292"/>
      <c r="C193" s="293"/>
      <c r="D193" s="97">
        <f>SUM(B189:C192)</f>
        <v>0</v>
      </c>
    </row>
    <row r="194" spans="1:4" x14ac:dyDescent="0.3">
      <c r="A194" s="291" t="s">
        <v>342</v>
      </c>
      <c r="B194" s="292"/>
      <c r="C194" s="293"/>
      <c r="D194" s="65" t="e">
        <f>D193/(COUNT(B189:C192)*2)</f>
        <v>#DIV/0!</v>
      </c>
    </row>
    <row r="196" spans="1:4" ht="18" x14ac:dyDescent="0.35">
      <c r="A196" s="121" t="s">
        <v>512</v>
      </c>
      <c r="B196" s="120"/>
      <c r="C196" s="120"/>
      <c r="D196" s="220">
        <v>0.5</v>
      </c>
    </row>
    <row r="197" spans="1:4" ht="22.5" x14ac:dyDescent="0.3">
      <c r="A197" s="71" t="s">
        <v>47</v>
      </c>
      <c r="B197" s="72"/>
      <c r="C197" s="73"/>
      <c r="D197" s="74">
        <f>SUM(D193,D185,D176,D168,D160,D62,D51,D32,D22,D117,D148,D132,D101,D83,D41)</f>
        <v>193</v>
      </c>
    </row>
    <row r="198" spans="1:4" ht="22.5" x14ac:dyDescent="0.3">
      <c r="A198" s="71" t="s">
        <v>378</v>
      </c>
      <c r="B198" s="72"/>
      <c r="C198" s="73"/>
      <c r="D198" s="75">
        <f>D197/(COUNT(B189:C192,B180:C184,B172:C175,B164:C167,B152:C159,B55:C61,B45:C50,B26:C31,B17:C21,B106:C116,B136:C147,B121:C131,B87:C100,B66:C82,B36:C40)*2)</f>
        <v>0.919047619047619</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0" zoomScale="87" zoomScaleNormal="70" zoomScaleSheetLayoutView="87" workbookViewId="0">
      <selection activeCell="K305" sqref="K30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Houmt Souk</v>
      </c>
      <c r="B8" s="286"/>
      <c r="C8" s="286"/>
      <c r="D8" s="286"/>
      <c r="E8" s="286"/>
      <c r="F8" s="286"/>
      <c r="G8" s="216"/>
      <c r="H8" s="216"/>
      <c r="I8" s="213"/>
    </row>
    <row r="9" spans="1:9" ht="24" x14ac:dyDescent="0.45">
      <c r="A9" s="38" t="s">
        <v>44</v>
      </c>
      <c r="B9" s="287" t="s">
        <v>412</v>
      </c>
      <c r="C9" s="287"/>
      <c r="D9" s="287"/>
      <c r="E9" s="287"/>
      <c r="F9" s="287"/>
      <c r="G9" s="216"/>
      <c r="H9" s="216"/>
      <c r="I9" s="213"/>
    </row>
    <row r="10" spans="1:9" ht="24" x14ac:dyDescent="0.45">
      <c r="A10" s="39" t="s">
        <v>46</v>
      </c>
      <c r="B10" s="288" t="s">
        <v>596</v>
      </c>
      <c r="C10" s="288"/>
      <c r="D10" s="288"/>
      <c r="E10" s="288"/>
      <c r="F10" s="288"/>
      <c r="G10" s="216"/>
      <c r="H10" s="216"/>
      <c r="I10" s="213"/>
    </row>
    <row r="11" spans="1:9" ht="24" x14ac:dyDescent="0.45">
      <c r="A11" s="38" t="s">
        <v>45</v>
      </c>
      <c r="B11" s="283">
        <v>42934</v>
      </c>
      <c r="C11" s="283"/>
      <c r="D11" s="283"/>
      <c r="E11" s="283"/>
      <c r="F11" s="283"/>
      <c r="G11" s="216"/>
      <c r="H11" s="216"/>
      <c r="I11" s="213"/>
    </row>
    <row r="12" spans="1:9" ht="24" x14ac:dyDescent="0.45">
      <c r="A12" s="38" t="s">
        <v>276</v>
      </c>
      <c r="B12" s="276">
        <f>D505</f>
        <v>0.88612099644128117</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42934</v>
      </c>
      <c r="B17" s="36"/>
      <c r="C17" s="36"/>
      <c r="D17" s="36"/>
      <c r="E17" s="36"/>
      <c r="F17" s="36"/>
      <c r="G17" s="36"/>
      <c r="H17" s="36"/>
    </row>
    <row r="18" spans="1:8" ht="18" x14ac:dyDescent="0.25">
      <c r="A18" s="281" t="s">
        <v>1</v>
      </c>
      <c r="B18" s="282"/>
      <c r="C18" s="282"/>
      <c r="D18" s="282"/>
      <c r="E18" s="282"/>
      <c r="F18" s="282"/>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0</v>
      </c>
      <c r="C32" s="170"/>
      <c r="D32" s="156" t="s">
        <v>630</v>
      </c>
      <c r="E32" s="168" t="s">
        <v>617</v>
      </c>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1</v>
      </c>
      <c r="C35" s="170"/>
      <c r="D35" s="168" t="s">
        <v>618</v>
      </c>
      <c r="E35" s="147"/>
      <c r="F35" s="147"/>
    </row>
    <row r="36" spans="1:7" ht="45" x14ac:dyDescent="0.25">
      <c r="A36" s="109" t="s">
        <v>287</v>
      </c>
      <c r="B36" s="170">
        <v>2</v>
      </c>
      <c r="C36" s="154"/>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71" t="s">
        <v>137</v>
      </c>
      <c r="B43" s="271"/>
      <c r="C43" s="271"/>
      <c r="D43" s="271"/>
      <c r="E43" s="271"/>
      <c r="F43" s="271"/>
    </row>
    <row r="44" spans="1:7" x14ac:dyDescent="0.25">
      <c r="A44" s="183">
        <f>B11</f>
        <v>42934</v>
      </c>
      <c r="B44" s="6"/>
      <c r="C44" s="7"/>
      <c r="D44" s="6"/>
    </row>
    <row r="45" spans="1:7" ht="16.5" x14ac:dyDescent="0.25">
      <c r="A45" s="274" t="s">
        <v>63</v>
      </c>
      <c r="B45" s="275"/>
      <c r="C45" s="275"/>
      <c r="D45" s="275"/>
      <c r="E45" s="275"/>
      <c r="F45" s="27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558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1</v>
      </c>
      <c r="C78" s="170"/>
      <c r="D78" s="157" t="s">
        <v>644</v>
      </c>
      <c r="E78" s="173"/>
      <c r="F78" s="173"/>
    </row>
    <row r="79" spans="1:6" s="172" customFormat="1" ht="45" x14ac:dyDescent="0.25">
      <c r="A79" s="169" t="s">
        <v>292</v>
      </c>
      <c r="B79" s="170">
        <v>1</v>
      </c>
      <c r="C79" s="171"/>
      <c r="D79" s="152" t="s">
        <v>631</v>
      </c>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34</v>
      </c>
    </row>
    <row r="82" spans="1:6" x14ac:dyDescent="0.25">
      <c r="A82" s="19" t="s">
        <v>37</v>
      </c>
      <c r="B82" s="20"/>
      <c r="C82" s="21"/>
      <c r="D82" s="63">
        <f>D81/(COUNT(B58:C80)*2)</f>
        <v>0.94444444444444442</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ht="48" customHeight="1" x14ac:dyDescent="0.25">
      <c r="A86" s="18" t="s">
        <v>105</v>
      </c>
      <c r="B86" s="170">
        <v>1</v>
      </c>
      <c r="C86" s="170"/>
      <c r="D86" s="155" t="s">
        <v>612</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3.75" customHeight="1" x14ac:dyDescent="0.25">
      <c r="A90" s="169" t="s">
        <v>293</v>
      </c>
      <c r="B90" s="170">
        <v>1</v>
      </c>
      <c r="C90" s="170"/>
      <c r="D90" s="155" t="s">
        <v>632</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71" t="s">
        <v>129</v>
      </c>
      <c r="B99" s="271"/>
      <c r="C99" s="271"/>
      <c r="D99" s="271"/>
      <c r="E99" s="271"/>
      <c r="F99" s="271"/>
    </row>
    <row r="100" spans="1:6" x14ac:dyDescent="0.25">
      <c r="A100" s="183">
        <f>B11</f>
        <v>42934</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ht="30" x14ac:dyDescent="0.25">
      <c r="A124" s="169" t="s">
        <v>278</v>
      </c>
      <c r="B124" s="170">
        <v>1</v>
      </c>
      <c r="C124" s="170"/>
      <c r="D124" s="156" t="s">
        <v>645</v>
      </c>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t="s">
        <v>625</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t="s">
        <v>34</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0.97368421052631582</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75" x14ac:dyDescent="0.25">
      <c r="A144" s="186" t="s">
        <v>75</v>
      </c>
      <c r="B144" s="170">
        <v>0</v>
      </c>
      <c r="C144" s="177"/>
      <c r="D144" s="187" t="s">
        <v>633</v>
      </c>
      <c r="E144" s="168" t="s">
        <v>634</v>
      </c>
      <c r="F144" s="147"/>
    </row>
    <row r="145" spans="1:6" ht="66" x14ac:dyDescent="0.25">
      <c r="A145" s="110" t="s">
        <v>287</v>
      </c>
      <c r="B145" s="170">
        <v>2</v>
      </c>
      <c r="C145" s="154"/>
      <c r="D145" s="134">
        <v>1</v>
      </c>
      <c r="E145" s="7"/>
      <c r="F145" s="102"/>
    </row>
    <row r="146" spans="1:6" x14ac:dyDescent="0.25">
      <c r="A146" s="19" t="s">
        <v>38</v>
      </c>
      <c r="B146" s="19"/>
      <c r="C146" s="19"/>
      <c r="D146" s="19">
        <f>SUM(B138:C144)</f>
        <v>12</v>
      </c>
    </row>
    <row r="147" spans="1:6" x14ac:dyDescent="0.25">
      <c r="A147" s="19" t="s">
        <v>37</v>
      </c>
      <c r="B147" s="20"/>
      <c r="C147" s="21"/>
      <c r="D147" s="63">
        <f>D146/(COUNT(B138:C144)*2)</f>
        <v>0.8571428571428571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0.95588235294117652</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42934</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t="s">
        <v>34</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42934</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ht="30" x14ac:dyDescent="0.25">
      <c r="A196" s="23" t="s">
        <v>57</v>
      </c>
      <c r="B196" s="170">
        <v>2</v>
      </c>
      <c r="C196" s="170"/>
      <c r="D196" s="168" t="s">
        <v>604</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30" x14ac:dyDescent="0.25">
      <c r="A199" s="23" t="s">
        <v>154</v>
      </c>
      <c r="B199" s="170">
        <v>1</v>
      </c>
      <c r="C199" s="170"/>
      <c r="D199" s="168" t="s">
        <v>603</v>
      </c>
      <c r="E199" s="147"/>
      <c r="F199" s="147"/>
    </row>
    <row r="200" spans="1:7" x14ac:dyDescent="0.25">
      <c r="A200" s="33" t="s">
        <v>153</v>
      </c>
      <c r="B200" s="170">
        <v>2</v>
      </c>
      <c r="C200" s="170"/>
      <c r="D200" s="168"/>
      <c r="E200" s="147"/>
      <c r="F200" s="147"/>
    </row>
    <row r="201" spans="1:7" ht="45" x14ac:dyDescent="0.25">
      <c r="A201" s="33" t="s">
        <v>28</v>
      </c>
      <c r="B201" s="170">
        <v>0</v>
      </c>
      <c r="C201" s="170"/>
      <c r="D201" s="168" t="s">
        <v>635</v>
      </c>
      <c r="E201" s="168" t="s">
        <v>597</v>
      </c>
      <c r="F201" s="147"/>
    </row>
    <row r="202" spans="1:7" ht="30" x14ac:dyDescent="0.25">
      <c r="A202" s="33" t="s">
        <v>155</v>
      </c>
      <c r="B202" s="170">
        <v>1</v>
      </c>
      <c r="C202" s="170"/>
      <c r="D202" s="156" t="s">
        <v>605</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18</v>
      </c>
    </row>
    <row r="207" spans="1:7" x14ac:dyDescent="0.25">
      <c r="A207" s="19" t="s">
        <v>37</v>
      </c>
      <c r="B207" s="20"/>
      <c r="C207" s="21"/>
      <c r="D207" s="63">
        <f>D206/(COUNT(B195:C205)*2)</f>
        <v>0.81818181818181823</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63" customHeight="1" x14ac:dyDescent="0.35">
      <c r="A211" s="83" t="s">
        <v>363</v>
      </c>
      <c r="B211" s="170">
        <v>2</v>
      </c>
      <c r="C211" s="217" t="str">
        <f>IF(B211=0, -5, "0")</f>
        <v>0</v>
      </c>
      <c r="D211" s="168"/>
      <c r="E211" s="147"/>
      <c r="F211" s="147"/>
    </row>
    <row r="212" spans="1:7" ht="45" x14ac:dyDescent="0.25">
      <c r="A212" s="18" t="s">
        <v>192</v>
      </c>
      <c r="B212" s="170">
        <v>1</v>
      </c>
      <c r="C212" s="170"/>
      <c r="D212" s="143" t="s">
        <v>600</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45" x14ac:dyDescent="0.25">
      <c r="A218" s="18" t="s">
        <v>188</v>
      </c>
      <c r="B218" s="170">
        <v>1</v>
      </c>
      <c r="C218" s="170"/>
      <c r="D218" s="168" t="s">
        <v>599</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20" x14ac:dyDescent="0.25">
      <c r="A222" s="108" t="s">
        <v>72</v>
      </c>
      <c r="B222" s="170">
        <v>0</v>
      </c>
      <c r="C222" s="217">
        <f>IF(B222=0, -5, "0")</f>
        <v>-5</v>
      </c>
      <c r="D222" s="143" t="s">
        <v>636</v>
      </c>
      <c r="E222" s="168" t="s">
        <v>637</v>
      </c>
      <c r="F222" s="147"/>
    </row>
    <row r="223" spans="1:7" ht="18" x14ac:dyDescent="0.35">
      <c r="A223" s="48" t="s">
        <v>289</v>
      </c>
      <c r="B223" s="170">
        <v>2</v>
      </c>
      <c r="C223" s="170"/>
      <c r="D223" s="168"/>
      <c r="E223" s="160"/>
      <c r="F223" s="147"/>
      <c r="G223" s="172"/>
    </row>
    <row r="224" spans="1:7" ht="30" x14ac:dyDescent="0.25">
      <c r="A224" s="107" t="s">
        <v>168</v>
      </c>
      <c r="B224" s="170">
        <v>1</v>
      </c>
      <c r="C224" s="218" t="str">
        <f>IF(B224=0, -5, "0")</f>
        <v>0</v>
      </c>
      <c r="D224" s="146" t="s">
        <v>646</v>
      </c>
      <c r="E224" s="147"/>
      <c r="F224" s="147"/>
    </row>
    <row r="225" spans="1:6" ht="30" x14ac:dyDescent="0.25">
      <c r="A225" s="24" t="s">
        <v>83</v>
      </c>
      <c r="B225" s="170">
        <v>1</v>
      </c>
      <c r="C225" s="170"/>
      <c r="D225" s="168" t="s">
        <v>601</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60" x14ac:dyDescent="0.25">
      <c r="A228" s="24" t="s">
        <v>199</v>
      </c>
      <c r="B228" s="170">
        <v>1</v>
      </c>
      <c r="C228" s="24"/>
      <c r="D228" s="60" t="s">
        <v>598</v>
      </c>
      <c r="E228" s="147"/>
      <c r="F228" s="147"/>
    </row>
    <row r="229" spans="1:6" x14ac:dyDescent="0.25">
      <c r="A229" s="19" t="s">
        <v>38</v>
      </c>
      <c r="B229" s="19"/>
      <c r="C229" s="19"/>
      <c r="D229" s="19">
        <f>SUM(B210:C228)</f>
        <v>26</v>
      </c>
    </row>
    <row r="230" spans="1:6" x14ac:dyDescent="0.25">
      <c r="A230" s="19" t="s">
        <v>37</v>
      </c>
      <c r="B230" s="20"/>
      <c r="C230" s="21"/>
      <c r="D230" s="63">
        <f>D229/(COUNT(B210:C228)*2)</f>
        <v>0.65</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76.5" x14ac:dyDescent="0.35">
      <c r="A235" s="76" t="s">
        <v>59</v>
      </c>
      <c r="B235" s="171">
        <v>0</v>
      </c>
      <c r="C235" s="217">
        <f>IF(B235=0, -5, "0")</f>
        <v>-5</v>
      </c>
      <c r="D235" s="157" t="s">
        <v>638</v>
      </c>
      <c r="E235" s="168" t="s">
        <v>647</v>
      </c>
      <c r="F235" s="147"/>
    </row>
    <row r="236" spans="1:6" ht="36" x14ac:dyDescent="0.35">
      <c r="A236" s="83" t="s">
        <v>477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6">
        <v>0.6</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53</v>
      </c>
    </row>
    <row r="246" spans="1:6" ht="18" x14ac:dyDescent="0.25">
      <c r="A246" s="103" t="s">
        <v>227</v>
      </c>
      <c r="B246" s="104"/>
      <c r="C246" s="105"/>
      <c r="D246" s="106">
        <f>D245/(COUNT(B210:C228,B233:C240,B195:C205)*2)</f>
        <v>0.66249999999999998</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42934</v>
      </c>
      <c r="B249" s="6"/>
      <c r="C249" s="7"/>
      <c r="D249" s="6"/>
    </row>
    <row r="250" spans="1:6" s="3" customFormat="1" ht="18" x14ac:dyDescent="0.25">
      <c r="A250" s="272" t="s">
        <v>79</v>
      </c>
      <c r="B250" s="273"/>
      <c r="C250" s="273"/>
      <c r="D250" s="273"/>
      <c r="E250" s="273"/>
      <c r="F250" s="273"/>
    </row>
    <row r="251" spans="1:6" s="3" customFormat="1" ht="196.5" x14ac:dyDescent="0.35">
      <c r="A251" s="83" t="s">
        <v>27</v>
      </c>
      <c r="B251" s="170">
        <v>0</v>
      </c>
      <c r="C251" s="217">
        <f>IF(B251=0, -5, "0")</f>
        <v>-5</v>
      </c>
      <c r="D251" s="168" t="s">
        <v>639</v>
      </c>
      <c r="E251" s="146" t="s">
        <v>648</v>
      </c>
      <c r="F251" s="173"/>
    </row>
    <row r="252" spans="1:6" s="3" customFormat="1" x14ac:dyDescent="0.25">
      <c r="A252" s="23" t="s">
        <v>148</v>
      </c>
      <c r="B252" s="170">
        <v>1</v>
      </c>
      <c r="C252" s="170"/>
      <c r="D252" s="168" t="s">
        <v>628</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16</v>
      </c>
    </row>
    <row r="264" spans="1:6" s="3" customFormat="1" x14ac:dyDescent="0.25">
      <c r="A264" s="19" t="s">
        <v>37</v>
      </c>
      <c r="B264" s="20"/>
      <c r="C264" s="21"/>
      <c r="D264" s="63">
        <f>D263/(COUNT(B251:C262)*2)</f>
        <v>0.61538461538461542</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478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0</v>
      </c>
      <c r="C270" s="170"/>
      <c r="D270" s="11" t="s">
        <v>627</v>
      </c>
      <c r="E270" s="146" t="s">
        <v>649</v>
      </c>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57">
        <v>0.8</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48</v>
      </c>
    </row>
    <row r="289" spans="1:7" s="3" customFormat="1" ht="18" x14ac:dyDescent="0.25">
      <c r="A289" s="78" t="s">
        <v>228</v>
      </c>
      <c r="B289" s="84"/>
      <c r="C289" s="85"/>
      <c r="D289" s="82">
        <f>D288/(COUNT(B251:C262,B267:C283)*2)</f>
        <v>0.8</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42934</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1</v>
      </c>
      <c r="C297" s="170"/>
      <c r="D297" s="156" t="s">
        <v>608</v>
      </c>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1</v>
      </c>
      <c r="C308" s="170"/>
      <c r="D308" s="157" t="s">
        <v>609</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71" t="s">
        <v>21</v>
      </c>
      <c r="B324" s="271"/>
      <c r="C324" s="271"/>
      <c r="D324" s="271"/>
      <c r="E324" s="271"/>
      <c r="F324" s="271"/>
    </row>
    <row r="325" spans="1:9" x14ac:dyDescent="0.25">
      <c r="A325" s="193">
        <f>B11</f>
        <v>42934</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D328" s="6"/>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1</v>
      </c>
      <c r="C333" s="217" t="str">
        <f>IF(B333=0, -5, "0")</f>
        <v>0</v>
      </c>
      <c r="D333" s="129" t="s">
        <v>613</v>
      </c>
      <c r="E333" s="147"/>
      <c r="F333" s="147"/>
    </row>
    <row r="334" spans="1:9" ht="45" x14ac:dyDescent="0.25">
      <c r="A334" s="169" t="s">
        <v>304</v>
      </c>
      <c r="B334" s="170">
        <v>1</v>
      </c>
      <c r="C334" s="171"/>
      <c r="D334" s="162" t="s">
        <v>624</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616</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71" t="s">
        <v>8</v>
      </c>
      <c r="B352" s="271"/>
      <c r="C352" s="271"/>
      <c r="D352" s="271"/>
      <c r="E352" s="271"/>
      <c r="F352" s="271"/>
    </row>
    <row r="353" spans="1:6" x14ac:dyDescent="0.25">
      <c r="A353" s="183">
        <f>B11</f>
        <v>42934</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ht="34.5" customHeight="1" x14ac:dyDescent="0.25">
      <c r="A362" s="23" t="s">
        <v>27</v>
      </c>
      <c r="B362" s="170">
        <v>1</v>
      </c>
      <c r="C362" s="170"/>
      <c r="D362" s="10" t="s">
        <v>623</v>
      </c>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48" customHeight="1" x14ac:dyDescent="0.35">
      <c r="A387" s="76" t="s">
        <v>115</v>
      </c>
      <c r="B387" s="170">
        <v>1</v>
      </c>
      <c r="C387" s="217" t="str">
        <f>IF(B387=0, -5, "0")</f>
        <v>0</v>
      </c>
      <c r="D387" s="168" t="s">
        <v>640</v>
      </c>
      <c r="E387" s="147"/>
      <c r="F387" s="147"/>
    </row>
    <row r="388" spans="1:16384" s="3" customFormat="1" ht="13.5" customHeight="1" x14ac:dyDescent="0.25">
      <c r="A388" s="115" t="s">
        <v>38</v>
      </c>
      <c r="B388" s="115"/>
      <c r="C388" s="115"/>
      <c r="D388" s="115">
        <f>SUM(B383:C387)</f>
        <v>9</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0.9</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42934</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ht="34.5" customHeight="1" x14ac:dyDescent="0.25">
      <c r="A410" s="32" t="s">
        <v>20</v>
      </c>
      <c r="B410" s="170">
        <v>1</v>
      </c>
      <c r="C410" s="170"/>
      <c r="D410" s="155" t="s">
        <v>641</v>
      </c>
      <c r="E410" s="147"/>
      <c r="F410" s="147"/>
    </row>
    <row r="411" spans="1:6" x14ac:dyDescent="0.25">
      <c r="A411" s="22" t="s">
        <v>126</v>
      </c>
      <c r="B411" s="170">
        <v>2</v>
      </c>
      <c r="C411" s="170"/>
      <c r="D411" s="168"/>
      <c r="E411" s="147"/>
      <c r="F411" s="147"/>
    </row>
    <row r="412" spans="1:6" ht="30" x14ac:dyDescent="0.25">
      <c r="A412" s="32" t="s">
        <v>194</v>
      </c>
      <c r="B412" s="170">
        <v>1</v>
      </c>
      <c r="C412" s="170"/>
      <c r="D412" s="168" t="s">
        <v>610</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1</v>
      </c>
      <c r="C422" s="170"/>
      <c r="D422" s="156" t="s">
        <v>607</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29</v>
      </c>
    </row>
    <row r="433" spans="1:7" ht="18" x14ac:dyDescent="0.25">
      <c r="A433" s="78" t="s">
        <v>232</v>
      </c>
      <c r="B433" s="84"/>
      <c r="C433" s="85"/>
      <c r="D433" s="82">
        <f>D432/(COUNT(B419:C427,B408:C414)*2)</f>
        <v>0.90625</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42934</v>
      </c>
      <c r="B436" s="6"/>
      <c r="C436" s="7"/>
      <c r="D436" s="6"/>
    </row>
    <row r="437" spans="1:7" ht="18" x14ac:dyDescent="0.25">
      <c r="A437" s="272" t="s">
        <v>375</v>
      </c>
      <c r="B437" s="273"/>
      <c r="C437" s="273"/>
      <c r="D437" s="273"/>
      <c r="E437" s="273"/>
      <c r="F437" s="273"/>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ht="30" x14ac:dyDescent="0.25">
      <c r="A456" s="22" t="s">
        <v>15</v>
      </c>
      <c r="B456" s="170">
        <v>1</v>
      </c>
      <c r="C456" s="170"/>
      <c r="D456" s="168" t="s">
        <v>626</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1</v>
      </c>
      <c r="C466" s="171"/>
      <c r="D466" s="146" t="s">
        <v>619</v>
      </c>
      <c r="E466" s="173"/>
      <c r="F466" s="147"/>
    </row>
    <row r="467" spans="1:7" ht="15.75" x14ac:dyDescent="0.3">
      <c r="A467" s="181" t="s">
        <v>306</v>
      </c>
      <c r="B467" s="171">
        <v>2</v>
      </c>
      <c r="C467" s="218" t="str">
        <f>IF(B467=0, -5, "0")</f>
        <v>0</v>
      </c>
      <c r="D467" s="146"/>
      <c r="E467" s="172"/>
      <c r="F467" s="147"/>
      <c r="G467" s="172"/>
    </row>
    <row r="468" spans="1:7" ht="45" x14ac:dyDescent="0.25">
      <c r="A468" s="32" t="s">
        <v>196</v>
      </c>
      <c r="B468" s="171">
        <v>0</v>
      </c>
      <c r="C468" s="171"/>
      <c r="D468" s="162" t="s">
        <v>642</v>
      </c>
      <c r="E468" s="146" t="s">
        <v>620</v>
      </c>
      <c r="F468" s="147"/>
    </row>
    <row r="469" spans="1:7" ht="45" x14ac:dyDescent="0.25">
      <c r="A469" s="32" t="s">
        <v>287</v>
      </c>
      <c r="B469" s="171">
        <v>2</v>
      </c>
      <c r="C469" s="154"/>
      <c r="D469" s="134">
        <v>1</v>
      </c>
      <c r="E469" s="102"/>
      <c r="F469" s="102"/>
    </row>
    <row r="470" spans="1:7" x14ac:dyDescent="0.25">
      <c r="A470" s="19" t="s">
        <v>38</v>
      </c>
      <c r="B470" s="19"/>
      <c r="C470" s="19"/>
      <c r="D470" s="19">
        <f>SUM(B466:C468)</f>
        <v>3</v>
      </c>
    </row>
    <row r="471" spans="1:7" x14ac:dyDescent="0.25">
      <c r="A471" s="19" t="s">
        <v>37</v>
      </c>
      <c r="B471" s="20"/>
      <c r="C471" s="21"/>
      <c r="D471" s="63">
        <f>D470/(COUNT(B466:C468)*2)</f>
        <v>0.5</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90" customHeight="1" x14ac:dyDescent="0.25">
      <c r="A484" s="169" t="s">
        <v>257</v>
      </c>
      <c r="B484" s="170">
        <v>0</v>
      </c>
      <c r="C484" s="170"/>
      <c r="D484" s="143" t="s">
        <v>650</v>
      </c>
      <c r="E484" s="168" t="s">
        <v>643</v>
      </c>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1</v>
      </c>
      <c r="C489" s="154"/>
      <c r="D489" s="175" t="s">
        <v>602</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19</v>
      </c>
    </row>
    <row r="492" spans="1:7" x14ac:dyDescent="0.25">
      <c r="A492" s="19" t="s">
        <v>37</v>
      </c>
      <c r="B492" s="20"/>
      <c r="C492" s="21"/>
      <c r="D492" s="63">
        <f>D491/(COUNT(B475:C489)*2)</f>
        <v>0.86363636363636365</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0.95999999999999985</v>
      </c>
    </row>
    <row r="504" spans="1:6" ht="22.5" x14ac:dyDescent="0.3">
      <c r="A504" s="71" t="s">
        <v>47</v>
      </c>
      <c r="B504" s="72"/>
      <c r="C504" s="73"/>
      <c r="D504" s="74">
        <f>SUM(D500,D491,D461,D451,D402,D349,D321,D40,D470,D288,D245,D149,D432,D189,D96)</f>
        <v>498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0.88612099644128117</v>
      </c>
    </row>
  </sheetData>
  <sheetProtection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475:B490 B102:B109 B85:B92 B114:B133 B138:B145 B155:B162 B58:B80 B195:B205 B210:B228 B251:B262 B233:B241 B267:B284 B294:B301 B306:B317 B340:B345 B327:B335 B167:B185 B383:B387 B367:B378 B392:B398 B438:B441 B445:B447 B419:B428 B456:B460 B466:B469 B496:B499 B355:B362">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74" zoomScale="75" zoomScaleNormal="75" workbookViewId="0">
      <selection activeCell="B192" sqref="B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Houmt Souk</v>
      </c>
      <c r="B7" s="286"/>
      <c r="C7" s="286"/>
      <c r="D7" s="286"/>
      <c r="E7" s="286"/>
      <c r="F7" s="286"/>
      <c r="G7" s="216"/>
      <c r="H7" s="216"/>
      <c r="I7" s="216"/>
    </row>
    <row r="8" spans="1:9" s="36" customFormat="1" ht="24" x14ac:dyDescent="0.45">
      <c r="A8" s="38" t="s">
        <v>44</v>
      </c>
      <c r="B8" s="302" t="str">
        <f>'A3 Exploitation'!B9:F9</f>
        <v>Mme Meriam CHOUCHENE</v>
      </c>
      <c r="C8" s="302"/>
      <c r="D8" s="302"/>
      <c r="E8" s="302"/>
      <c r="F8" s="302"/>
      <c r="G8" s="216"/>
      <c r="H8" s="216"/>
      <c r="I8" s="216"/>
    </row>
    <row r="9" spans="1:9" s="36" customFormat="1" ht="24" x14ac:dyDescent="0.45">
      <c r="A9" s="39" t="s">
        <v>46</v>
      </c>
      <c r="B9" s="303" t="str">
        <f>'A3 Exploitation'!B10:F10</f>
        <v>Chefs rayons</v>
      </c>
      <c r="C9" s="303"/>
      <c r="D9" s="303"/>
      <c r="E9" s="303"/>
      <c r="F9" s="303"/>
      <c r="G9" s="216"/>
      <c r="H9" s="216"/>
      <c r="I9" s="216"/>
    </row>
    <row r="10" spans="1:9" s="36" customFormat="1" ht="24" x14ac:dyDescent="0.45">
      <c r="A10" s="38" t="s">
        <v>45</v>
      </c>
      <c r="B10" s="300">
        <f>'A3 Exploitation'!B11:F11</f>
        <v>42934</v>
      </c>
      <c r="C10" s="300"/>
      <c r="D10" s="300"/>
      <c r="E10" s="300"/>
      <c r="F10" s="300"/>
      <c r="G10" s="216"/>
      <c r="H10" s="216"/>
      <c r="I10" s="216"/>
    </row>
    <row r="11" spans="1:9" s="36" customFormat="1" ht="24" x14ac:dyDescent="0.45">
      <c r="A11" s="38" t="s">
        <v>341</v>
      </c>
      <c r="B11" s="304">
        <f>D198</f>
        <v>0.8928571428571429</v>
      </c>
      <c r="C11" s="304"/>
      <c r="D11" s="304"/>
      <c r="E11" s="304"/>
      <c r="F11" s="304"/>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ht="33" x14ac:dyDescent="0.3">
      <c r="A17" s="41" t="s">
        <v>316</v>
      </c>
      <c r="B17" s="221">
        <v>1</v>
      </c>
      <c r="C17" s="221"/>
      <c r="D17" s="222" t="s">
        <v>662</v>
      </c>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9</v>
      </c>
    </row>
    <row r="23" spans="1:6" x14ac:dyDescent="0.3">
      <c r="A23" s="291" t="s">
        <v>342</v>
      </c>
      <c r="B23" s="292"/>
      <c r="C23" s="293"/>
      <c r="D23" s="65">
        <f>D22/(COUNT(B17:C21)*2)</f>
        <v>0.9</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7" x14ac:dyDescent="0.3">
      <c r="A33" s="291" t="s">
        <v>342</v>
      </c>
      <c r="B33" s="292"/>
      <c r="C33" s="293"/>
      <c r="D33" s="65">
        <f>D32/(COUNT(B26:C31)*2)</f>
        <v>1</v>
      </c>
    </row>
    <row r="34" spans="1:7" s="50" customFormat="1" x14ac:dyDescent="0.3">
      <c r="A34" s="54"/>
      <c r="B34" s="55"/>
      <c r="C34" s="55"/>
      <c r="D34" s="56"/>
    </row>
    <row r="35" spans="1:7" s="50" customFormat="1" ht="19.5" x14ac:dyDescent="0.4">
      <c r="A35" s="289" t="s">
        <v>246</v>
      </c>
      <c r="B35" s="290"/>
      <c r="C35" s="290"/>
      <c r="D35" s="290"/>
      <c r="E35" s="290"/>
      <c r="F35" s="290"/>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291" t="s">
        <v>38</v>
      </c>
      <c r="B41" s="292"/>
      <c r="C41" s="293"/>
      <c r="D41" s="214">
        <f>SUM(B36:C40)</f>
        <v>10</v>
      </c>
      <c r="E41" s="37"/>
      <c r="F41" s="37"/>
    </row>
    <row r="42" spans="1:7" s="50" customFormat="1" x14ac:dyDescent="0.3">
      <c r="A42" s="291" t="s">
        <v>342</v>
      </c>
      <c r="B42" s="292"/>
      <c r="C42" s="293"/>
      <c r="D42" s="65">
        <f>D41/(COUNT(B36:C40)*2)</f>
        <v>1</v>
      </c>
      <c r="E42" s="37"/>
      <c r="F42" s="37"/>
    </row>
    <row r="43" spans="1:7" s="50" customFormat="1" x14ac:dyDescent="0.3">
      <c r="A43" s="90"/>
      <c r="B43" s="91"/>
      <c r="C43" s="91"/>
      <c r="D43" s="92"/>
    </row>
    <row r="44" spans="1:7" ht="19.5" x14ac:dyDescent="0.4">
      <c r="A44" s="298" t="s">
        <v>21</v>
      </c>
      <c r="B44" s="299"/>
      <c r="C44" s="299"/>
      <c r="D44" s="299"/>
      <c r="E44" s="299"/>
      <c r="F44" s="299"/>
    </row>
    <row r="45" spans="1:7" x14ac:dyDescent="0.3">
      <c r="A45" s="41" t="s">
        <v>317</v>
      </c>
      <c r="B45" s="221">
        <v>2</v>
      </c>
      <c r="C45" s="221"/>
      <c r="D45" s="225"/>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t="s">
        <v>614</v>
      </c>
      <c r="E49" s="221"/>
      <c r="F49" s="221"/>
    </row>
    <row r="50" spans="1:6" ht="69" customHeight="1" x14ac:dyDescent="0.35">
      <c r="A50" s="76" t="s">
        <v>343</v>
      </c>
      <c r="B50" s="221">
        <v>1</v>
      </c>
      <c r="C50" s="248" t="str">
        <f>IF(B50=0, -5, "0")</f>
        <v>0</v>
      </c>
      <c r="D50" s="222" t="s">
        <v>615</v>
      </c>
      <c r="E50" s="221"/>
      <c r="F50" s="221"/>
    </row>
    <row r="51" spans="1:6" x14ac:dyDescent="0.3">
      <c r="A51" s="291" t="s">
        <v>38</v>
      </c>
      <c r="B51" s="292"/>
      <c r="C51" s="293"/>
      <c r="D51" s="214">
        <f>SUM(B45:C50)</f>
        <v>11</v>
      </c>
    </row>
    <row r="52" spans="1:6" x14ac:dyDescent="0.3">
      <c r="A52" s="291" t="s">
        <v>342</v>
      </c>
      <c r="B52" s="292"/>
      <c r="C52" s="293"/>
      <c r="D52" s="65">
        <f>D51/(COUNT(B45:C50)*2)</f>
        <v>0.91666666666666663</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622</v>
      </c>
      <c r="E57" s="222"/>
      <c r="F57" s="221"/>
    </row>
    <row r="58" spans="1:6" x14ac:dyDescent="0.3">
      <c r="A58" s="51" t="s">
        <v>101</v>
      </c>
      <c r="B58" s="221">
        <v>2</v>
      </c>
      <c r="C58" s="221"/>
      <c r="D58" s="225"/>
      <c r="E58" s="221"/>
      <c r="F58" s="221"/>
    </row>
    <row r="59" spans="1:6" ht="66.75" x14ac:dyDescent="0.35">
      <c r="A59" s="83" t="s">
        <v>249</v>
      </c>
      <c r="B59" s="221">
        <v>1</v>
      </c>
      <c r="C59" s="248" t="str">
        <f>IF(B59=0, -5, "0")</f>
        <v>0</v>
      </c>
      <c r="D59" s="222" t="s">
        <v>621</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12</v>
      </c>
    </row>
    <row r="63" spans="1:6" x14ac:dyDescent="0.3">
      <c r="A63" s="291" t="s">
        <v>342</v>
      </c>
      <c r="B63" s="292"/>
      <c r="C63" s="293"/>
      <c r="D63" s="65">
        <f>D62/(COUNT(B55:C61)*2)</f>
        <v>0.8571428571428571</v>
      </c>
    </row>
    <row r="64" spans="1:6" s="50" customFormat="1" x14ac:dyDescent="0.3">
      <c r="A64" s="54"/>
      <c r="B64" s="55"/>
      <c r="C64" s="55"/>
      <c r="D64" s="56"/>
    </row>
    <row r="65" spans="1:6" ht="19.5" x14ac:dyDescent="0.4">
      <c r="A65" s="289" t="s">
        <v>143</v>
      </c>
      <c r="B65" s="290"/>
      <c r="C65" s="290"/>
      <c r="D65" s="290"/>
      <c r="E65" s="290"/>
      <c r="F65" s="290"/>
    </row>
    <row r="66" spans="1:6" ht="19.5" x14ac:dyDescent="0.4">
      <c r="A66" s="41" t="s">
        <v>318</v>
      </c>
      <c r="B66" s="227">
        <v>2</v>
      </c>
      <c r="C66" s="228"/>
      <c r="D66" s="222"/>
      <c r="E66" s="229"/>
      <c r="F66" s="221"/>
    </row>
    <row r="67" spans="1:6" ht="44.25" customHeight="1" x14ac:dyDescent="0.4">
      <c r="A67" s="41" t="s">
        <v>319</v>
      </c>
      <c r="B67" s="227">
        <v>0</v>
      </c>
      <c r="C67" s="228"/>
      <c r="D67" s="222" t="s">
        <v>655</v>
      </c>
      <c r="E67" s="222" t="s">
        <v>656</v>
      </c>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447</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18</v>
      </c>
    </row>
    <row r="84" spans="1:6" x14ac:dyDescent="0.3">
      <c r="A84" s="291" t="s">
        <v>342</v>
      </c>
      <c r="B84" s="292"/>
      <c r="C84" s="293"/>
      <c r="D84" s="65">
        <f>D83/(COUNT(B66:C82)*2)</f>
        <v>0.9</v>
      </c>
    </row>
    <row r="85" spans="1:6" s="50" customFormat="1" x14ac:dyDescent="0.3">
      <c r="A85" s="54"/>
      <c r="B85" s="55"/>
      <c r="C85" s="55"/>
      <c r="D85" s="56"/>
    </row>
    <row r="86" spans="1:6" ht="19.5" x14ac:dyDescent="0.4">
      <c r="A86" s="289" t="s">
        <v>237</v>
      </c>
      <c r="B86" s="290"/>
      <c r="C86" s="290"/>
      <c r="D86" s="290"/>
      <c r="E86" s="290"/>
      <c r="F86" s="290"/>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99.75" x14ac:dyDescent="0.35">
      <c r="A98" s="89" t="s">
        <v>216</v>
      </c>
      <c r="B98" s="237">
        <v>0</v>
      </c>
      <c r="C98" s="248">
        <f>IF(B98=0, -5, "0")</f>
        <v>-5</v>
      </c>
      <c r="D98" s="222" t="s">
        <v>657</v>
      </c>
      <c r="E98" s="222" t="s">
        <v>658</v>
      </c>
      <c r="F98" s="221"/>
    </row>
    <row r="99" spans="1:6" ht="50.25" x14ac:dyDescent="0.35">
      <c r="A99" s="88" t="s">
        <v>344</v>
      </c>
      <c r="B99" s="237">
        <v>1</v>
      </c>
      <c r="C99" s="248" t="str">
        <f>IF(B99=0, -5, "0")</f>
        <v>0</v>
      </c>
      <c r="D99" s="222" t="s">
        <v>629</v>
      </c>
      <c r="E99" s="221"/>
      <c r="F99" s="221"/>
    </row>
    <row r="100" spans="1:6" x14ac:dyDescent="0.3">
      <c r="A100" s="94" t="s">
        <v>263</v>
      </c>
      <c r="B100" s="237">
        <v>2</v>
      </c>
      <c r="C100" s="221"/>
      <c r="D100" s="222"/>
      <c r="E100" s="221"/>
      <c r="F100" s="221"/>
    </row>
    <row r="101" spans="1:6" x14ac:dyDescent="0.3">
      <c r="A101" s="291" t="s">
        <v>38</v>
      </c>
      <c r="B101" s="292"/>
      <c r="C101" s="293"/>
      <c r="D101" s="214">
        <f>SUM(B87:C100)</f>
        <v>20</v>
      </c>
    </row>
    <row r="102" spans="1:6" x14ac:dyDescent="0.3">
      <c r="A102" s="291" t="s">
        <v>342</v>
      </c>
      <c r="B102" s="292"/>
      <c r="C102" s="293"/>
      <c r="D102" s="65">
        <f>D101/(COUNT(B87:C100)*2)</f>
        <v>0.66666666666666663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606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99.75" x14ac:dyDescent="0.35">
      <c r="A129" s="83" t="s">
        <v>217</v>
      </c>
      <c r="B129" s="238">
        <v>1</v>
      </c>
      <c r="C129" s="249" t="str">
        <f>IF(B129=0, -5, "0")</f>
        <v>0</v>
      </c>
      <c r="D129" s="222" t="s">
        <v>651</v>
      </c>
      <c r="E129" s="222"/>
      <c r="F129" s="221"/>
    </row>
    <row r="130" spans="1:6" ht="19.5" customHeight="1" x14ac:dyDescent="0.3">
      <c r="A130" s="51" t="s">
        <v>323</v>
      </c>
      <c r="B130" s="238">
        <v>2</v>
      </c>
      <c r="C130" s="241"/>
      <c r="D130" s="240"/>
      <c r="E130" s="222"/>
      <c r="F130" s="221"/>
    </row>
    <row r="131" spans="1:6" ht="33.75" x14ac:dyDescent="0.35">
      <c r="A131" s="88" t="s">
        <v>366</v>
      </c>
      <c r="B131" s="238">
        <v>1</v>
      </c>
      <c r="C131" s="249" t="str">
        <f>IF(B131=0, -5, "0")</f>
        <v>0</v>
      </c>
      <c r="D131" s="222" t="s">
        <v>659</v>
      </c>
      <c r="E131" s="229"/>
      <c r="F131" s="233"/>
    </row>
    <row r="132" spans="1:6" x14ac:dyDescent="0.3">
      <c r="A132" s="291" t="s">
        <v>38</v>
      </c>
      <c r="B132" s="292"/>
      <c r="C132" s="293"/>
      <c r="D132" s="214">
        <f>SUM(B121:C131)</f>
        <v>20</v>
      </c>
    </row>
    <row r="133" spans="1:6" x14ac:dyDescent="0.3">
      <c r="A133" s="291" t="s">
        <v>342</v>
      </c>
      <c r="B133" s="292"/>
      <c r="C133" s="293"/>
      <c r="D133" s="63">
        <f>D132/(COUNT(B121:C131)*2)</f>
        <v>0.90909090909090906</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22"/>
      <c r="E136" s="221"/>
      <c r="F136" s="221"/>
    </row>
    <row r="137" spans="1:6" ht="18" x14ac:dyDescent="0.35">
      <c r="A137" s="76" t="s">
        <v>140</v>
      </c>
      <c r="B137" s="237">
        <v>2</v>
      </c>
      <c r="C137" s="250" t="str">
        <f>IF(B137=0, -5, "0")</f>
        <v>0</v>
      </c>
      <c r="D137" s="222"/>
      <c r="E137" s="221"/>
      <c r="F137" s="221"/>
    </row>
    <row r="138" spans="1:6" x14ac:dyDescent="0.3">
      <c r="A138" s="49" t="s">
        <v>324</v>
      </c>
      <c r="B138" s="237">
        <v>2</v>
      </c>
      <c r="C138" s="222"/>
      <c r="D138" s="222"/>
      <c r="E138" s="221"/>
      <c r="F138" s="221"/>
    </row>
    <row r="139" spans="1:6" x14ac:dyDescent="0.3">
      <c r="A139" s="95" t="s">
        <v>325</v>
      </c>
      <c r="B139" s="237">
        <v>2</v>
      </c>
      <c r="C139" s="222"/>
      <c r="D139" s="222"/>
      <c r="E139" s="221"/>
      <c r="F139" s="221"/>
    </row>
    <row r="140" spans="1:6" s="50" customFormat="1" x14ac:dyDescent="0.3">
      <c r="A140" s="49" t="s">
        <v>350</v>
      </c>
      <c r="B140" s="237">
        <v>2</v>
      </c>
      <c r="C140" s="244"/>
      <c r="D140" s="222"/>
      <c r="E140" s="233"/>
      <c r="F140" s="233"/>
    </row>
    <row r="141" spans="1:6" x14ac:dyDescent="0.3">
      <c r="A141" s="51" t="s">
        <v>331</v>
      </c>
      <c r="B141" s="237">
        <v>2</v>
      </c>
      <c r="C141" s="222"/>
      <c r="D141" s="222"/>
      <c r="E141" s="221"/>
      <c r="F141" s="221"/>
    </row>
    <row r="142" spans="1:6" x14ac:dyDescent="0.3">
      <c r="A142" s="51" t="s">
        <v>351</v>
      </c>
      <c r="B142" s="237">
        <v>2</v>
      </c>
      <c r="C142" s="222"/>
      <c r="D142" s="222"/>
      <c r="E142" s="221"/>
      <c r="F142" s="221"/>
    </row>
    <row r="143" spans="1:6" ht="18" x14ac:dyDescent="0.35">
      <c r="A143" s="76" t="s">
        <v>268</v>
      </c>
      <c r="B143" s="237">
        <v>2</v>
      </c>
      <c r="C143" s="250" t="str">
        <f>IF(B143=0, -5, "0")</f>
        <v>0</v>
      </c>
      <c r="D143" s="222"/>
      <c r="E143" s="221"/>
      <c r="F143" s="221"/>
    </row>
    <row r="144" spans="1:6" ht="18" x14ac:dyDescent="0.35">
      <c r="A144" s="76" t="s">
        <v>218</v>
      </c>
      <c r="B144" s="237">
        <v>2</v>
      </c>
      <c r="C144" s="250" t="str">
        <f>IF(B144=0, -5, "0")</f>
        <v>0</v>
      </c>
      <c r="D144" s="222"/>
      <c r="E144" s="221"/>
      <c r="F144" s="221"/>
    </row>
    <row r="145" spans="1:6" x14ac:dyDescent="0.3">
      <c r="A145" s="51" t="s">
        <v>104</v>
      </c>
      <c r="B145" s="237">
        <v>2</v>
      </c>
      <c r="C145" s="222"/>
      <c r="D145" s="222"/>
      <c r="E145" s="221"/>
      <c r="F145" s="221"/>
    </row>
    <row r="146" spans="1:6" x14ac:dyDescent="0.3">
      <c r="A146" s="93" t="s">
        <v>240</v>
      </c>
      <c r="B146" s="237">
        <v>2</v>
      </c>
      <c r="C146" s="222"/>
      <c r="D146" s="222"/>
      <c r="E146" s="221"/>
      <c r="F146" s="221"/>
    </row>
    <row r="147" spans="1:6" x14ac:dyDescent="0.3">
      <c r="A147" s="41" t="s">
        <v>352</v>
      </c>
      <c r="B147" s="237">
        <v>2</v>
      </c>
      <c r="C147" s="222"/>
      <c r="D147" s="243"/>
      <c r="E147" s="221"/>
      <c r="F147" s="221"/>
    </row>
    <row r="148" spans="1:6" x14ac:dyDescent="0.3">
      <c r="A148" s="291" t="s">
        <v>38</v>
      </c>
      <c r="B148" s="292"/>
      <c r="C148" s="293"/>
      <c r="D148" s="214">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16</v>
      </c>
    </row>
    <row r="161" spans="1:6" x14ac:dyDescent="0.3">
      <c r="A161" s="291" t="s">
        <v>342</v>
      </c>
      <c r="B161" s="292"/>
      <c r="C161" s="293"/>
      <c r="D161" s="65">
        <f>D160/(COUNT(B152:C159)*2)</f>
        <v>1</v>
      </c>
    </row>
    <row r="162" spans="1:6" s="50" customFormat="1" x14ac:dyDescent="0.3">
      <c r="A162" s="54"/>
      <c r="B162" s="55"/>
      <c r="C162" s="57"/>
      <c r="D162" s="58"/>
    </row>
    <row r="163" spans="1:6" ht="19.5" x14ac:dyDescent="0.4">
      <c r="A163" s="289" t="s">
        <v>85</v>
      </c>
      <c r="B163" s="290"/>
      <c r="C163" s="290"/>
      <c r="D163" s="290"/>
      <c r="E163" s="290"/>
      <c r="F163" s="290"/>
    </row>
    <row r="164" spans="1:6" ht="33" customHeight="1" x14ac:dyDescent="0.35">
      <c r="A164" s="76" t="s">
        <v>333</v>
      </c>
      <c r="B164" s="221">
        <v>1</v>
      </c>
      <c r="C164" s="248" t="str">
        <f>IF(B164=0, -5, "0")</f>
        <v>0</v>
      </c>
      <c r="D164" s="222" t="s">
        <v>652</v>
      </c>
      <c r="E164" s="221"/>
      <c r="F164" s="221"/>
    </row>
    <row r="165" spans="1:6" ht="66" x14ac:dyDescent="0.3">
      <c r="A165" s="41" t="s">
        <v>334</v>
      </c>
      <c r="B165" s="221">
        <v>0</v>
      </c>
      <c r="C165" s="221"/>
      <c r="D165" s="222" t="s">
        <v>653</v>
      </c>
      <c r="E165" s="222" t="s">
        <v>660</v>
      </c>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91" t="s">
        <v>38</v>
      </c>
      <c r="B168" s="292"/>
      <c r="C168" s="293"/>
      <c r="D168" s="214">
        <f>SUM(B164:C167)</f>
        <v>5</v>
      </c>
    </row>
    <row r="169" spans="1:6" x14ac:dyDescent="0.3">
      <c r="A169" s="291" t="s">
        <v>342</v>
      </c>
      <c r="B169" s="292"/>
      <c r="C169" s="293"/>
      <c r="D169" s="65">
        <f>D168/(COUNT(B164:C167)*2)</f>
        <v>0.625</v>
      </c>
    </row>
    <row r="170" spans="1:6" s="50" customFormat="1" x14ac:dyDescent="0.3">
      <c r="A170" s="54"/>
      <c r="B170" s="55"/>
      <c r="C170" s="55"/>
      <c r="D170" s="56"/>
    </row>
    <row r="171" spans="1:6" ht="19.5" x14ac:dyDescent="0.4">
      <c r="A171" s="296" t="s">
        <v>17</v>
      </c>
      <c r="B171" s="297"/>
      <c r="C171" s="297"/>
      <c r="D171" s="297"/>
      <c r="E171" s="297"/>
      <c r="F171" s="297"/>
    </row>
    <row r="172" spans="1:6" ht="33" x14ac:dyDescent="0.3">
      <c r="A172" s="48" t="s">
        <v>202</v>
      </c>
      <c r="B172" s="221">
        <v>1</v>
      </c>
      <c r="C172" s="221"/>
      <c r="D172" s="222" t="s">
        <v>654</v>
      </c>
      <c r="E172" s="221"/>
      <c r="F172" s="221"/>
    </row>
    <row r="173" spans="1:6" ht="49.5" x14ac:dyDescent="0.3">
      <c r="A173" s="41" t="s">
        <v>96</v>
      </c>
      <c r="B173" s="221">
        <v>1</v>
      </c>
      <c r="C173" s="221"/>
      <c r="D173" s="222" t="s">
        <v>661</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6</v>
      </c>
    </row>
    <row r="177" spans="1:6" x14ac:dyDescent="0.3">
      <c r="A177" s="291" t="s">
        <v>342</v>
      </c>
      <c r="B177" s="292"/>
      <c r="C177" s="293"/>
      <c r="D177" s="65">
        <f>D176/(COUNT(B172:C175)*2)</f>
        <v>0.75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2</v>
      </c>
      <c r="C180" s="221"/>
      <c r="D180" s="222"/>
      <c r="E180" s="222"/>
      <c r="F180" s="221"/>
    </row>
    <row r="181" spans="1:6" ht="33" x14ac:dyDescent="0.3">
      <c r="A181" s="95" t="s">
        <v>247</v>
      </c>
      <c r="B181" s="221">
        <v>1</v>
      </c>
      <c r="C181" s="221"/>
      <c r="D181" s="222" t="s">
        <v>611</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9</v>
      </c>
    </row>
    <row r="186" spans="1:6" x14ac:dyDescent="0.3">
      <c r="A186" s="291" t="s">
        <v>342</v>
      </c>
      <c r="B186" s="292"/>
      <c r="C186" s="293"/>
      <c r="D186" s="65">
        <f>D185/(COUNT(B180:C184)*2)</f>
        <v>0.9</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1" t="s">
        <v>38</v>
      </c>
      <c r="B193" s="292"/>
      <c r="C193" s="293"/>
      <c r="D193" s="97">
        <f>SUM(B189:C192)</f>
        <v>6</v>
      </c>
    </row>
    <row r="194" spans="1:4" x14ac:dyDescent="0.3">
      <c r="A194" s="291" t="s">
        <v>342</v>
      </c>
      <c r="B194" s="292"/>
      <c r="C194" s="293"/>
      <c r="D194" s="65">
        <f>D193/(COUNT(B189:C192)*2)</f>
        <v>1</v>
      </c>
    </row>
    <row r="196" spans="1:4" ht="18" x14ac:dyDescent="0.35">
      <c r="A196" s="121" t="s">
        <v>512</v>
      </c>
      <c r="B196" s="120"/>
      <c r="C196" s="120"/>
      <c r="D196" s="220">
        <v>0.6</v>
      </c>
    </row>
    <row r="197" spans="1:4" ht="22.5" x14ac:dyDescent="0.3">
      <c r="A197" s="71" t="s">
        <v>47</v>
      </c>
      <c r="B197" s="72"/>
      <c r="C197" s="73"/>
      <c r="D197" s="74">
        <f>SUM(D193,D185,D176,D168,D160,D62,D51,D32,D22,D117,D148,D132,D101,D83,D41)</f>
        <v>200</v>
      </c>
    </row>
    <row r="198" spans="1:4" ht="22.5" x14ac:dyDescent="0.3">
      <c r="A198" s="71" t="s">
        <v>378</v>
      </c>
      <c r="B198" s="72"/>
      <c r="C198" s="73"/>
      <c r="D198" s="75">
        <f>D197/(COUNT(B189:C192,B180:C184,B172:C175,B164:C167,B152:C159,B55:C61,B45:C50,B26:C31,B17:C21,B106:C116,B136:C147,B121:C131,B87:C100,B66:C82,B36:C40)*2)</f>
        <v>0.8928571428571429</v>
      </c>
    </row>
  </sheetData>
  <sheetProtection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136:B147 B152:B159 B164:B167 B172:B175 B180:B184 B66:B82">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112" zoomScale="86" zoomScaleNormal="86" workbookViewId="0">
      <selection activeCell="A115" sqref="A115"/>
    </sheetView>
  </sheetViews>
  <sheetFormatPr baseColWidth="10" defaultColWidth="11.42578125" defaultRowHeight="15" x14ac:dyDescent="0.25"/>
  <cols>
    <col min="1" max="1" width="57.140625" style="1" customWidth="1"/>
    <col min="2" max="2" width="14" style="167" customWidth="1"/>
    <col min="3" max="3" width="8.28515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4"/>
      <c r="E1" s="284"/>
      <c r="F1" s="284"/>
      <c r="G1" s="284"/>
      <c r="H1" s="284"/>
      <c r="I1" s="284"/>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5" t="s">
        <v>201</v>
      </c>
      <c r="B7" s="285"/>
      <c r="C7" s="285"/>
      <c r="D7" s="285"/>
      <c r="E7" s="285"/>
      <c r="F7" s="285"/>
      <c r="G7" s="213"/>
      <c r="H7" s="213"/>
      <c r="I7" s="213"/>
    </row>
    <row r="8" spans="1:9" ht="29.25" x14ac:dyDescent="0.45">
      <c r="A8" s="286" t="str">
        <f>'Page de garde'!D18</f>
        <v>Houmt Souk</v>
      </c>
      <c r="B8" s="286"/>
      <c r="C8" s="286"/>
      <c r="D8" s="286"/>
      <c r="E8" s="286"/>
      <c r="F8" s="286"/>
      <c r="G8" s="216"/>
      <c r="H8" s="216"/>
      <c r="I8" s="213"/>
    </row>
    <row r="9" spans="1:9" ht="24" x14ac:dyDescent="0.45">
      <c r="A9" s="38" t="s">
        <v>44</v>
      </c>
      <c r="B9" s="287" t="s">
        <v>412</v>
      </c>
      <c r="C9" s="287"/>
      <c r="D9" s="287"/>
      <c r="E9" s="287"/>
      <c r="F9" s="287"/>
      <c r="G9" s="216"/>
      <c r="H9" s="216"/>
      <c r="I9" s="213"/>
    </row>
    <row r="10" spans="1:9" ht="24" x14ac:dyDescent="0.45">
      <c r="A10" s="39" t="s">
        <v>46</v>
      </c>
      <c r="B10" s="288" t="s">
        <v>472</v>
      </c>
      <c r="C10" s="288"/>
      <c r="D10" s="288"/>
      <c r="E10" s="288"/>
      <c r="F10" s="288"/>
      <c r="G10" s="216"/>
      <c r="H10" s="216"/>
      <c r="I10" s="213"/>
    </row>
    <row r="11" spans="1:9" ht="24" x14ac:dyDescent="0.45">
      <c r="A11" s="38" t="s">
        <v>45</v>
      </c>
      <c r="B11" s="283">
        <v>43013</v>
      </c>
      <c r="C11" s="283"/>
      <c r="D11" s="283"/>
      <c r="E11" s="283"/>
      <c r="F11" s="283"/>
      <c r="G11" s="216"/>
      <c r="H11" s="216"/>
      <c r="I11" s="213"/>
    </row>
    <row r="12" spans="1:9" ht="24" x14ac:dyDescent="0.45">
      <c r="A12" s="38" t="s">
        <v>276</v>
      </c>
      <c r="B12" s="276">
        <f>D505</f>
        <v>0.95833333333333337</v>
      </c>
      <c r="C12" s="276"/>
      <c r="D12" s="276"/>
      <c r="E12" s="276"/>
      <c r="F12" s="276"/>
      <c r="G12" s="216"/>
      <c r="H12" s="216"/>
      <c r="I12" s="213"/>
    </row>
    <row r="13" spans="1:9" ht="22.5" x14ac:dyDescent="0.45">
      <c r="A13" s="35"/>
      <c r="B13" s="36"/>
      <c r="C13" s="36"/>
      <c r="D13" s="277"/>
      <c r="E13" s="277"/>
      <c r="F13" s="277"/>
      <c r="G13" s="277"/>
      <c r="H13" s="277"/>
      <c r="I13" s="3"/>
    </row>
    <row r="14" spans="1:9" ht="16.5" customHeight="1" x14ac:dyDescent="0.3">
      <c r="A14" s="278" t="s">
        <v>32</v>
      </c>
      <c r="B14" s="279" t="s">
        <v>33</v>
      </c>
      <c r="C14" s="279"/>
      <c r="D14" s="279" t="s">
        <v>48</v>
      </c>
      <c r="E14" s="280" t="s">
        <v>358</v>
      </c>
      <c r="F14" s="279" t="s">
        <v>214</v>
      </c>
      <c r="G14" s="36"/>
      <c r="H14" s="36"/>
    </row>
    <row r="15" spans="1:9" ht="16.5" customHeight="1" x14ac:dyDescent="0.3">
      <c r="A15" s="278"/>
      <c r="B15" s="77" t="s">
        <v>36</v>
      </c>
      <c r="C15" s="77" t="s">
        <v>35</v>
      </c>
      <c r="D15" s="279"/>
      <c r="E15" s="280"/>
      <c r="F15" s="279"/>
      <c r="G15" s="36"/>
      <c r="H15" s="36"/>
    </row>
    <row r="16" spans="1:9" ht="18" x14ac:dyDescent="0.35">
      <c r="A16" s="271" t="s">
        <v>0</v>
      </c>
      <c r="B16" s="271"/>
      <c r="C16" s="271"/>
      <c r="D16" s="271"/>
      <c r="E16" s="271"/>
      <c r="F16" s="271"/>
      <c r="G16" s="36"/>
      <c r="H16" s="36"/>
    </row>
    <row r="17" spans="1:8" ht="18" x14ac:dyDescent="0.3">
      <c r="A17" s="182">
        <f>B11</f>
        <v>43013</v>
      </c>
      <c r="B17" s="36"/>
      <c r="C17" s="36"/>
      <c r="D17" s="36"/>
      <c r="E17" s="36"/>
      <c r="F17" s="36"/>
      <c r="G17" s="36"/>
      <c r="H17" s="36"/>
    </row>
    <row r="18" spans="1:8" ht="18" x14ac:dyDescent="0.25">
      <c r="A18" s="281" t="s">
        <v>1</v>
      </c>
      <c r="B18" s="282"/>
      <c r="C18" s="282"/>
      <c r="D18" s="282"/>
      <c r="E18" s="282"/>
      <c r="F18" s="282"/>
    </row>
    <row r="19" spans="1:8" ht="45" x14ac:dyDescent="0.25">
      <c r="A19" s="169" t="s">
        <v>10</v>
      </c>
      <c r="B19" s="170">
        <v>1</v>
      </c>
      <c r="C19" s="170"/>
      <c r="D19" s="168" t="s">
        <v>683</v>
      </c>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5</v>
      </c>
    </row>
    <row r="24" spans="1:8" x14ac:dyDescent="0.25">
      <c r="A24" s="19" t="s">
        <v>37</v>
      </c>
      <c r="B24" s="20"/>
      <c r="C24" s="21"/>
      <c r="D24" s="63">
        <f>D23/(COUNT(B19:C22)*2)</f>
        <v>0.83333333333333337</v>
      </c>
    </row>
    <row r="25" spans="1:8" x14ac:dyDescent="0.25">
      <c r="A25" s="5"/>
      <c r="B25" s="6"/>
      <c r="C25" s="7"/>
      <c r="D25" s="6"/>
    </row>
    <row r="26" spans="1:8" ht="18" x14ac:dyDescent="0.25">
      <c r="A26" s="272" t="s">
        <v>18</v>
      </c>
      <c r="B26" s="273"/>
      <c r="C26" s="273"/>
      <c r="D26" s="273"/>
      <c r="E26" s="273"/>
      <c r="F26" s="273"/>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1</v>
      </c>
      <c r="C30" s="170"/>
      <c r="D30" s="155" t="s">
        <v>682</v>
      </c>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71" t="s">
        <v>137</v>
      </c>
      <c r="B43" s="271"/>
      <c r="C43" s="271"/>
      <c r="D43" s="271"/>
      <c r="E43" s="271"/>
      <c r="F43" s="271"/>
    </row>
    <row r="44" spans="1:7" x14ac:dyDescent="0.25">
      <c r="A44" s="183">
        <f>B11</f>
        <v>43013</v>
      </c>
      <c r="B44" s="6"/>
      <c r="C44" s="7"/>
      <c r="D44" s="6"/>
    </row>
    <row r="45" spans="1:7" ht="16.5" x14ac:dyDescent="0.25">
      <c r="A45" s="274" t="s">
        <v>63</v>
      </c>
      <c r="B45" s="275"/>
      <c r="C45" s="275"/>
      <c r="D45" s="275"/>
      <c r="E45" s="275"/>
      <c r="F45" s="27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t="s">
        <v>34</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2" t="s">
        <v>65</v>
      </c>
      <c r="B57" s="273"/>
      <c r="C57" s="273"/>
      <c r="D57" s="273"/>
      <c r="E57" s="273"/>
      <c r="F57" s="273"/>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684</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30" x14ac:dyDescent="0.25">
      <c r="A70" s="107" t="s">
        <v>171</v>
      </c>
      <c r="B70" s="170">
        <v>1</v>
      </c>
      <c r="C70" s="218" t="str">
        <f>IF(B70=0, -5, "0")</f>
        <v>0</v>
      </c>
      <c r="D70" s="152" t="s">
        <v>677</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558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t="s">
        <v>34</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0.97058823529411764</v>
      </c>
    </row>
    <row r="83" spans="1:6" x14ac:dyDescent="0.25">
      <c r="A83" s="9"/>
      <c r="B83" s="6"/>
      <c r="C83" s="7"/>
      <c r="D83" s="6"/>
    </row>
    <row r="84" spans="1:6" ht="18" x14ac:dyDescent="0.25">
      <c r="A84" s="272" t="s">
        <v>25</v>
      </c>
      <c r="B84" s="273"/>
      <c r="C84" s="273"/>
      <c r="D84" s="273"/>
      <c r="E84" s="273"/>
      <c r="F84" s="273"/>
    </row>
    <row r="85" spans="1:6" x14ac:dyDescent="0.25">
      <c r="A85" s="169" t="s">
        <v>314</v>
      </c>
      <c r="B85" s="170">
        <v>2</v>
      </c>
      <c r="C85" s="170"/>
      <c r="D85" s="157"/>
      <c r="E85" s="147"/>
      <c r="F85" s="147"/>
    </row>
    <row r="86" spans="1:6" ht="30" x14ac:dyDescent="0.25">
      <c r="A86" s="18" t="s">
        <v>105</v>
      </c>
      <c r="B86" s="170">
        <v>1</v>
      </c>
      <c r="C86" s="170"/>
      <c r="D86" s="155" t="s">
        <v>680</v>
      </c>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2</v>
      </c>
      <c r="C90" s="170"/>
      <c r="D90" s="156" t="s">
        <v>678</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0.967741935483871</v>
      </c>
    </row>
    <row r="98" spans="1:6" x14ac:dyDescent="0.25">
      <c r="A98" s="5"/>
      <c r="B98" s="6"/>
      <c r="C98" s="7"/>
      <c r="D98" s="6"/>
    </row>
    <row r="99" spans="1:6" ht="18" x14ac:dyDescent="0.35">
      <c r="A99" s="271" t="s">
        <v>129</v>
      </c>
      <c r="B99" s="271"/>
      <c r="C99" s="271"/>
      <c r="D99" s="271"/>
      <c r="E99" s="271"/>
      <c r="F99" s="271"/>
    </row>
    <row r="100" spans="1:6" x14ac:dyDescent="0.25">
      <c r="A100" s="183">
        <f>B11</f>
        <v>43013</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t="s">
        <v>34</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72" t="s">
        <v>133</v>
      </c>
      <c r="B113" s="273"/>
      <c r="C113" s="273"/>
      <c r="D113" s="273"/>
      <c r="E113" s="273"/>
      <c r="F113" s="273"/>
    </row>
    <row r="114" spans="1:6" x14ac:dyDescent="0.25">
      <c r="A114" s="169" t="s">
        <v>314</v>
      </c>
      <c r="B114" s="170">
        <v>2</v>
      </c>
      <c r="C114" s="170"/>
      <c r="D114" s="168"/>
      <c r="E114" s="168"/>
      <c r="F114" s="147"/>
    </row>
    <row r="115" spans="1:6" ht="30" x14ac:dyDescent="0.25">
      <c r="A115" s="18" t="s">
        <v>294</v>
      </c>
      <c r="B115" s="170">
        <v>1</v>
      </c>
      <c r="C115" s="170"/>
      <c r="D115" s="143" t="s">
        <v>707</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c r="E125" s="168"/>
      <c r="F125" s="147"/>
    </row>
    <row r="126" spans="1:6" ht="16.5" x14ac:dyDescent="0.3">
      <c r="A126" s="49" t="s">
        <v>271</v>
      </c>
      <c r="B126" s="177">
        <v>2</v>
      </c>
      <c r="C126" s="177"/>
      <c r="D126" s="184" t="s">
        <v>371</v>
      </c>
      <c r="E126" s="147"/>
      <c r="F126" s="147"/>
    </row>
    <row r="127" spans="1:6" ht="46.5" x14ac:dyDescent="0.35">
      <c r="A127" s="76" t="s">
        <v>173</v>
      </c>
      <c r="B127" s="170">
        <v>0</v>
      </c>
      <c r="C127" s="217">
        <f>IF(B127=0, -5, "0")</f>
        <v>-5</v>
      </c>
      <c r="D127" s="168" t="s">
        <v>685</v>
      </c>
      <c r="E127" s="168" t="s">
        <v>674</v>
      </c>
      <c r="F127" s="147"/>
    </row>
    <row r="128" spans="1:6" ht="18" x14ac:dyDescent="0.35">
      <c r="A128" s="48" t="s">
        <v>289</v>
      </c>
      <c r="B128" s="170">
        <v>2</v>
      </c>
      <c r="C128" s="170"/>
      <c r="D128" s="168"/>
      <c r="E128" s="160"/>
      <c r="F128" s="147"/>
    </row>
    <row r="129" spans="1:6" ht="30" x14ac:dyDescent="0.25">
      <c r="A129" s="185" t="s">
        <v>168</v>
      </c>
      <c r="B129" s="171">
        <v>1</v>
      </c>
      <c r="C129" s="218" t="str">
        <f>IF(B129=0, -5, "0")</f>
        <v>0</v>
      </c>
      <c r="D129" s="146" t="s">
        <v>673</v>
      </c>
      <c r="E129" s="173"/>
      <c r="F129" s="173"/>
    </row>
    <row r="130" spans="1:6" x14ac:dyDescent="0.25">
      <c r="A130" s="24" t="s">
        <v>83</v>
      </c>
      <c r="B130" s="171">
        <v>2</v>
      </c>
      <c r="C130" s="170"/>
      <c r="D130" s="168"/>
      <c r="E130" s="147"/>
      <c r="F130" s="147"/>
    </row>
    <row r="131" spans="1:6" ht="33" x14ac:dyDescent="0.3">
      <c r="A131" s="49" t="s">
        <v>222</v>
      </c>
      <c r="B131" s="171" t="s">
        <v>34</v>
      </c>
      <c r="C131" s="170"/>
      <c r="D131" s="168" t="s">
        <v>675</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29</v>
      </c>
    </row>
    <row r="135" spans="1:6" x14ac:dyDescent="0.25">
      <c r="A135" s="19" t="s">
        <v>37</v>
      </c>
      <c r="B135" s="20"/>
      <c r="C135" s="21"/>
      <c r="D135" s="63">
        <f>D134/(COUNT(B114:C133)*2)</f>
        <v>0.72499999999999998</v>
      </c>
    </row>
    <row r="136" spans="1:6" x14ac:dyDescent="0.25">
      <c r="A136" s="9"/>
      <c r="B136" s="6"/>
      <c r="C136" s="7"/>
      <c r="D136" s="6"/>
    </row>
    <row r="137" spans="1:6" ht="18" x14ac:dyDescent="0.25">
      <c r="A137" s="272" t="s">
        <v>73</v>
      </c>
      <c r="B137" s="273"/>
      <c r="C137" s="273"/>
      <c r="D137" s="273"/>
      <c r="E137" s="273"/>
      <c r="F137" s="273"/>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476</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0.83823529411764708</v>
      </c>
    </row>
    <row r="151" spans="1:6" x14ac:dyDescent="0.25">
      <c r="A151" s="9"/>
      <c r="B151" s="6"/>
      <c r="C151" s="7"/>
      <c r="D151" s="6"/>
    </row>
    <row r="152" spans="1:6" ht="18" x14ac:dyDescent="0.35">
      <c r="A152" s="271" t="s">
        <v>130</v>
      </c>
      <c r="B152" s="271"/>
      <c r="C152" s="271"/>
      <c r="D152" s="271"/>
      <c r="E152" s="271"/>
      <c r="F152" s="271"/>
    </row>
    <row r="153" spans="1:6" x14ac:dyDescent="0.25">
      <c r="A153" s="183">
        <f>B11</f>
        <v>43013</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2" t="s">
        <v>134</v>
      </c>
      <c r="B166" s="273"/>
      <c r="C166" s="273"/>
      <c r="D166" s="273"/>
      <c r="E166" s="273"/>
      <c r="F166" s="273"/>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75" x14ac:dyDescent="0.25">
      <c r="A175" s="169" t="s">
        <v>313</v>
      </c>
      <c r="B175" s="170">
        <v>2</v>
      </c>
      <c r="C175" s="170"/>
      <c r="D175" s="156" t="s">
        <v>691</v>
      </c>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45.75" x14ac:dyDescent="0.3">
      <c r="A182" s="180" t="s">
        <v>234</v>
      </c>
      <c r="B182" s="170" t="s">
        <v>34</v>
      </c>
      <c r="C182" s="170"/>
      <c r="D182" s="157" t="s">
        <v>671</v>
      </c>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71" t="s">
        <v>167</v>
      </c>
      <c r="B192" s="271"/>
      <c r="C192" s="271"/>
      <c r="D192" s="271"/>
      <c r="E192" s="271"/>
      <c r="F192" s="271"/>
    </row>
    <row r="193" spans="1:7" x14ac:dyDescent="0.25">
      <c r="A193" s="189">
        <f>B11</f>
        <v>43013</v>
      </c>
      <c r="B193" s="6"/>
      <c r="C193" s="7"/>
      <c r="D193" s="6"/>
    </row>
    <row r="194" spans="1:7" ht="18" x14ac:dyDescent="0.25">
      <c r="A194" s="272" t="s">
        <v>158</v>
      </c>
      <c r="B194" s="273"/>
      <c r="C194" s="273"/>
      <c r="D194" s="273"/>
      <c r="E194" s="273"/>
      <c r="F194" s="273"/>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2" t="s">
        <v>76</v>
      </c>
      <c r="B209" s="273"/>
      <c r="C209" s="273"/>
      <c r="D209" s="273"/>
      <c r="E209" s="273"/>
      <c r="F209" s="273"/>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ht="60" x14ac:dyDescent="0.25">
      <c r="A217" s="169" t="s">
        <v>291</v>
      </c>
      <c r="B217" s="170">
        <v>0</v>
      </c>
      <c r="C217" s="170"/>
      <c r="D217" s="12" t="s">
        <v>692</v>
      </c>
      <c r="E217" s="168" t="s">
        <v>693</v>
      </c>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1</v>
      </c>
      <c r="C222" s="217" t="str">
        <f>IF(B222=0, -5, "0")</f>
        <v>0</v>
      </c>
      <c r="D222" s="168" t="s">
        <v>694</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45" x14ac:dyDescent="0.25">
      <c r="A226" s="24" t="s">
        <v>244</v>
      </c>
      <c r="B226" s="170">
        <v>0</v>
      </c>
      <c r="C226" s="170"/>
      <c r="D226" s="157" t="s">
        <v>695</v>
      </c>
      <c r="E226" s="168" t="s">
        <v>665</v>
      </c>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72" t="s">
        <v>191</v>
      </c>
      <c r="B232" s="273"/>
      <c r="C232" s="273"/>
      <c r="D232" s="273"/>
      <c r="E232" s="273"/>
      <c r="F232" s="273"/>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6">
        <v>0.9</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1" t="s">
        <v>78</v>
      </c>
      <c r="B248" s="271"/>
      <c r="C248" s="271"/>
      <c r="D248" s="271"/>
      <c r="E248" s="271"/>
      <c r="F248" s="271"/>
    </row>
    <row r="249" spans="1:6" s="3" customFormat="1" x14ac:dyDescent="0.25">
      <c r="A249" s="183">
        <f>B11</f>
        <v>43013</v>
      </c>
      <c r="B249" s="6"/>
      <c r="C249" s="7"/>
      <c r="D249" s="6"/>
    </row>
    <row r="250" spans="1:6" s="3" customFormat="1" ht="18" x14ac:dyDescent="0.25">
      <c r="A250" s="272" t="s">
        <v>79</v>
      </c>
      <c r="B250" s="273"/>
      <c r="C250" s="273"/>
      <c r="D250" s="273"/>
      <c r="E250" s="273"/>
      <c r="F250" s="273"/>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2" t="s">
        <v>81</v>
      </c>
      <c r="B266" s="273"/>
      <c r="C266" s="273"/>
      <c r="D266" s="273"/>
      <c r="E266" s="273"/>
      <c r="F266" s="273"/>
    </row>
    <row r="267" spans="1:6" s="3" customFormat="1" x14ac:dyDescent="0.25">
      <c r="A267" s="152" t="s">
        <v>478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45" x14ac:dyDescent="0.25">
      <c r="A277" s="108" t="s">
        <v>173</v>
      </c>
      <c r="B277" s="171">
        <v>1</v>
      </c>
      <c r="C277" s="218" t="str">
        <f>IF(B277=0, -5, "0")</f>
        <v>0</v>
      </c>
      <c r="D277" s="164" t="s">
        <v>696</v>
      </c>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7">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1" t="s">
        <v>4</v>
      </c>
      <c r="B291" s="271"/>
      <c r="C291" s="271"/>
      <c r="D291" s="271"/>
      <c r="E291" s="271"/>
      <c r="F291" s="271"/>
    </row>
    <row r="292" spans="1:7" x14ac:dyDescent="0.25">
      <c r="A292" s="192">
        <f>B11</f>
        <v>43013</v>
      </c>
      <c r="B292" s="6"/>
      <c r="C292" s="7"/>
      <c r="D292" s="59"/>
    </row>
    <row r="293" spans="1:7" ht="18" x14ac:dyDescent="0.25">
      <c r="A293" s="272" t="s">
        <v>19</v>
      </c>
      <c r="B293" s="273"/>
      <c r="C293" s="273"/>
      <c r="D293" s="273"/>
      <c r="E293" s="273"/>
      <c r="F293" s="273"/>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2" t="s">
        <v>122</v>
      </c>
      <c r="B305" s="273"/>
      <c r="C305" s="273"/>
      <c r="D305" s="273"/>
      <c r="E305" s="273"/>
      <c r="F305" s="273"/>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61.5" x14ac:dyDescent="0.35">
      <c r="A311" s="76" t="s">
        <v>61</v>
      </c>
      <c r="B311" s="171">
        <v>1</v>
      </c>
      <c r="C311" s="217" t="str">
        <f>IF(B311=0, -5, "0")</f>
        <v>0</v>
      </c>
      <c r="D311" s="157" t="s">
        <v>666</v>
      </c>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71" t="s">
        <v>21</v>
      </c>
      <c r="B324" s="271"/>
      <c r="C324" s="271"/>
      <c r="D324" s="271"/>
      <c r="E324" s="271"/>
      <c r="F324" s="271"/>
    </row>
    <row r="325" spans="1:9" x14ac:dyDescent="0.25">
      <c r="A325" s="193">
        <f>B11</f>
        <v>43013</v>
      </c>
      <c r="B325" s="6"/>
      <c r="C325" s="7"/>
      <c r="D325" s="6"/>
    </row>
    <row r="326" spans="1:9" ht="18" x14ac:dyDescent="0.25">
      <c r="A326" s="272" t="s">
        <v>12</v>
      </c>
      <c r="B326" s="273"/>
      <c r="C326" s="273"/>
      <c r="D326" s="273"/>
      <c r="E326" s="273"/>
      <c r="F326" s="273"/>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2" t="s">
        <v>25</v>
      </c>
      <c r="B339" s="273"/>
      <c r="C339" s="273"/>
      <c r="D339" s="273"/>
      <c r="E339" s="273"/>
      <c r="F339" s="273"/>
    </row>
    <row r="340" spans="1:6" x14ac:dyDescent="0.25">
      <c r="A340" s="169" t="s">
        <v>110</v>
      </c>
      <c r="B340" s="170">
        <v>2</v>
      </c>
      <c r="C340" s="170"/>
      <c r="D340" s="168"/>
      <c r="E340" s="147"/>
      <c r="F340" s="147"/>
    </row>
    <row r="341" spans="1:6" ht="18" x14ac:dyDescent="0.35">
      <c r="A341" s="76" t="s">
        <v>7</v>
      </c>
      <c r="B341" s="170">
        <v>1</v>
      </c>
      <c r="C341" s="217" t="str">
        <f>IF(B341=0, -5, "0")</f>
        <v>0</v>
      </c>
      <c r="D341" s="168" t="s">
        <v>705</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71" t="s">
        <v>8</v>
      </c>
      <c r="B352" s="271"/>
      <c r="C352" s="271"/>
      <c r="D352" s="271"/>
      <c r="E352" s="271"/>
      <c r="F352" s="271"/>
    </row>
    <row r="353" spans="1:6" x14ac:dyDescent="0.25">
      <c r="A353" s="183">
        <f>B11</f>
        <v>43013</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2" t="s">
        <v>25</v>
      </c>
      <c r="B366" s="273"/>
      <c r="C366" s="273"/>
      <c r="D366" s="273"/>
      <c r="E366" s="273"/>
      <c r="F366" s="273"/>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72" t="s">
        <v>124</v>
      </c>
      <c r="B382" s="273"/>
      <c r="C382" s="273"/>
      <c r="D382" s="273"/>
      <c r="E382" s="273"/>
      <c r="F382" s="273"/>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2" t="s">
        <v>29</v>
      </c>
      <c r="B391" s="273"/>
      <c r="C391" s="273"/>
      <c r="D391" s="273"/>
      <c r="E391" s="273"/>
      <c r="F391" s="273"/>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71" t="s">
        <v>125</v>
      </c>
      <c r="B405" s="271"/>
      <c r="C405" s="271"/>
      <c r="D405" s="271"/>
      <c r="E405" s="271"/>
      <c r="F405" s="271"/>
    </row>
    <row r="406" spans="1:6" x14ac:dyDescent="0.25">
      <c r="A406" s="192">
        <f>B11</f>
        <v>43013</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ht="30" x14ac:dyDescent="0.25">
      <c r="A412" s="32" t="s">
        <v>194</v>
      </c>
      <c r="B412" s="170">
        <v>1</v>
      </c>
      <c r="C412" s="170"/>
      <c r="D412" s="168" t="s">
        <v>688</v>
      </c>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t="s">
        <v>494</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1</v>
      </c>
      <c r="C428" s="154"/>
      <c r="D428" s="134">
        <v>0.9</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0.9642857142857143</v>
      </c>
    </row>
    <row r="434" spans="1:7" x14ac:dyDescent="0.25">
      <c r="A434" s="5"/>
      <c r="B434" s="6"/>
      <c r="C434" s="7"/>
      <c r="D434" s="6"/>
    </row>
    <row r="435" spans="1:7" ht="18" x14ac:dyDescent="0.35">
      <c r="A435" s="271" t="s">
        <v>374</v>
      </c>
      <c r="B435" s="271"/>
      <c r="C435" s="271"/>
      <c r="D435" s="271"/>
      <c r="E435" s="271"/>
      <c r="F435" s="271"/>
    </row>
    <row r="436" spans="1:7" x14ac:dyDescent="0.25">
      <c r="A436" s="195">
        <f>+B11</f>
        <v>43013</v>
      </c>
      <c r="B436" s="6"/>
      <c r="C436" s="7"/>
      <c r="D436" s="6"/>
    </row>
    <row r="437" spans="1:7" ht="18" x14ac:dyDescent="0.25">
      <c r="A437" s="272" t="s">
        <v>375</v>
      </c>
      <c r="B437" s="273"/>
      <c r="C437" s="273"/>
      <c r="D437" s="273"/>
      <c r="E437" s="273"/>
      <c r="F437" s="273"/>
    </row>
    <row r="438" spans="1:7" ht="21" customHeight="1"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480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2" t="s">
        <v>31</v>
      </c>
      <c r="B444" s="273"/>
      <c r="C444" s="273"/>
      <c r="D444" s="273"/>
      <c r="E444" s="273"/>
      <c r="F444" s="273"/>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1" t="s">
        <v>180</v>
      </c>
      <c r="B454" s="271"/>
      <c r="C454" s="271"/>
      <c r="D454" s="271"/>
      <c r="E454" s="271"/>
      <c r="F454" s="27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6">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1" t="s">
        <v>87</v>
      </c>
      <c r="B464" s="271"/>
      <c r="C464" s="271"/>
      <c r="D464" s="271"/>
      <c r="E464" s="271"/>
      <c r="F464" s="27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t="s">
        <v>686</v>
      </c>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1" t="s">
        <v>151</v>
      </c>
      <c r="B473" s="271"/>
      <c r="C473" s="271"/>
      <c r="D473" s="271"/>
      <c r="E473" s="271"/>
      <c r="F473" s="27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ht="45" x14ac:dyDescent="0.25">
      <c r="A481" s="18" t="s">
        <v>258</v>
      </c>
      <c r="B481" s="170">
        <v>1</v>
      </c>
      <c r="C481" s="170"/>
      <c r="D481" s="168" t="s">
        <v>690</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271" t="s">
        <v>152</v>
      </c>
      <c r="B494" s="271"/>
      <c r="C494" s="271"/>
      <c r="D494" s="271"/>
      <c r="E494" s="271"/>
      <c r="F494" s="27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0.98666666666666669</v>
      </c>
    </row>
    <row r="504" spans="1:6" ht="22.5" x14ac:dyDescent="0.3">
      <c r="A504" s="71" t="s">
        <v>47</v>
      </c>
      <c r="B504" s="72"/>
      <c r="C504" s="73"/>
      <c r="D504" s="74">
        <f>SUM(D500,D491,D461,D451,D402,D349,D321,D40,D470,D288,D245,D149,D432,D189,D96)</f>
        <v>529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0.95833333333333337</v>
      </c>
    </row>
  </sheetData>
  <sheetProtection algorithmName="SHA-512" hashValue="bNDyq2aYYp2/edZbOEdGLjRA2UiVCiB5B9pGlYPJU08QpBnugdwCTWkzD/ydYgfRkLd9/GJXzBRTbbIeUYV2vA==" saltValue="tIDAm7F84+IlUUe2hhvHT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85" zoomScale="75" zoomScaleNormal="75" workbookViewId="0">
      <selection activeCell="A92" sqref="A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85" t="s">
        <v>52</v>
      </c>
      <c r="B6" s="285"/>
      <c r="C6" s="285"/>
      <c r="D6" s="285"/>
      <c r="E6" s="285"/>
      <c r="F6" s="285"/>
      <c r="G6" s="216"/>
      <c r="H6" s="216"/>
      <c r="I6" s="216"/>
    </row>
    <row r="7" spans="1:9" s="36" customFormat="1" ht="21.75" customHeight="1" x14ac:dyDescent="0.45">
      <c r="A7" s="286" t="str">
        <f>'A1 Exploitation'!A8:F8</f>
        <v>Houmt Souk</v>
      </c>
      <c r="B7" s="286"/>
      <c r="C7" s="286"/>
      <c r="D7" s="286"/>
      <c r="E7" s="286"/>
      <c r="F7" s="286"/>
      <c r="G7" s="216"/>
      <c r="H7" s="216"/>
      <c r="I7" s="216"/>
    </row>
    <row r="8" spans="1:9" s="36" customFormat="1" ht="24" x14ac:dyDescent="0.45">
      <c r="A8" s="38" t="s">
        <v>44</v>
      </c>
      <c r="B8" s="302" t="str">
        <f>'A4 Exploitation'!B9:F9</f>
        <v>Mme Meriam CHOUCHENE</v>
      </c>
      <c r="C8" s="302"/>
      <c r="D8" s="302"/>
      <c r="E8" s="302"/>
      <c r="F8" s="302"/>
      <c r="G8" s="216"/>
      <c r="H8" s="216"/>
      <c r="I8" s="216"/>
    </row>
    <row r="9" spans="1:9" s="36" customFormat="1" ht="24" x14ac:dyDescent="0.45">
      <c r="A9" s="39" t="s">
        <v>46</v>
      </c>
      <c r="B9" s="303" t="str">
        <f>'A4 Exploitation'!B10:F10</f>
        <v>Directeur magasin &amp; chefs rayons</v>
      </c>
      <c r="C9" s="303"/>
      <c r="D9" s="303"/>
      <c r="E9" s="303"/>
      <c r="F9" s="303"/>
      <c r="G9" s="216"/>
      <c r="H9" s="216"/>
      <c r="I9" s="216"/>
    </row>
    <row r="10" spans="1:9" s="36" customFormat="1" ht="24" x14ac:dyDescent="0.45">
      <c r="A10" s="38" t="s">
        <v>45</v>
      </c>
      <c r="B10" s="300">
        <f>'A4 Exploitation'!B11:F11</f>
        <v>43013</v>
      </c>
      <c r="C10" s="300"/>
      <c r="D10" s="300"/>
      <c r="E10" s="300"/>
      <c r="F10" s="300"/>
      <c r="G10" s="216"/>
      <c r="H10" s="216"/>
      <c r="I10" s="216"/>
    </row>
    <row r="11" spans="1:9" s="36" customFormat="1" ht="24" x14ac:dyDescent="0.45">
      <c r="A11" s="38" t="s">
        <v>341</v>
      </c>
      <c r="B11" s="308">
        <f>D198</f>
        <v>0.9017857142857143</v>
      </c>
      <c r="C11" s="308"/>
      <c r="D11" s="308"/>
      <c r="E11" s="308"/>
      <c r="F11" s="308"/>
      <c r="G11" s="216"/>
      <c r="H11" s="216"/>
      <c r="I11" s="216"/>
    </row>
    <row r="12" spans="1:9" s="36" customFormat="1" ht="22.5" x14ac:dyDescent="0.45">
      <c r="A12" s="35"/>
      <c r="D12" s="277"/>
      <c r="E12" s="277"/>
      <c r="F12" s="277"/>
      <c r="G12" s="277"/>
      <c r="H12" s="277"/>
      <c r="I12" s="40"/>
    </row>
    <row r="13" spans="1:9" s="36" customFormat="1" ht="11.25" customHeight="1" x14ac:dyDescent="0.3">
      <c r="A13" s="278" t="s">
        <v>32</v>
      </c>
      <c r="B13" s="279" t="s">
        <v>33</v>
      </c>
      <c r="C13" s="279"/>
      <c r="D13" s="279" t="s">
        <v>48</v>
      </c>
      <c r="E13" s="279" t="s">
        <v>213</v>
      </c>
      <c r="F13" s="279" t="s">
        <v>214</v>
      </c>
    </row>
    <row r="14" spans="1:9" s="36" customFormat="1" ht="12.75" customHeight="1" x14ac:dyDescent="0.3">
      <c r="A14" s="278"/>
      <c r="B14" s="70" t="s">
        <v>36</v>
      </c>
      <c r="C14" s="70" t="s">
        <v>35</v>
      </c>
      <c r="D14" s="279"/>
      <c r="E14" s="279"/>
      <c r="F14" s="279"/>
    </row>
    <row r="15" spans="1:9" x14ac:dyDescent="0.3">
      <c r="A15" s="41"/>
      <c r="B15" s="41"/>
      <c r="C15" s="41"/>
      <c r="D15" s="41"/>
    </row>
    <row r="16" spans="1:9" ht="19.5" x14ac:dyDescent="0.4">
      <c r="A16" s="305" t="s">
        <v>0</v>
      </c>
      <c r="B16" s="306"/>
      <c r="C16" s="306"/>
      <c r="D16" s="306"/>
      <c r="E16" s="306"/>
      <c r="F16" s="306"/>
    </row>
    <row r="17" spans="1:6" ht="18" customHeight="1" x14ac:dyDescent="0.3">
      <c r="A17" s="41" t="s">
        <v>316</v>
      </c>
      <c r="B17" s="221">
        <v>1</v>
      </c>
      <c r="C17" s="221"/>
      <c r="D17" s="240" t="s">
        <v>699</v>
      </c>
      <c r="E17" s="222" t="s">
        <v>510</v>
      </c>
      <c r="F17" s="221"/>
    </row>
    <row r="18" spans="1:6" x14ac:dyDescent="0.3">
      <c r="A18" s="48" t="s">
        <v>89</v>
      </c>
      <c r="B18" s="221">
        <v>2</v>
      </c>
      <c r="C18" s="221"/>
      <c r="D18" s="222"/>
      <c r="E18" s="221"/>
      <c r="F18" s="221"/>
    </row>
    <row r="19" spans="1:6" ht="33" x14ac:dyDescent="0.3">
      <c r="A19" s="41" t="s">
        <v>90</v>
      </c>
      <c r="B19" s="221">
        <v>0</v>
      </c>
      <c r="C19" s="221"/>
      <c r="D19" s="222" t="s">
        <v>663</v>
      </c>
      <c r="E19" s="222" t="s">
        <v>664</v>
      </c>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7" t="s">
        <v>38</v>
      </c>
      <c r="B22" s="294"/>
      <c r="C22" s="295"/>
      <c r="D22" s="215">
        <f>SUM(B17:C21)</f>
        <v>7</v>
      </c>
    </row>
    <row r="23" spans="1:6" x14ac:dyDescent="0.3">
      <c r="A23" s="291" t="s">
        <v>342</v>
      </c>
      <c r="B23" s="292"/>
      <c r="C23" s="293"/>
      <c r="D23" s="65">
        <f>D22/(COUNT(B17:C21)*2)</f>
        <v>0.7</v>
      </c>
    </row>
    <row r="24" spans="1:6" s="50" customFormat="1" x14ac:dyDescent="0.3">
      <c r="A24" s="54"/>
      <c r="B24" s="55"/>
      <c r="C24" s="55"/>
      <c r="D24" s="56"/>
    </row>
    <row r="25" spans="1:6" ht="19.5" x14ac:dyDescent="0.4">
      <c r="A25" s="289" t="s">
        <v>4</v>
      </c>
      <c r="B25" s="290"/>
      <c r="C25" s="290"/>
      <c r="D25" s="290"/>
      <c r="E25" s="290"/>
      <c r="F25" s="290"/>
    </row>
    <row r="26" spans="1:6" ht="18" x14ac:dyDescent="0.35">
      <c r="A26" s="76" t="s">
        <v>107</v>
      </c>
      <c r="B26" s="221">
        <v>2</v>
      </c>
      <c r="C26" s="248" t="str">
        <f>IF(B26=0, -5, "0")</f>
        <v>0</v>
      </c>
      <c r="D26" s="222"/>
      <c r="E26" s="222"/>
      <c r="F26" s="221"/>
    </row>
    <row r="27" spans="1:6" x14ac:dyDescent="0.3">
      <c r="A27" s="41" t="s">
        <v>99</v>
      </c>
      <c r="B27" s="221">
        <v>2</v>
      </c>
      <c r="C27" s="221"/>
      <c r="D27" s="222" t="s">
        <v>668</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1" t="s">
        <v>38</v>
      </c>
      <c r="B32" s="292"/>
      <c r="C32" s="293"/>
      <c r="D32" s="214">
        <f>SUM(B26:C31)</f>
        <v>12</v>
      </c>
    </row>
    <row r="33" spans="1:6" x14ac:dyDescent="0.3">
      <c r="A33" s="291" t="s">
        <v>342</v>
      </c>
      <c r="B33" s="292"/>
      <c r="C33" s="293"/>
      <c r="D33" s="65">
        <f>D32/(COUNT(B26:C31)*2)</f>
        <v>1</v>
      </c>
    </row>
    <row r="34" spans="1:6" s="50" customFormat="1" x14ac:dyDescent="0.3">
      <c r="A34" s="54"/>
      <c r="B34" s="55"/>
      <c r="C34" s="55"/>
      <c r="D34" s="56"/>
    </row>
    <row r="35" spans="1:6" s="50" customFormat="1" ht="19.5" x14ac:dyDescent="0.4">
      <c r="A35" s="289" t="s">
        <v>246</v>
      </c>
      <c r="B35" s="290"/>
      <c r="C35" s="290"/>
      <c r="D35" s="290"/>
      <c r="E35" s="290"/>
      <c r="F35" s="290"/>
    </row>
    <row r="36" spans="1:6" s="50" customFormat="1" ht="83.25" x14ac:dyDescent="0.35">
      <c r="A36" s="76" t="s">
        <v>107</v>
      </c>
      <c r="B36" s="221">
        <v>1</v>
      </c>
      <c r="C36" s="248" t="str">
        <f>IF(B36=0, -5, "0")</f>
        <v>0</v>
      </c>
      <c r="D36" s="222" t="s">
        <v>689</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1" t="s">
        <v>38</v>
      </c>
      <c r="B41" s="292"/>
      <c r="C41" s="293"/>
      <c r="D41" s="214">
        <f>SUM(B36:C40)</f>
        <v>9</v>
      </c>
      <c r="E41" s="37"/>
      <c r="F41" s="37"/>
    </row>
    <row r="42" spans="1:6" s="50" customFormat="1" x14ac:dyDescent="0.3">
      <c r="A42" s="291" t="s">
        <v>342</v>
      </c>
      <c r="B42" s="292"/>
      <c r="C42" s="293"/>
      <c r="D42" s="65">
        <f>D41/(COUNT(B36:C40)*2)</f>
        <v>0.9</v>
      </c>
      <c r="E42" s="37"/>
      <c r="F42" s="37"/>
    </row>
    <row r="43" spans="1:6" s="50" customFormat="1" x14ac:dyDescent="0.3">
      <c r="A43" s="90"/>
      <c r="B43" s="91"/>
      <c r="C43" s="91"/>
      <c r="D43" s="92"/>
    </row>
    <row r="44" spans="1:6" ht="19.5" x14ac:dyDescent="0.4">
      <c r="A44" s="298" t="s">
        <v>21</v>
      </c>
      <c r="B44" s="299"/>
      <c r="C44" s="299"/>
      <c r="D44" s="299"/>
      <c r="E44" s="299"/>
      <c r="F44" s="299"/>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681</v>
      </c>
      <c r="E49" s="221"/>
      <c r="F49" s="221"/>
    </row>
    <row r="50" spans="1:6" ht="18" x14ac:dyDescent="0.35">
      <c r="A50" s="76" t="s">
        <v>343</v>
      </c>
      <c r="B50" s="221">
        <v>2</v>
      </c>
      <c r="C50" s="248" t="str">
        <f>IF(B50=0, -5, "0")</f>
        <v>0</v>
      </c>
      <c r="D50" s="225"/>
      <c r="E50" s="221"/>
      <c r="F50" s="221"/>
    </row>
    <row r="51" spans="1:6" x14ac:dyDescent="0.3">
      <c r="A51" s="291" t="s">
        <v>38</v>
      </c>
      <c r="B51" s="292"/>
      <c r="C51" s="293"/>
      <c r="D51" s="214">
        <f>SUM(B45:C50)</f>
        <v>12</v>
      </c>
    </row>
    <row r="52" spans="1:6" x14ac:dyDescent="0.3">
      <c r="A52" s="291" t="s">
        <v>342</v>
      </c>
      <c r="B52" s="292"/>
      <c r="C52" s="293"/>
      <c r="D52" s="65">
        <f>D51/(COUNT(B45:C50)*2)</f>
        <v>1</v>
      </c>
    </row>
    <row r="53" spans="1:6" s="50" customFormat="1" x14ac:dyDescent="0.3">
      <c r="A53" s="54"/>
      <c r="B53" s="55"/>
      <c r="C53" s="55"/>
      <c r="D53" s="56"/>
    </row>
    <row r="54" spans="1:6" ht="19.5" x14ac:dyDescent="0.4">
      <c r="A54" s="289" t="s">
        <v>8</v>
      </c>
      <c r="B54" s="290"/>
      <c r="C54" s="290"/>
      <c r="D54" s="290"/>
      <c r="E54" s="290"/>
      <c r="F54" s="290"/>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15.75" customHeight="1"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1" t="s">
        <v>38</v>
      </c>
      <c r="B62" s="292"/>
      <c r="C62" s="293"/>
      <c r="D62" s="214">
        <f>SUM(B55:C61)</f>
        <v>14</v>
      </c>
    </row>
    <row r="63" spans="1:6" x14ac:dyDescent="0.3">
      <c r="A63" s="291" t="s">
        <v>342</v>
      </c>
      <c r="B63" s="292"/>
      <c r="C63" s="293"/>
      <c r="D63" s="65">
        <f>D62/(COUNT(B55:C61)*2)</f>
        <v>1</v>
      </c>
    </row>
    <row r="64" spans="1:6" s="50" customFormat="1" x14ac:dyDescent="0.3">
      <c r="A64" s="54"/>
      <c r="B64" s="55"/>
      <c r="C64" s="55"/>
      <c r="D64" s="56"/>
    </row>
    <row r="65" spans="1:6" ht="19.5" x14ac:dyDescent="0.4">
      <c r="A65" s="289" t="s">
        <v>143</v>
      </c>
      <c r="B65" s="290"/>
      <c r="C65" s="290"/>
      <c r="D65" s="290"/>
      <c r="E65" s="290"/>
      <c r="F65" s="290"/>
    </row>
    <row r="66" spans="1:6" ht="34.5" x14ac:dyDescent="0.4">
      <c r="A66" s="41" t="s">
        <v>318</v>
      </c>
      <c r="B66" s="227">
        <v>1</v>
      </c>
      <c r="C66" s="228"/>
      <c r="D66" s="222" t="s">
        <v>700</v>
      </c>
      <c r="E66" s="229"/>
      <c r="F66" s="221"/>
    </row>
    <row r="67" spans="1:6" ht="34.5" x14ac:dyDescent="0.4">
      <c r="A67" s="41" t="s">
        <v>319</v>
      </c>
      <c r="B67" s="227">
        <v>1</v>
      </c>
      <c r="C67" s="228"/>
      <c r="D67" s="222" t="s">
        <v>687</v>
      </c>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21" customHeight="1"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99.75" x14ac:dyDescent="0.35">
      <c r="A79" s="83" t="s">
        <v>184</v>
      </c>
      <c r="B79" s="227">
        <v>0</v>
      </c>
      <c r="C79" s="248">
        <f>IF(B79=0, -5, "0")</f>
        <v>-5</v>
      </c>
      <c r="D79" s="222" t="s">
        <v>701</v>
      </c>
      <c r="E79" s="222" t="s">
        <v>679</v>
      </c>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1" t="s">
        <v>38</v>
      </c>
      <c r="B83" s="292"/>
      <c r="C83" s="293"/>
      <c r="D83" s="214">
        <f>SUM(B66:C82)</f>
        <v>13</v>
      </c>
    </row>
    <row r="84" spans="1:6" x14ac:dyDescent="0.3">
      <c r="A84" s="291" t="s">
        <v>342</v>
      </c>
      <c r="B84" s="292"/>
      <c r="C84" s="293"/>
      <c r="D84" s="65">
        <f>D83/(COUNT(B66:C82)*2)</f>
        <v>0.54166666666666663</v>
      </c>
    </row>
    <row r="85" spans="1:6" s="50" customFormat="1" x14ac:dyDescent="0.3">
      <c r="A85" s="54"/>
      <c r="B85" s="55"/>
      <c r="C85" s="55"/>
      <c r="D85" s="56"/>
    </row>
    <row r="86" spans="1:6" ht="19.5" x14ac:dyDescent="0.4">
      <c r="A86" s="289" t="s">
        <v>237</v>
      </c>
      <c r="B86" s="290"/>
      <c r="C86" s="290"/>
      <c r="D86" s="290"/>
      <c r="E86" s="290"/>
      <c r="F86" s="290"/>
    </row>
    <row r="87" spans="1:6" ht="51" x14ac:dyDescent="0.4">
      <c r="A87" s="93" t="s">
        <v>320</v>
      </c>
      <c r="B87" s="237">
        <v>1</v>
      </c>
      <c r="C87" s="228"/>
      <c r="D87" s="222" t="s">
        <v>706</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0.25" customHeight="1" x14ac:dyDescent="0.4">
      <c r="A90" s="51" t="s">
        <v>348</v>
      </c>
      <c r="B90" s="237">
        <v>2</v>
      </c>
      <c r="C90" s="228"/>
      <c r="D90" s="222" t="s">
        <v>672</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t="s">
        <v>670</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669</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1" t="s">
        <v>38</v>
      </c>
      <c r="B101" s="292"/>
      <c r="C101" s="293"/>
      <c r="D101" s="214">
        <f>SUM(B87:C100)</f>
        <v>27</v>
      </c>
    </row>
    <row r="102" spans="1:6" x14ac:dyDescent="0.3">
      <c r="A102" s="291" t="s">
        <v>342</v>
      </c>
      <c r="B102" s="292"/>
      <c r="C102" s="293"/>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9" t="s">
        <v>238</v>
      </c>
      <c r="B105" s="290"/>
      <c r="C105" s="290"/>
      <c r="D105" s="290"/>
      <c r="E105" s="290"/>
      <c r="F105" s="290"/>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1" t="s">
        <v>38</v>
      </c>
      <c r="B117" s="292"/>
      <c r="C117" s="293"/>
      <c r="D117" s="214">
        <f>SUM(B106:C116)</f>
        <v>22</v>
      </c>
      <c r="E117" s="37"/>
      <c r="F117" s="37"/>
    </row>
    <row r="118" spans="1:6" s="50" customFormat="1" x14ac:dyDescent="0.3">
      <c r="A118" s="291" t="s">
        <v>342</v>
      </c>
      <c r="B118" s="292"/>
      <c r="C118" s="293"/>
      <c r="D118" s="65">
        <f>D117/(COUNT(B106:C116)*2)</f>
        <v>1</v>
      </c>
      <c r="E118" s="37"/>
      <c r="F118" s="37"/>
    </row>
    <row r="119" spans="1:6" s="50" customFormat="1" x14ac:dyDescent="0.3">
      <c r="A119" s="54"/>
      <c r="B119" s="55"/>
      <c r="C119" s="55"/>
      <c r="D119" s="56"/>
    </row>
    <row r="120" spans="1:6" ht="19.5" x14ac:dyDescent="0.4">
      <c r="A120" s="289" t="s">
        <v>208</v>
      </c>
      <c r="B120" s="290"/>
      <c r="C120" s="290"/>
      <c r="D120" s="290"/>
      <c r="E120" s="290"/>
      <c r="F120" s="290"/>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22" t="s">
        <v>697</v>
      </c>
      <c r="E131" s="229"/>
      <c r="F131" s="233"/>
    </row>
    <row r="132" spans="1:6" x14ac:dyDescent="0.3">
      <c r="A132" s="291" t="s">
        <v>38</v>
      </c>
      <c r="B132" s="292"/>
      <c r="C132" s="293"/>
      <c r="D132" s="214">
        <f>SUM(B121:C131)</f>
        <v>22</v>
      </c>
    </row>
    <row r="133" spans="1:6" x14ac:dyDescent="0.3">
      <c r="A133" s="291" t="s">
        <v>342</v>
      </c>
      <c r="B133" s="292"/>
      <c r="C133" s="293"/>
      <c r="D133" s="63">
        <f>D132/(COUNT(B121:C131)*2)</f>
        <v>1</v>
      </c>
    </row>
    <row r="134" spans="1:6" s="50" customFormat="1" x14ac:dyDescent="0.3">
      <c r="A134" s="54"/>
      <c r="B134" s="55"/>
      <c r="C134" s="55"/>
      <c r="D134" s="61"/>
    </row>
    <row r="135" spans="1:6" ht="19.5" x14ac:dyDescent="0.4">
      <c r="A135" s="289" t="s">
        <v>78</v>
      </c>
      <c r="B135" s="290"/>
      <c r="C135" s="290"/>
      <c r="D135" s="290"/>
      <c r="E135" s="290"/>
      <c r="F135" s="290"/>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1" t="s">
        <v>38</v>
      </c>
      <c r="B148" s="292"/>
      <c r="C148" s="293"/>
      <c r="D148" s="214">
        <f>SUM(B136:C147)</f>
        <v>24</v>
      </c>
    </row>
    <row r="149" spans="1:6" x14ac:dyDescent="0.3">
      <c r="A149" s="291" t="s">
        <v>342</v>
      </c>
      <c r="B149" s="292"/>
      <c r="C149" s="293"/>
      <c r="D149" s="65">
        <f>D148/(COUNT(B136:C147)*2)</f>
        <v>1</v>
      </c>
    </row>
    <row r="150" spans="1:6" s="50" customFormat="1" x14ac:dyDescent="0.3">
      <c r="A150" s="54"/>
      <c r="B150" s="55"/>
      <c r="C150" s="55"/>
      <c r="D150" s="56"/>
    </row>
    <row r="151" spans="1:6" ht="19.5" x14ac:dyDescent="0.4">
      <c r="A151" s="289" t="s">
        <v>243</v>
      </c>
      <c r="B151" s="290"/>
      <c r="C151" s="290"/>
      <c r="D151" s="290"/>
      <c r="E151" s="290"/>
      <c r="F151" s="290"/>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702</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1" t="s">
        <v>38</v>
      </c>
      <c r="B160" s="294"/>
      <c r="C160" s="295"/>
      <c r="D160" s="215">
        <f>SUM(B152:C159)</f>
        <v>15</v>
      </c>
    </row>
    <row r="161" spans="1:6" x14ac:dyDescent="0.3">
      <c r="A161" s="291" t="s">
        <v>342</v>
      </c>
      <c r="B161" s="292"/>
      <c r="C161" s="293"/>
      <c r="D161" s="65">
        <f>D160/(COUNT(B152:C159)*2)</f>
        <v>0.9375</v>
      </c>
    </row>
    <row r="162" spans="1:6" s="50" customFormat="1" x14ac:dyDescent="0.3">
      <c r="A162" s="54"/>
      <c r="B162" s="55"/>
      <c r="C162" s="57"/>
      <c r="D162" s="58"/>
    </row>
    <row r="163" spans="1:6" ht="19.5" x14ac:dyDescent="0.4">
      <c r="A163" s="289" t="s">
        <v>85</v>
      </c>
      <c r="B163" s="290"/>
      <c r="C163" s="290"/>
      <c r="D163" s="290"/>
      <c r="E163" s="290"/>
      <c r="F163" s="290"/>
    </row>
    <row r="164" spans="1:6" ht="18" x14ac:dyDescent="0.35">
      <c r="A164" s="76" t="s">
        <v>333</v>
      </c>
      <c r="B164" s="221">
        <v>2</v>
      </c>
      <c r="C164" s="248" t="str">
        <f>IF(B164=0, -5, "0")</f>
        <v>0</v>
      </c>
      <c r="D164" s="221"/>
      <c r="E164" s="221"/>
      <c r="F164" s="221"/>
    </row>
    <row r="165" spans="1:6" ht="82.5" x14ac:dyDescent="0.3">
      <c r="A165" s="41" t="s">
        <v>334</v>
      </c>
      <c r="B165" s="221">
        <v>1</v>
      </c>
      <c r="C165" s="221"/>
      <c r="D165" s="222" t="s">
        <v>703</v>
      </c>
      <c r="E165" s="221"/>
      <c r="F165" s="221"/>
    </row>
    <row r="166" spans="1:6" ht="82.5" x14ac:dyDescent="0.3">
      <c r="A166" s="87" t="s">
        <v>241</v>
      </c>
      <c r="B166" s="221">
        <v>1</v>
      </c>
      <c r="C166" s="221"/>
      <c r="D166" s="222" t="s">
        <v>667</v>
      </c>
      <c r="E166" s="221"/>
      <c r="F166" s="221"/>
    </row>
    <row r="167" spans="1:6" x14ac:dyDescent="0.3">
      <c r="A167" s="41" t="s">
        <v>95</v>
      </c>
      <c r="B167" s="221">
        <v>2</v>
      </c>
      <c r="C167" s="221"/>
      <c r="D167" s="221"/>
      <c r="E167" s="222"/>
      <c r="F167" s="221"/>
    </row>
    <row r="168" spans="1:6" x14ac:dyDescent="0.3">
      <c r="A168" s="291" t="s">
        <v>38</v>
      </c>
      <c r="B168" s="292"/>
      <c r="C168" s="293"/>
      <c r="D168" s="214">
        <f>SUM(B164:C167)</f>
        <v>6</v>
      </c>
    </row>
    <row r="169" spans="1:6" x14ac:dyDescent="0.3">
      <c r="A169" s="291" t="s">
        <v>342</v>
      </c>
      <c r="B169" s="292"/>
      <c r="C169" s="293"/>
      <c r="D169" s="65">
        <f>D168/(COUNT(B164:C167)*2)</f>
        <v>0.75</v>
      </c>
    </row>
    <row r="170" spans="1:6" s="50" customFormat="1" x14ac:dyDescent="0.3">
      <c r="A170" s="54"/>
      <c r="B170" s="55"/>
      <c r="C170" s="55"/>
      <c r="D170" s="56"/>
    </row>
    <row r="171" spans="1:6" ht="19.5" x14ac:dyDescent="0.4">
      <c r="A171" s="296" t="s">
        <v>17</v>
      </c>
      <c r="B171" s="297"/>
      <c r="C171" s="297"/>
      <c r="D171" s="297"/>
      <c r="E171" s="297"/>
      <c r="F171" s="297"/>
    </row>
    <row r="172" spans="1:6" x14ac:dyDescent="0.3">
      <c r="A172" s="48" t="s">
        <v>202</v>
      </c>
      <c r="B172" s="221">
        <v>2</v>
      </c>
      <c r="C172" s="221"/>
      <c r="D172" s="247"/>
      <c r="E172" s="221"/>
      <c r="F172" s="221"/>
    </row>
    <row r="173" spans="1:6" ht="33" x14ac:dyDescent="0.3">
      <c r="A173" s="41" t="s">
        <v>96</v>
      </c>
      <c r="B173" s="221">
        <v>1</v>
      </c>
      <c r="C173" s="221"/>
      <c r="D173" s="222" t="s">
        <v>698</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91" t="s">
        <v>38</v>
      </c>
      <c r="B176" s="292"/>
      <c r="C176" s="293"/>
      <c r="D176" s="214">
        <f>SUM(B172:C175)</f>
        <v>7</v>
      </c>
    </row>
    <row r="177" spans="1:6" x14ac:dyDescent="0.3">
      <c r="A177" s="291" t="s">
        <v>342</v>
      </c>
      <c r="B177" s="292"/>
      <c r="C177" s="293"/>
      <c r="D177" s="65">
        <f>D176/(COUNT(B172:C175)*2)</f>
        <v>0.875</v>
      </c>
    </row>
    <row r="178" spans="1:6" s="50" customFormat="1" x14ac:dyDescent="0.3">
      <c r="A178" s="54"/>
      <c r="B178" s="55"/>
      <c r="C178" s="55"/>
      <c r="D178" s="56"/>
    </row>
    <row r="179" spans="1:6" ht="19.5" x14ac:dyDescent="0.4">
      <c r="A179" s="289" t="s">
        <v>87</v>
      </c>
      <c r="B179" s="290"/>
      <c r="C179" s="290"/>
      <c r="D179" s="290"/>
      <c r="E179" s="290"/>
      <c r="F179" s="290"/>
    </row>
    <row r="180" spans="1:6" x14ac:dyDescent="0.3">
      <c r="A180" s="87" t="s">
        <v>364</v>
      </c>
      <c r="B180" s="221">
        <v>2</v>
      </c>
      <c r="C180" s="221"/>
      <c r="D180" s="222"/>
      <c r="E180" s="222"/>
      <c r="F180" s="221"/>
    </row>
    <row r="181" spans="1:6" ht="33" x14ac:dyDescent="0.3">
      <c r="A181" s="95" t="s">
        <v>247</v>
      </c>
      <c r="B181" s="221">
        <v>1</v>
      </c>
      <c r="C181" s="221"/>
      <c r="D181" s="222" t="s">
        <v>676</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91" t="s">
        <v>38</v>
      </c>
      <c r="B185" s="292"/>
      <c r="C185" s="293"/>
      <c r="D185" s="214">
        <f>SUM(B180:C184)</f>
        <v>9</v>
      </c>
    </row>
    <row r="186" spans="1:6" x14ac:dyDescent="0.3">
      <c r="A186" s="291" t="s">
        <v>342</v>
      </c>
      <c r="B186" s="292"/>
      <c r="C186" s="293"/>
      <c r="D186" s="65">
        <f>D185/(COUNT(B180:C184)*2)</f>
        <v>0.9</v>
      </c>
    </row>
    <row r="187" spans="1:6" s="50" customFormat="1" x14ac:dyDescent="0.3">
      <c r="A187" s="54"/>
      <c r="B187" s="55"/>
      <c r="C187" s="55"/>
      <c r="D187" s="56"/>
    </row>
    <row r="188" spans="1:6" ht="19.5" x14ac:dyDescent="0.4">
      <c r="A188" s="289" t="s">
        <v>242</v>
      </c>
      <c r="B188" s="290"/>
      <c r="C188" s="290"/>
      <c r="D188" s="290"/>
      <c r="E188" s="290"/>
      <c r="F188" s="290"/>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3" x14ac:dyDescent="0.3">
      <c r="A191" s="48" t="s">
        <v>360</v>
      </c>
      <c r="B191" s="221">
        <v>1</v>
      </c>
      <c r="C191" s="221"/>
      <c r="D191" s="222" t="s">
        <v>704</v>
      </c>
      <c r="E191" s="221"/>
      <c r="F191" s="221"/>
    </row>
    <row r="192" spans="1:6" x14ac:dyDescent="0.3">
      <c r="A192" s="96" t="s">
        <v>212</v>
      </c>
      <c r="B192" s="221" t="s">
        <v>34</v>
      </c>
      <c r="C192" s="221"/>
      <c r="D192" s="221"/>
      <c r="E192" s="221"/>
      <c r="F192" s="221"/>
    </row>
    <row r="193" spans="1:4" x14ac:dyDescent="0.3">
      <c r="A193" s="291" t="s">
        <v>38</v>
      </c>
      <c r="B193" s="292"/>
      <c r="C193" s="293"/>
      <c r="D193" s="97">
        <f>SUM(B189:C192)</f>
        <v>3</v>
      </c>
    </row>
    <row r="194" spans="1:4" x14ac:dyDescent="0.3">
      <c r="A194" s="291" t="s">
        <v>342</v>
      </c>
      <c r="B194" s="292"/>
      <c r="C194" s="293"/>
      <c r="D194" s="65">
        <f>D193/(COUNT(B189:C192)*2)</f>
        <v>0.75</v>
      </c>
    </row>
    <row r="196" spans="1:4" ht="18" x14ac:dyDescent="0.35">
      <c r="A196" s="121" t="s">
        <v>512</v>
      </c>
      <c r="B196" s="120"/>
      <c r="C196" s="120"/>
      <c r="D196" s="220">
        <v>0.6</v>
      </c>
    </row>
    <row r="197" spans="1:4" ht="22.5" x14ac:dyDescent="0.3">
      <c r="A197" s="71" t="s">
        <v>47</v>
      </c>
      <c r="B197" s="72"/>
      <c r="C197" s="73"/>
      <c r="D197" s="74">
        <f>SUM(D193,D185,D176,D168,D160,D62,D51,D32,D22,D117,D148,D132,D101,D83,D41)</f>
        <v>202</v>
      </c>
    </row>
    <row r="198" spans="1:4" ht="22.5" x14ac:dyDescent="0.3">
      <c r="A198" s="71" t="s">
        <v>378</v>
      </c>
      <c r="B198" s="72"/>
      <c r="C198" s="73"/>
      <c r="D198" s="75">
        <f>D197/(COUNT(B189:C192,B180:C184,B172:C175,B164:C167,B152:C159,B55:C61,B45:C50,B26:C31,B17:C21,B106:C116,B136:C147,B121:C131,B87:C100,B66:C82,B36:C40)*2)</f>
        <v>0.9017857142857143</v>
      </c>
    </row>
  </sheetData>
  <sheetProtection algorithmName="SHA-512" hashValue="+qmPOsLtkCcpTRbTyofT3tUM68L1N4vx8G3OksGbq0KXSjxMwCcQhgVDrIrdxk5L8XOW5Q2YxMOT2c+QonFu6w==" saltValue="YW8eXwYYT2D0+g2ohHMOQ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2017-03-02T16:28:51Z</cp:lastPrinted>
  <dcterms:created xsi:type="dcterms:W3CDTF">2015-10-03T07:44:26Z</dcterms:created>
  <dcterms:modified xsi:type="dcterms:W3CDTF">2017-10-21T11:01:17Z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