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Grombalia\03-Mars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<sst xmlns="http://schemas.openxmlformats.org/spreadsheetml/2006/main" count="5646" uniqueCount="566">
  <si>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</si>
  <si>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</si>
  <si>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</si>
  <si>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</si>
  <si>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</si>
  <si>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</si>
  <si>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</si>
  <si>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</si>
  <si>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</si>
  <si>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</si>
  <si>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</si>
  <si>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</si>
  <si>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</si>
  <si>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</si>
  <si>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</si>
  <si>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</si>
  <si>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</si>
  <si>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</si>
  <si>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</si>
  <si>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</si>
  <si>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</si>
  <si>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</si>
  <si>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</si>
  <si>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</si>
  <si>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</si>
  <si>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</si>
  <si>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</si>
  <si>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</si>
  <si>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</si>
  <si>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</si>
  <si>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</si>
  <si>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</si>
  <si>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</si>
  <si>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</si>
  <si>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</si>
  <si>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</si>
  <si>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</si>
  <si>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</si>
  <si>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</si>
  <si>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</si>
  <si>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</si>
  <si>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</si>
  <si>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</si>
  <si>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</si>
  <si>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</si>
  <si>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</si>
  <si>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</si>
  <si>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</si>
  <si>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</si>
  <si>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</si>
  <si>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</si>
  <si>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</si>
  <si>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</si>
  <si>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</si>
  <si>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</si>
  <si>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</si>
  <si>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</si>
  <si>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</si>
  <si>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</si>
  <si>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</si>
  <si>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</si>
  <si>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</si>
  <si>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</si>
  <si>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</si>
  <si>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</si>
  <si>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</si>
  <si>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</si>
  <si>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</si>
  <si>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</si>
  <si>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</si>
  <si>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</si>
  <si>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</si>
  <si>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</si>
  <si>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</si>
  <si>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</si>
  <si>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</si>
  <si>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</si>
  <si>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</si>
  <si>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</si>
  <si>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</si>
  <si>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</si>
  <si>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</si>
  <si>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</si>
  <si>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</si>
  <si>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</si>
  <si>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</si>
  <si>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</si>
  <si>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</si>
  <si>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</si>
  <si>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</si>
  <si>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</si>
  <si>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</si>
  <si>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</si>
  <si>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</si>
  <si>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</si>
  <si>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</si>
  <si>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</si>
  <si>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</si>
  <si>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</si>
  <si>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</si>
  <si>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</si>
  <si>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</si>
  <si>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</si>
  <si>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</si>
  <si>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</si>
  <si>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</si>
  <si>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</si>
  <si>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</si>
  <si>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</si>
  <si>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</si>
  <si>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</si>
  <si>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</si>
  <si>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</si>
  <si>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</si>
  <si>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</si>
  <si>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</si>
  <si>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</si>
  <si>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</si>
  <si>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</si>
  <si>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</si>
  <si>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</si>
  <si>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</si>
  <si>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</si>
  <si>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</si>
  <si>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</si>
  <si>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</si>
  <si>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</si>
  <si>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</si>
  <si>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</si>
  <si>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</si>
  <si>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</si>
  <si>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</si>
  <si>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</si>
  <si>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</si>
  <si>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</si>
  <si>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</si>
  <si>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</si>
  <si>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</si>
  <si>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</si>
  <si>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</si>
  <si>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</si>
  <si>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</si>
  <si>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</si>
  <si>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</si>
  <si>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</si>
  <si>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</si>
  <si>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</si>
  <si>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</si>
  <si>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</si>
  <si>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</si>
  <si>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</si>
  <si>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</si>
  <si>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</si>
  <si>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</si>
  <si>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</si>
  <si>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</si>
  <si>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</si>
  <si>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</si>
  <si>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</si>
  <si>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</si>
  <si>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</si>
  <si>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</si>
  <si>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</si>
  <si>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</si>
  <si>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</si>
  <si>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</si>
  <si>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</si>
  <si>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</si>
  <si>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</si>
  <si>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</si>
  <si>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</si>
  <si>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</si>
  <si>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</si>
  <si>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</si>
  <si>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</si>
  <si>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</si>
  <si>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</si>
  <si>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</si>
  <si>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</si>
  <si>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</si>
  <si>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</si>
  <si>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</si>
  <si>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</si>
  <si>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</si>
  <si>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</si>
  <si>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</si>
  <si>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</si>
  <si>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</si>
  <si>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</si>
  <si>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</si>
  <si>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</si>
  <si>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</si>
  <si>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</si>
  <si>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</si>
  <si>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</si>
  <si>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</si>
  <si>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</si>
  <si>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</si>
  <si>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</si>
  <si>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</si>
  <si>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</si>
  <si>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</si>
  <si>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</si>
  <si>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</si>
  <si>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</si>
  <si>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</si>
  <si>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</si>
  <si>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</si>
  <si>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</si>
  <si>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</si>
  <si>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</si>
  <si>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</si>
  <si>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</si>
  <si>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</si>
  <si>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</si>
  <si>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</si>
  <si>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</si>
  <si>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</si>
  <si>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</si>
  <si>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</si>
  <si>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</si>
  <si>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</si>
  <si>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</si>
  <si>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</si>
  <si>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</si>
  <si>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</si>
  <si>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</si>
  <si>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</si>
  <si>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</si>
  <si>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</si>
  <si>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</si>
  <si>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</si>
  <si>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</si>
  <si>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</si>
  <si>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</si>
  <si>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</si>
  <si>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</si>
  <si>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</si>
  <si>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</si>
  <si>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</si>
  <si>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</si>
  <si>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</si>
  <si>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</si>
  <si>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</si>
  <si>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</si>
  <si>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</si>
  <si>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</si>
  <si>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</si>
  <si>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</si>
  <si>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</si>
  <si>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</si>
  <si>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</si>
  <si>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</si>
  <si>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</si>
  <si>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</si>
  <si>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</si>
  <si>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</si>
  <si>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</si>
  <si>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</si>
  <si>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</si>
  <si>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</si>
  <si>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</si>
  <si>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</si>
  <si>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</si>
  <si>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</si>
  <si>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</si>
  <si>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</si>
  <si>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</si>
  <si>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</si>
  <si>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</si>
  <si>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</si>
  <si>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</si>
  <si>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</si>
  <si>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</si>
  <si>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</si>
  <si>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</si>
  <si>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</si>
  <si>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</si>
  <si>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</si>
  <si>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</si>
  <si>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</si>
  <si>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</si>
  <si>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</si>
  <si>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</si>
  <si>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</si>
  <si>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</si>
  <si>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</si>
  <si>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</si>
  <si>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</si>
  <si>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</si>
  <si>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</si>
  <si>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</si>
  <si>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</si>
  <si>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</si>
  <si>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</si>
  <si>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</si>
  <si>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</si>
  <si>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</si>
  <si>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</si>
  <si>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</si>
  <si>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</si>
  <si>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</si>
  <si>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</si>
  <si>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</si>
  <si>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</si>
  <si>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</si>
  <si>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</si>
  <si>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</si>
  <si>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</si>
  <si>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</si>
  <si>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</si>
  <si>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</si>
  <si>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</si>
  <si>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</si>
  <si>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</si>
  <si>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</si>
  <si>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</si>
  <si>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</si>
  <si>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</si>
  <si>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</si>
  <si>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</si>
  <si>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</si>
  <si>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</si>
  <si>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</si>
  <si>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</si>
  <si>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</si>
  <si>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</si>
  <si>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</si>
  <si>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</si>
  <si>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</si>
  <si>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</si>
  <si>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</si>
  <si>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</si>
  <si>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</si>
  <si>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</si>
  <si>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</si>
  <si>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</si>
  <si>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</si>
  <si>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</si>
  <si>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</si>
  <si>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</si>
  <si>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</si>
  <si>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</si>
  <si>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</si>
  <si>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</si>
  <si>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</si>
  <si>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</si>
  <si>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</si>
  <si>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</si>
  <si>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</si>
  <si>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</si>
  <si>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</si>
  <si>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</si>
  <si>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</si>
  <si>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</si>
  <si>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</si>
  <si>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</si>
  <si>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</si>
  <si>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</si>
  <si>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</si>
  <si>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</si>
  <si>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</si>
  <si>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</si>
  <si>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</si>
  <si>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</si>
  <si>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</si>
  <si>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</si>
  <si>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</si>
  <si>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</si>
  <si>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</si>
  <si>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</si>
  <si>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</si>
  <si>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</si>
  <si>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</si>
  <si>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</si>
  <si>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</si>
  <si>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</si>
  <si>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</si>
  <si>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</si>
  <si>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</si>
  <si>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</si>
  <si>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</si>
  <si>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</si>
  <si>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</si>
  <si>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</si>
  <si>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</si>
  <si>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</si>
  <si>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</si>
  <si>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</si>
  <si>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</si>
  <si>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</si>
  <si>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</si>
  <si>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</si>
  <si>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</si>
  <si>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</si>
  <si>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</si>
  <si>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</si>
  <si>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</si>
  <si>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</si>
  <si>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</si>
  <si>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</si>
  <si>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</si>
  <si>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</si>
  <si>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</si>
  <si>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</si>
  <si>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</si>
  <si>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</si>
  <si>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</si>
  <si>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</si>
  <si>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</si>
  <si>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</si>
  <si>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</si>
  <si>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</si>
  <si>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</si>
  <si>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</si>
  <si>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</si>
  <si>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</si>
  <si>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</si>
  <si>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</si>
  <si>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</si>
  <si>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</si>
  <si>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</si>
  <si>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</si>
  <si>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</si>
  <si>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</si>
  <si>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</si>
  <si>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</si>
  <si>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</si>
  <si>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</si>
  <si>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</si>
  <si>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</si>
  <si>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</si>
  <si>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</si>
  <si>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</si>
  <si>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</si>
  <si>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</si>
  <si>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</si>
  <si>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</si>
  <si>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</si>
  <si>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</si>
  <si>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</si>
  <si>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</si>
  <si>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</si>
  <si>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</si>
  <si>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</si>
  <si>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</si>
  <si>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</si>
  <si>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</si>
  <si>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</si>
  <si>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</si>
  <si>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</si>
  <si>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</si>
  <si>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</si>
  <si>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</si>
  <si>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</si>
  <si>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</si>
  <si>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</si>
  <si>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</si>
  <si>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</si>
  <si>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</si>
  <si>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</si>
  <si>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</si>
  <si>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</si>
  <si>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</si>
  <si>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</si>
  <si>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</si>
  <si>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</si>
  <si>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</si>
  <si>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</si>
  <si>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</si>
  <si>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</si>
  <si>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</si>
  <si>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</si>
  <si>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</si>
  <si>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</si>
  <si>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</si>
  <si>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Grombalia</t>
  </si>
  <si>
    <t>M Souheil DRAOUI</t>
  </si>
  <si>
    <t>Chefs rayons</t>
  </si>
  <si>
    <t>Absence des feuilles de réception du 10, 14 et 17 février 2019.</t>
  </si>
  <si>
    <t>Le poids de certains pain exposés n'était pas satisfaisant.
Pain olives:188g
Pain allégé: 188g
Pain aux céréales: 168g</t>
  </si>
  <si>
    <t>Avertir le fournisseur sur cet écart.</t>
  </si>
  <si>
    <t>Veuillez faire plus d'attention pour l'enregistrement de la traçabilité.</t>
  </si>
  <si>
    <t>Les employés assurent le traitement et la vente au niveau de 3 rayons (charcuterie/fromage, traiteur et boucherie).</t>
  </si>
  <si>
    <t>Veuillez assurer la séparation entre les différents rayons.</t>
  </si>
  <si>
    <t>Le thermomètre n'était pas fonctionnel le jour de l'audit et absence de sa vérification.</t>
  </si>
  <si>
    <t>Veuillez réparer le thermomètre et assurer une vérification mensuel de cet appareil.</t>
  </si>
  <si>
    <t>Non utilisation de l'eau de javel pour la désinfection des légumes et œufs (absence d'eau de javel dans le rayon).</t>
  </si>
  <si>
    <t>Veuillez assurer la décontamination des œufs et légumes tout en utilisant de l'eau de javel.</t>
  </si>
  <si>
    <t>Veuillez respecter la charte vestimentaire.</t>
  </si>
  <si>
    <t>Les employés ne protègent pas la barbe.</t>
  </si>
  <si>
    <t>Veuillez fournir les caches barbes pour remédier à cet écart.</t>
  </si>
  <si>
    <t>Le produit ricotta entamé la veille n'était pas identifié.</t>
  </si>
  <si>
    <t>Veuillez identifier les produits entamés.</t>
  </si>
  <si>
    <t>Les dates d'entames des produits étaient enregistrés seulement le jour de l'ouverture (exp: les dates d'ouverture enregistrés sur la feuille du 20/03/19 étaient de la même date).</t>
  </si>
  <si>
    <t>Veuillez enregistrés tous les paramètres au niveau de la traçabilité.</t>
  </si>
  <si>
    <t>Veuillez enregistrés la traçabilité des produit à chaque utilisation.</t>
  </si>
  <si>
    <t>L'enregistrement des températures dans le tableau de relevé mensuel n'était pas réalisé pour le mois de février 2019.</t>
  </si>
  <si>
    <t>Veuillez assurer le suivi et l'enregistrement des températures au niveau du tableau de relevé mensuel.</t>
  </si>
  <si>
    <t>Traitement et vente de volailles seulement.</t>
  </si>
  <si>
    <t>Absence des certificats de salubrité au niveau du rayon.</t>
  </si>
  <si>
    <t>Veuillez garder les certificats de salubrité des produits au niveau du rayon pour une durée de 2 ans.</t>
  </si>
  <si>
    <t>Présence de piqures de moisissures en bas des étagères de stockage.</t>
  </si>
  <si>
    <t>Renforcer le nettoyage.</t>
  </si>
  <si>
    <t>Absence de glaçage des caisses de dorades stockés.</t>
  </si>
  <si>
    <t>Renforcer le glaçage des produits.</t>
  </si>
  <si>
    <t>Manque de glaçage des poissons exposés au niveau de l'étale.</t>
  </si>
  <si>
    <t>Renforcer le glaçage.</t>
  </si>
  <si>
    <t>Absence de l'ancien rapport.</t>
  </si>
  <si>
    <t>Veuillez garder l'ancien rapport affiché avec son plan d'action.</t>
  </si>
  <si>
    <t>Absence d'enregistrement de la température à cœur pour le 29/01/19.</t>
  </si>
  <si>
    <t>Veuillez assurer l'enregistrement quotidien des températures de la chaine du froid.</t>
  </si>
  <si>
    <t>L'employé porte un espadrille.</t>
  </si>
  <si>
    <t>La fraicheur des pommes n'était pas satisfaisante.</t>
  </si>
  <si>
    <t>Renforcer le tri.</t>
  </si>
  <si>
    <t>Présence de deux paquets de dattes "Dorra" dont les DF, DLC et N°Lot étaient illisibles.</t>
  </si>
  <si>
    <t>Renforcer le contrôle de l'étiquetage des produits réceptionnés.</t>
  </si>
  <si>
    <t>La poubelle au rayon n'était pas munie de sac.</t>
  </si>
  <si>
    <t>Veuillez mettre en place une sac poubelle.</t>
  </si>
  <si>
    <t>Absence d'enregistrement de la température à cœur pour le 27/03/19.
Absence d'enregistrement des température pour le tableau de relevé mensuel du mois de janvier.</t>
  </si>
  <si>
    <t>Veuillez assurer le suivi et l'enregistrement des températures de la chaine du froid.</t>
  </si>
  <si>
    <t>Les étagères des pâtes, semoules, sucre et farine n'étaient pas propres.</t>
  </si>
  <si>
    <t>Renforcer le contrôle des DLC des produits.</t>
  </si>
  <si>
    <t>Garder l'ancien rapport affiché avec son plan d'action.</t>
  </si>
  <si>
    <t>Absence de l'ancien rapport et de son plan d'action.</t>
  </si>
  <si>
    <t>Veuillez afficher l'ancien rapport et son plan d'action au niveau du tableau d'affichage.</t>
  </si>
  <si>
    <t>Veuillez afficher la feuille et appliquer son contenu pour les opération de destruction des produits.</t>
  </si>
  <si>
    <t>Le sol était ébréché au niveau de la réception</t>
  </si>
  <si>
    <t>Assurer la réparation.</t>
  </si>
  <si>
    <t>Présence de 3 lampes non fonctionnelles au dessus du rayon.</t>
  </si>
  <si>
    <t>Veuillez remplacer les lampes non fonctionnelles.</t>
  </si>
  <si>
    <t>La peinture était écaillée au niveau de certaines étagères.</t>
  </si>
  <si>
    <t>Veuillez repeindre les étagères.</t>
  </si>
  <si>
    <t>Assurer la réparation</t>
  </si>
  <si>
    <t>Le cadre de la vitre coulissante était cassé au milieu. Utilisation d'un tube comme appui pour retenir le meuble froid d'exposition des produits surgelés.</t>
  </si>
  <si>
    <t>Les jointures des deux fours étaient usées.</t>
  </si>
  <si>
    <t>Assurer le remplacement.</t>
  </si>
  <si>
    <t>Les meubles d'exposition étaient partiellement protégés.</t>
  </si>
  <si>
    <t>Veuillez renforcer la protection des ces meubles.</t>
  </si>
  <si>
    <t>Absence de station de nettoyage au niveau du stand.</t>
  </si>
  <si>
    <t>Fournir une station</t>
  </si>
  <si>
    <t>La planche de découpe au niveau du rayon était usée.</t>
  </si>
  <si>
    <t>Assurer un traitement anti rouille.</t>
  </si>
  <si>
    <t>Les DEIV présents au niveau du rayon boucherie et dans la réception n'étaient pas fonctionnels.
Absence de DEIV dans le local poubelles.</t>
  </si>
  <si>
    <t>Le local poubelle était dépourvu de porte.
Absence de système de climatisation dans le local poubelle.</t>
  </si>
  <si>
    <t>Mettre en place une porte et installer un système de climatisation.</t>
  </si>
  <si>
    <t>Les pédales poubelles des vestiaires hommes et de la salle de pause étaient rompues.</t>
  </si>
  <si>
    <t>L'éclairage n'était pas fonctionnel dans les vestiaires hommes.</t>
  </si>
  <si>
    <t>Présence de givre au niveau de la CF(-).</t>
  </si>
  <si>
    <t>Veuillez assurer l'enregistrement journalier des paramètres de contrôle à la réception même dans les jours où il n'y a pas de réception.</t>
  </si>
  <si>
    <t>Le produit Gâteaux 4/6 noisette entamé le 16/03/19 et fermé le 25/03/19 contient au total 6 pièces dont 5 étaient tracés et reste une pièce manquante.</t>
  </si>
  <si>
    <t>Présence de 2 bouteilles de boissons gazeuses dont la DLC était dépassée depuis le 04/03/19.</t>
  </si>
  <si>
    <t>Non connaissance et absence de la feuille de la procédure de destruction des produits.</t>
  </si>
  <si>
    <t>Veuillez fournir des égouttoirs afin d'assurer la séparation entre les produits et les sérosités.</t>
  </si>
  <si>
    <t>Assurer le rabotage.</t>
  </si>
  <si>
    <t>Présence de rouille au niveau de la douchette du système 3 bacs du rayon charcuterie/fromage.</t>
  </si>
  <si>
    <t>La température à cœur des poissons exposés sur l'étale n'était pas satisfaisante. Exp: T chien de mer: 7°C (voir photo).
La température de surface mesurée sur les différents produits surgelés varie entre -6°C et -21°C.</t>
  </si>
  <si>
    <t>Veuillez maintenir une température de 0°C à 2°C pour les poissons.
Maintenir les produits surgelés à une température de -18°C.</t>
  </si>
  <si>
    <t>Exposition des paquets de dattes préemballés à température ambiante.</t>
  </si>
  <si>
    <t>Veuillez maintenir les paquets de dattes exposés dans le meuble froid afin de respecter les consignes du fournisseur.</t>
  </si>
  <si>
    <t>Présence de deux afficheurs non fonctionnels au niveau du meuble froid d'exposition des yaourts.</t>
  </si>
  <si>
    <t>Les employés portaient des espadrilles.</t>
  </si>
  <si>
    <t>Absence d'enregistrement de la date d'ouverture du produit râpé à la mozzarella ainsi que certains N°lot des produits tracés sur les feuilles de traçabilités.</t>
  </si>
  <si>
    <t>Absence d'égouttoirs pour l'exposition des abats. Ces produits baignaient dans leurs exsudats.</t>
  </si>
  <si>
    <t>Absence de station de nettoyage pour les rayons volaillerie et charcuterie-fromages.</t>
  </si>
  <si>
    <t>Veuillez installer des stations de nettoyage.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</si>
</sst>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3" xfId="0" applyFont="1" applyFill="1" applyBorder="1" applyAlignment="1" applyProtection="1">
      <alignment wrapText="1"/>
      <protection hidden="1"/>
    </xf>
    <xf numFmtId="0" fontId="37" fillId="2" borderId="7" xfId="0" applyFont="1" applyFill="1" applyBorder="1" applyAlignment="1" applyProtection="1">
      <alignment horizontal="left" vertical="top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0.76315789473684215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88368"/>
        <c:axId val="210888928"/>
      </c:barChart>
      <c:catAx>
        <c:axId val="21088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88928"/>
        <c:crosses val="autoZero"/>
        <c:auto val="1"/>
        <c:lblAlgn val="ctr"/>
        <c:lblOffset val="100"/>
        <c:noMultiLvlLbl val="0"/>
      </c:catAx>
      <c:valAx>
        <c:axId val="210888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8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46800"/>
        <c:axId val="208896928"/>
      </c:barChart>
      <c:catAx>
        <c:axId val="20864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96928"/>
        <c:crosses val="autoZero"/>
        <c:auto val="1"/>
        <c:lblAlgn val="ctr"/>
        <c:lblOffset val="100"/>
        <c:noMultiLvlLbl val="0"/>
      </c:catAx>
      <c:valAx>
        <c:axId val="20889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4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0.78260869565217395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99728"/>
        <c:axId val="208900288"/>
      </c:barChart>
      <c:catAx>
        <c:axId val="20889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900288"/>
        <c:crosses val="autoZero"/>
        <c:auto val="1"/>
        <c:lblAlgn val="ctr"/>
        <c:lblOffset val="100"/>
        <c:noMultiLvlLbl val="0"/>
      </c:catAx>
      <c:valAx>
        <c:axId val="20890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9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903088"/>
        <c:axId val="208903648"/>
      </c:barChart>
      <c:catAx>
        <c:axId val="20890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903648"/>
        <c:crosses val="autoZero"/>
        <c:auto val="1"/>
        <c:lblAlgn val="ctr"/>
        <c:lblOffset val="100"/>
        <c:noMultiLvlLbl val="0"/>
      </c:catAx>
      <c:valAx>
        <c:axId val="20890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90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177152"/>
        <c:axId val="209177712"/>
      </c:barChart>
      <c:catAx>
        <c:axId val="2091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77712"/>
        <c:crosses val="autoZero"/>
        <c:auto val="1"/>
        <c:lblAlgn val="ctr"/>
        <c:lblOffset val="100"/>
        <c:noMultiLvlLbl val="0"/>
      </c:catAx>
      <c:valAx>
        <c:axId val="20917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1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180512"/>
        <c:axId val="209181072"/>
      </c:barChart>
      <c:catAx>
        <c:axId val="20918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81072"/>
        <c:crosses val="autoZero"/>
        <c:auto val="1"/>
        <c:lblAlgn val="ctr"/>
        <c:lblOffset val="100"/>
        <c:noMultiLvlLbl val="0"/>
      </c:catAx>
      <c:valAx>
        <c:axId val="20918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18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0.91304347826086951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96192"/>
        <c:axId val="209396752"/>
      </c:barChart>
      <c:catAx>
        <c:axId val="20939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396752"/>
        <c:crosses val="autoZero"/>
        <c:auto val="1"/>
        <c:lblAlgn val="ctr"/>
        <c:lblOffset val="100"/>
        <c:noMultiLvlLbl val="0"/>
      </c:catAx>
      <c:valAx>
        <c:axId val="20939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9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0.79371584699453557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99552"/>
        <c:axId val="209400112"/>
      </c:barChart>
      <c:catAx>
        <c:axId val="20939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00112"/>
        <c:crosses val="autoZero"/>
        <c:auto val="1"/>
        <c:lblAlgn val="ctr"/>
        <c:lblOffset val="100"/>
        <c:noMultiLvlLbl val="0"/>
      </c:catAx>
      <c:valAx>
        <c:axId val="20940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9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0.8533796626277026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9402912"/>
        <c:axId val="214035744"/>
        <c:extLst xmlns:c16r2="http://schemas.microsoft.com/office/drawing/2015/06/chart"/>
      </c:barChart>
      <c:catAx>
        <c:axId val="209402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035744"/>
        <c:crosses val="autoZero"/>
        <c:auto val="1"/>
        <c:lblAlgn val="ctr"/>
        <c:lblOffset val="100"/>
        <c:noMultiLvlLbl val="0"/>
      </c:catAx>
      <c:valAx>
        <c:axId val="2140357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0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4038544"/>
        <c:axId val="214039104"/>
        <c:extLst xmlns:c16r2="http://schemas.microsoft.com/office/drawing/2015/06/chart"/>
      </c:barChart>
      <c:catAx>
        <c:axId val="21403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039104"/>
        <c:crosses val="autoZero"/>
        <c:auto val="1"/>
        <c:lblAlgn val="ctr"/>
        <c:lblOffset val="100"/>
        <c:noMultiLvlLbl val="0"/>
      </c:catAx>
      <c:valAx>
        <c:axId val="21403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03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91728"/>
        <c:axId val="210892288"/>
      </c:barChart>
      <c:catAx>
        <c:axId val="21089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92288"/>
        <c:crosses val="autoZero"/>
        <c:auto val="1"/>
        <c:lblAlgn val="ctr"/>
        <c:lblOffset val="100"/>
        <c:noMultiLvlLbl val="0"/>
      </c:catAx>
      <c:valAx>
        <c:axId val="21089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9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95088"/>
        <c:axId val="211499472"/>
      </c:barChart>
      <c:catAx>
        <c:axId val="21089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499472"/>
        <c:crosses val="autoZero"/>
        <c:auto val="1"/>
        <c:lblAlgn val="ctr"/>
        <c:lblOffset val="100"/>
        <c:noMultiLvlLbl val="0"/>
      </c:catAx>
      <c:valAx>
        <c:axId val="21149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9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0.77906976744186052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502272"/>
        <c:axId val="211502832"/>
      </c:barChart>
      <c:catAx>
        <c:axId val="21150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502832"/>
        <c:crosses val="autoZero"/>
        <c:auto val="1"/>
        <c:lblAlgn val="ctr"/>
        <c:lblOffset val="100"/>
        <c:noMultiLvlLbl val="0"/>
      </c:catAx>
      <c:valAx>
        <c:axId val="21150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50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0.44047619047619047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505632"/>
        <c:axId val="211506192"/>
      </c:barChart>
      <c:catAx>
        <c:axId val="21150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506192"/>
        <c:crosses val="autoZero"/>
        <c:auto val="1"/>
        <c:lblAlgn val="ctr"/>
        <c:lblOffset val="100"/>
        <c:noMultiLvlLbl val="0"/>
      </c:catAx>
      <c:valAx>
        <c:axId val="21150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50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0.77272727272727271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333040"/>
        <c:axId val="211333600"/>
      </c:barChart>
      <c:catAx>
        <c:axId val="21133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333600"/>
        <c:crosses val="autoZero"/>
        <c:auto val="1"/>
        <c:lblAlgn val="ctr"/>
        <c:lblOffset val="100"/>
        <c:noMultiLvlLbl val="0"/>
      </c:catAx>
      <c:valAx>
        <c:axId val="21133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33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336400"/>
        <c:axId val="211336960"/>
      </c:barChart>
      <c:catAx>
        <c:axId val="21133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336960"/>
        <c:crosses val="autoZero"/>
        <c:auto val="1"/>
        <c:lblAlgn val="ctr"/>
        <c:lblOffset val="100"/>
        <c:noMultiLvlLbl val="0"/>
      </c:catAx>
      <c:valAx>
        <c:axId val="21133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33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40080"/>
        <c:axId val="208640640"/>
      </c:barChart>
      <c:catAx>
        <c:axId val="20864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40640"/>
        <c:crosses val="autoZero"/>
        <c:auto val="1"/>
        <c:lblAlgn val="ctr"/>
        <c:lblOffset val="100"/>
        <c:noMultiLvlLbl val="0"/>
      </c:catAx>
      <c:valAx>
        <c:axId val="20864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4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43440"/>
        <c:axId val="208644000"/>
      </c:barChart>
      <c:catAx>
        <c:axId val="20864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44000"/>
        <c:crosses val="autoZero"/>
        <c:auto val="1"/>
        <c:lblAlgn val="ctr"/>
        <c:lblOffset val="100"/>
        <c:noMultiLvlLbl val="0"/>
      </c:catAx>
      <c:valAx>
        <c:axId val="20864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4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3" zoomScaleSheetLayoutView="100" workbookViewId="0">
      <selection activeCell="D29" sqref="D2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19" t="s">
        <v>277</v>
      </c>
      <c r="B18" s="419"/>
      <c r="C18" s="419"/>
      <c r="D18" s="420" t="s">
        <v>476</v>
      </c>
      <c r="E18" s="420"/>
      <c r="F18" s="420"/>
      <c r="G18" s="420"/>
      <c r="H18" s="420"/>
      <c r="I18" s="420"/>
      <c r="J18" s="420"/>
      <c r="K18" s="420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1" t="s">
        <v>278</v>
      </c>
      <c r="B21" s="421"/>
      <c r="C21" s="421"/>
      <c r="D21" s="421"/>
      <c r="E21" s="421"/>
      <c r="F21" s="421"/>
      <c r="G21" s="421"/>
      <c r="H21" s="421"/>
      <c r="I21" s="421"/>
      <c r="J21" s="421"/>
      <c r="K21" s="421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2" t="s">
        <v>280</v>
      </c>
      <c r="C23" s="422"/>
      <c r="D23" s="49"/>
      <c r="E23" s="49"/>
      <c r="F23" s="49"/>
      <c r="G23" s="49"/>
      <c r="H23" s="49"/>
      <c r="I23" s="49"/>
      <c r="J23" s="48" t="str">
        <f>D18</f>
        <v>Grombalia</v>
      </c>
    </row>
    <row r="24" spans="1:11" ht="33" customHeight="1" x14ac:dyDescent="0.25">
      <c r="A24" s="57" t="s">
        <v>281</v>
      </c>
      <c r="B24" s="423">
        <f>AVERAGE('A1 Exploitation'!D730,'A1 Technique'!D199)</f>
        <v>0.8533796626277026</v>
      </c>
      <c r="C24" s="423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3" t="e">
        <f>AVERAGE('A2 Exploitation'!D730,'A2 Technique'!D199)</f>
        <v>#DIV/0!</v>
      </c>
      <c r="C25" s="423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3" t="e">
        <f>AVERAGE('A3 Exploitation'!D730,'A3 Technique'!D199)</f>
        <v>#DIV/0!</v>
      </c>
      <c r="C26" s="423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3" t="e">
        <f>AVERAGE('A4 Exploitation'!D730,'A4 Technique'!D199)</f>
        <v>#DIV/0!</v>
      </c>
      <c r="C27" s="423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3"/>
      <c r="C28" s="423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3"/>
      <c r="C29" s="423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2" t="s">
        <v>287</v>
      </c>
      <c r="C33" s="422"/>
      <c r="D33" s="49"/>
      <c r="E33" s="49"/>
      <c r="F33" s="49"/>
      <c r="G33" s="49"/>
      <c r="H33" s="49"/>
      <c r="I33" s="49"/>
      <c r="J33" s="48" t="str">
        <f>D18</f>
        <v>Grombalia</v>
      </c>
    </row>
    <row r="34" spans="1:10" ht="33" customHeight="1" x14ac:dyDescent="0.25">
      <c r="A34" s="57" t="s">
        <v>281</v>
      </c>
      <c r="B34" s="423">
        <f>'A1 Exploitation'!D730</f>
        <v>0.79371584699453557</v>
      </c>
      <c r="C34" s="423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3" t="e">
        <f>'A2 Exploitation'!D730</f>
        <v>#DIV/0!</v>
      </c>
      <c r="C35" s="423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3" t="e">
        <f>'A3 Exploitation'!D730</f>
        <v>#DIV/0!</v>
      </c>
      <c r="C36" s="423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3" t="e">
        <f>'A4 Exploitation'!D730</f>
        <v>#DIV/0!</v>
      </c>
      <c r="C37" s="423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3"/>
      <c r="C38" s="423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3"/>
      <c r="C39" s="423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4" t="s">
        <v>288</v>
      </c>
      <c r="C42" s="424"/>
      <c r="D42" s="49"/>
      <c r="E42" s="49"/>
      <c r="F42" s="49"/>
      <c r="G42" s="49"/>
      <c r="H42" s="49"/>
      <c r="I42" s="49"/>
      <c r="J42" s="48" t="str">
        <f>D18</f>
        <v>Grombalia</v>
      </c>
    </row>
    <row r="43" spans="1:10" ht="33" customHeight="1" x14ac:dyDescent="0.25">
      <c r="A43" s="57" t="s">
        <v>281</v>
      </c>
      <c r="B43" s="423">
        <f>AVERAGE('A1 Exploitation'!D728, 'A1 Technique'!D197)</f>
        <v>0.748</v>
      </c>
      <c r="C43" s="423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3" t="e">
        <f>AVERAGE('A2 Exploitation'!D728, 'A2 Technique'!D197)</f>
        <v>#DIV/0!</v>
      </c>
      <c r="C44" s="423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3" t="e">
        <f>AVERAGE('A3 Exploitation'!D728, 'A3 Technique'!D197)</f>
        <v>#DIV/0!</v>
      </c>
      <c r="C45" s="423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3" t="e">
        <f>AVERAGE('A4 Exploitation'!D728, 'A4 Technique'!D197)</f>
        <v>#DIV/0!</v>
      </c>
      <c r="C46" s="423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3"/>
      <c r="C47" s="423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3"/>
      <c r="C48" s="423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2" t="s">
        <v>289</v>
      </c>
      <c r="C51" s="422"/>
      <c r="D51" s="49"/>
      <c r="E51" s="49"/>
      <c r="F51" s="49"/>
      <c r="G51" s="49"/>
      <c r="H51" s="49"/>
      <c r="I51" s="49"/>
      <c r="J51" s="48" t="str">
        <f>D18</f>
        <v>Grombalia</v>
      </c>
    </row>
    <row r="52" spans="1:10" ht="33" customHeight="1" x14ac:dyDescent="0.25">
      <c r="A52" s="57" t="s">
        <v>281</v>
      </c>
      <c r="B52" s="425">
        <f>'A1 Exploitation'!D48</f>
        <v>0.76315789473684215</v>
      </c>
      <c r="C52" s="425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5" t="e">
        <f>'A2 Exploitation'!D48</f>
        <v>#DIV/0!</v>
      </c>
      <c r="C53" s="425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5" t="e">
        <f>'A3 Exploitation'!D48</f>
        <v>#DIV/0!</v>
      </c>
      <c r="C54" s="425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5" t="e">
        <f>'A4 Exploitation'!D48</f>
        <v>#DIV/0!</v>
      </c>
      <c r="C55" s="425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5"/>
      <c r="C56" s="425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5"/>
      <c r="C57" s="425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2" t="s">
        <v>290</v>
      </c>
      <c r="C60" s="422"/>
      <c r="D60" s="49"/>
      <c r="E60" s="49"/>
      <c r="F60" s="49"/>
      <c r="G60" s="49"/>
      <c r="H60" s="49"/>
      <c r="I60" s="49"/>
      <c r="J60" s="48" t="str">
        <f>D18</f>
        <v>Grombalia</v>
      </c>
    </row>
    <row r="61" spans="1:10" ht="33" customHeight="1" x14ac:dyDescent="0.25">
      <c r="A61" s="57" t="s">
        <v>281</v>
      </c>
      <c r="B61" s="423" t="e">
        <f>'A1 Exploitation'!D131</f>
        <v>#DIV/0!</v>
      </c>
      <c r="C61" s="423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3" t="e">
        <f>'A2 Exploitation'!D131</f>
        <v>#DIV/0!</v>
      </c>
      <c r="C62" s="423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3" t="e">
        <f>'A3 Exploitation'!D131</f>
        <v>#DIV/0!</v>
      </c>
      <c r="C63" s="423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3" t="e">
        <f>'A4 Exploitation'!D131</f>
        <v>#DIV/0!</v>
      </c>
      <c r="C64" s="423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3"/>
      <c r="C65" s="423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3"/>
      <c r="C66" s="423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2" t="s">
        <v>464</v>
      </c>
      <c r="C69" s="422"/>
      <c r="D69" s="49"/>
      <c r="E69" s="49"/>
      <c r="F69" s="49"/>
      <c r="G69" s="49"/>
      <c r="H69" s="49"/>
      <c r="I69" s="49"/>
      <c r="J69" s="48" t="str">
        <f>D18</f>
        <v>Grombalia</v>
      </c>
    </row>
    <row r="70" spans="1:10" ht="33" customHeight="1" x14ac:dyDescent="0.25">
      <c r="A70" s="57" t="s">
        <v>281</v>
      </c>
      <c r="B70" s="423">
        <f>'A1 Exploitation'!D187</f>
        <v>0.95</v>
      </c>
      <c r="C70" s="423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3" t="e">
        <f>'A2 Exploitation'!D187</f>
        <v>#DIV/0!</v>
      </c>
      <c r="C71" s="423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3" t="e">
        <f>'A3 Exploitation'!D187</f>
        <v>#DIV/0!</v>
      </c>
      <c r="C72" s="423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3" t="e">
        <f>'A4 Exploitation'!D187</f>
        <v>#DIV/0!</v>
      </c>
      <c r="C73" s="423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3"/>
      <c r="C74" s="423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3"/>
      <c r="C75" s="423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2" t="s">
        <v>465</v>
      </c>
      <c r="C78" s="422"/>
      <c r="D78" s="49"/>
      <c r="E78" s="49"/>
      <c r="F78" s="49"/>
      <c r="G78" s="49"/>
      <c r="H78" s="49"/>
      <c r="I78" s="49"/>
      <c r="J78" s="48" t="str">
        <f>D18</f>
        <v>Grombalia</v>
      </c>
    </row>
    <row r="79" spans="1:10" ht="33" customHeight="1" x14ac:dyDescent="0.25">
      <c r="A79" s="57" t="s">
        <v>281</v>
      </c>
      <c r="B79" s="423">
        <f>'A1 Exploitation'!D249</f>
        <v>0.77906976744186052</v>
      </c>
      <c r="C79" s="423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3" t="e">
        <f>'A2 Exploitation'!D249</f>
        <v>#DIV/0!</v>
      </c>
      <c r="C80" s="423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3" t="e">
        <f>'A3 Exploitation'!D249</f>
        <v>#DIV/0!</v>
      </c>
      <c r="C81" s="423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3" t="e">
        <f>'A4 Exploitation'!D249</f>
        <v>#DIV/0!</v>
      </c>
      <c r="C82" s="423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3"/>
      <c r="C83" s="423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3"/>
      <c r="C84" s="423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2" t="s">
        <v>466</v>
      </c>
      <c r="C87" s="422"/>
      <c r="D87" s="49"/>
      <c r="E87" s="49"/>
      <c r="F87" s="49"/>
      <c r="G87" s="49"/>
      <c r="H87" s="49"/>
      <c r="I87" s="49"/>
      <c r="J87" s="48" t="str">
        <f>D18</f>
        <v>Grombalia</v>
      </c>
    </row>
    <row r="88" spans="1:10" ht="33" customHeight="1" x14ac:dyDescent="0.25">
      <c r="A88" s="57" t="s">
        <v>281</v>
      </c>
      <c r="B88" s="423">
        <f>'A1 Exploitation'!D304</f>
        <v>0.44047619047619047</v>
      </c>
      <c r="C88" s="423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3" t="e">
        <f>'A2 Exploitation'!D304</f>
        <v>#DIV/0!</v>
      </c>
      <c r="C89" s="423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3" t="e">
        <f>'A3 Exploitation'!D304</f>
        <v>#DIV/0!</v>
      </c>
      <c r="C90" s="423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3" t="e">
        <f>'A4 Exploitation'!D304</f>
        <v>#DIV/0!</v>
      </c>
      <c r="C91" s="423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3"/>
      <c r="C92" s="423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3"/>
      <c r="C93" s="423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2" t="s">
        <v>467</v>
      </c>
      <c r="C96" s="422"/>
      <c r="D96" s="49"/>
      <c r="E96" s="49"/>
      <c r="F96" s="49"/>
      <c r="G96" s="49"/>
      <c r="H96" s="49"/>
      <c r="I96" s="49"/>
      <c r="J96" s="48" t="str">
        <f>D18</f>
        <v>Grombalia</v>
      </c>
    </row>
    <row r="97" spans="1:10" ht="33" customHeight="1" x14ac:dyDescent="0.25">
      <c r="A97" s="57" t="s">
        <v>281</v>
      </c>
      <c r="B97" s="423">
        <f>'A1 Exploitation'!D371</f>
        <v>0.77272727272727271</v>
      </c>
      <c r="C97" s="423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3" t="e">
        <f>'A2 Exploitation'!D371</f>
        <v>#DIV/0!</v>
      </c>
      <c r="C98" s="423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3" t="e">
        <f>'A3 Exploitation'!D371</f>
        <v>#DIV/0!</v>
      </c>
      <c r="C99" s="423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3" t="e">
        <f>'A4 Exploitation'!D371</f>
        <v>#DIV/0!</v>
      </c>
      <c r="C100" s="423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3"/>
      <c r="C101" s="423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3"/>
      <c r="C102" s="423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2" t="s">
        <v>468</v>
      </c>
      <c r="C105" s="422"/>
      <c r="D105" s="49"/>
      <c r="E105" s="49"/>
      <c r="F105" s="49"/>
      <c r="G105" s="49"/>
      <c r="H105" s="49"/>
      <c r="I105" s="49"/>
      <c r="J105" s="48" t="str">
        <f>D18</f>
        <v>Grombalia</v>
      </c>
    </row>
    <row r="106" spans="1:10" ht="33" customHeight="1" x14ac:dyDescent="0.25">
      <c r="A106" s="57" t="s">
        <v>281</v>
      </c>
      <c r="B106" s="423">
        <f>'A1 Exploitation'!D429</f>
        <v>0.8</v>
      </c>
      <c r="C106" s="423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3" t="e">
        <f>'A2 Exploitation'!D429</f>
        <v>#DIV/0!</v>
      </c>
      <c r="C107" s="423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3" t="e">
        <f>'A3 Exploitation'!D429</f>
        <v>#DIV/0!</v>
      </c>
      <c r="C108" s="423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3" t="e">
        <f>'A4 Exploitation'!D429</f>
        <v>#DIV/0!</v>
      </c>
      <c r="C109" s="423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3"/>
      <c r="C110" s="423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3"/>
      <c r="C111" s="423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2" t="s">
        <v>469</v>
      </c>
      <c r="C114" s="422"/>
      <c r="D114" s="49"/>
      <c r="E114" s="49"/>
      <c r="F114" s="49"/>
      <c r="G114" s="49"/>
      <c r="H114" s="49"/>
      <c r="I114" s="49"/>
      <c r="J114" s="48" t="str">
        <f>D18</f>
        <v>Grombalia</v>
      </c>
    </row>
    <row r="115" spans="1:10" ht="33" customHeight="1" x14ac:dyDescent="0.25">
      <c r="A115" s="57" t="s">
        <v>281</v>
      </c>
      <c r="B115" s="423">
        <f>'A1 Exploitation'!D476</f>
        <v>0.66666666666666663</v>
      </c>
      <c r="C115" s="423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3" t="e">
        <f>'A2 Exploitation'!D476</f>
        <v>#DIV/0!</v>
      </c>
      <c r="C116" s="423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3" t="e">
        <f>'A3 Exploitation'!D476</f>
        <v>#DIV/0!</v>
      </c>
      <c r="C117" s="423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3" t="e">
        <f>'A4 Exploitation'!D476</f>
        <v>#DIV/0!</v>
      </c>
      <c r="C118" s="423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3"/>
      <c r="C119" s="423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3"/>
      <c r="C120" s="423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2" t="s">
        <v>470</v>
      </c>
      <c r="C123" s="422"/>
      <c r="D123" s="49"/>
      <c r="E123" s="49"/>
      <c r="F123" s="49"/>
      <c r="G123" s="49"/>
      <c r="H123" s="49"/>
      <c r="I123" s="49"/>
      <c r="J123" s="48" t="str">
        <f>D18</f>
        <v>Grombalia</v>
      </c>
    </row>
    <row r="124" spans="1:10" ht="33" customHeight="1" x14ac:dyDescent="0.25">
      <c r="A124" s="57" t="s">
        <v>281</v>
      </c>
      <c r="B124" s="423" t="e">
        <f>'A1 Exploitation'!D527</f>
        <v>#DIV/0!</v>
      </c>
      <c r="C124" s="423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3" t="e">
        <f>'A2 Exploitation'!D527</f>
        <v>#DIV/0!</v>
      </c>
      <c r="C125" s="423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3" t="e">
        <f>'A3 Exploitation'!D527</f>
        <v>#DIV/0!</v>
      </c>
      <c r="C126" s="423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3" t="e">
        <f>'A4 Exploitation'!D527</f>
        <v>#DIV/0!</v>
      </c>
      <c r="C127" s="423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3"/>
      <c r="C128" s="423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3"/>
      <c r="C129" s="423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2" t="s">
        <v>471</v>
      </c>
      <c r="C132" s="422"/>
      <c r="D132" s="49"/>
      <c r="E132" s="49"/>
      <c r="F132" s="49"/>
      <c r="G132" s="49"/>
      <c r="H132" s="49"/>
      <c r="I132" s="49"/>
      <c r="J132" s="48" t="str">
        <f>D18</f>
        <v>Grombalia</v>
      </c>
    </row>
    <row r="133" spans="1:10" ht="33" customHeight="1" x14ac:dyDescent="0.25">
      <c r="A133" s="57" t="s">
        <v>281</v>
      </c>
      <c r="B133" s="423">
        <f>'A1 Exploitation'!D570</f>
        <v>0.95833333333333337</v>
      </c>
      <c r="C133" s="423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3" t="e">
        <f>'A2 Exploitation'!D570</f>
        <v>#DIV/0!</v>
      </c>
      <c r="C134" s="423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3" t="e">
        <f>'A3 Exploitation'!D570</f>
        <v>#DIV/0!</v>
      </c>
      <c r="C135" s="423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3" t="e">
        <f>'A4 Exploitation'!D570</f>
        <v>#DIV/0!</v>
      </c>
      <c r="C136" s="423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3"/>
      <c r="C137" s="423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3"/>
      <c r="C138" s="423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2" t="s">
        <v>291</v>
      </c>
      <c r="C141" s="422"/>
      <c r="D141" s="49"/>
      <c r="E141" s="49"/>
      <c r="F141" s="49"/>
      <c r="G141" s="49"/>
      <c r="H141" s="49"/>
      <c r="I141" s="49"/>
      <c r="J141" s="48" t="str">
        <f>D18</f>
        <v>Grombalia</v>
      </c>
    </row>
    <row r="142" spans="1:10" ht="33" customHeight="1" x14ac:dyDescent="0.25">
      <c r="A142" s="57" t="s">
        <v>281</v>
      </c>
      <c r="B142" s="423">
        <f>'A1 Exploitation'!D610</f>
        <v>0.78260869565217395</v>
      </c>
      <c r="C142" s="423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3" t="e">
        <f>'A2 Exploitation'!D610</f>
        <v>#DIV/0!</v>
      </c>
      <c r="C143" s="423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3" t="e">
        <f>'A3 Exploitation'!D610</f>
        <v>#DIV/0!</v>
      </c>
      <c r="C144" s="423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3" t="e">
        <f>'A4 Exploitation'!D610</f>
        <v>#DIV/0!</v>
      </c>
      <c r="C145" s="423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3"/>
      <c r="C146" s="423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3"/>
      <c r="C147" s="423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2" t="s">
        <v>292</v>
      </c>
      <c r="C150" s="422"/>
      <c r="D150" s="49"/>
      <c r="E150" s="49"/>
      <c r="F150" s="49"/>
      <c r="G150" s="49"/>
      <c r="H150" s="49"/>
      <c r="I150" s="49"/>
      <c r="J150" s="48" t="str">
        <f>D18</f>
        <v>Grombalia</v>
      </c>
    </row>
    <row r="151" spans="1:10" ht="33" customHeight="1" x14ac:dyDescent="0.25">
      <c r="A151" s="57" t="s">
        <v>281</v>
      </c>
      <c r="B151" s="423">
        <f>'A1 Exploitation'!D673</f>
        <v>0.97368421052631582</v>
      </c>
      <c r="C151" s="423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3" t="e">
        <f>'A2 Exploitation'!D673</f>
        <v>#DIV/0!</v>
      </c>
      <c r="C152" s="423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3" t="e">
        <f>'A3 Exploitation'!D673</f>
        <v>#DIV/0!</v>
      </c>
      <c r="C153" s="423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3" t="e">
        <f>'A4 Exploitation'!D673</f>
        <v>#DIV/0!</v>
      </c>
      <c r="C154" s="423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3"/>
      <c r="C155" s="423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3"/>
      <c r="C156" s="423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6"/>
      <c r="C159" s="426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2" t="s">
        <v>472</v>
      </c>
      <c r="C160" s="422"/>
      <c r="D160" s="49"/>
      <c r="E160" s="49"/>
      <c r="F160" s="49"/>
      <c r="G160" s="49"/>
      <c r="H160" s="49"/>
      <c r="I160" s="49"/>
      <c r="J160" s="48" t="str">
        <f>D18</f>
        <v>Grombalia</v>
      </c>
    </row>
    <row r="161" spans="1:10" ht="33" customHeight="1" x14ac:dyDescent="0.25">
      <c r="A161" s="57" t="s">
        <v>281</v>
      </c>
      <c r="B161" s="423">
        <f>'A1 Exploitation'!D702</f>
        <v>0.93333333333333335</v>
      </c>
      <c r="C161" s="423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3" t="e">
        <f>'A2 Exploitation'!D702</f>
        <v>#DIV/0!</v>
      </c>
      <c r="C162" s="423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3" t="e">
        <f>'A3 Exploitation'!D702</f>
        <v>#DIV/0!</v>
      </c>
      <c r="C163" s="423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3" t="e">
        <f>'A4 Exploitation'!D702</f>
        <v>#DIV/0!</v>
      </c>
      <c r="C164" s="423"/>
    </row>
    <row r="165" spans="1:10" ht="33" customHeight="1" x14ac:dyDescent="0.25">
      <c r="A165" s="56" t="s">
        <v>285</v>
      </c>
      <c r="B165" s="423"/>
      <c r="C165" s="423"/>
    </row>
    <row r="166" spans="1:10" ht="18" x14ac:dyDescent="0.25">
      <c r="A166" s="56" t="s">
        <v>286</v>
      </c>
      <c r="B166" s="423"/>
      <c r="C166" s="423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2" t="s">
        <v>473</v>
      </c>
      <c r="C169" s="422"/>
      <c r="J169" s="48" t="str">
        <f>D18</f>
        <v>Grombalia</v>
      </c>
    </row>
    <row r="170" spans="1:10" ht="33" customHeight="1" x14ac:dyDescent="0.25">
      <c r="A170" s="57" t="s">
        <v>281</v>
      </c>
      <c r="B170" s="423">
        <f>'A1 Exploitation'!D726</f>
        <v>1</v>
      </c>
      <c r="C170" s="423"/>
    </row>
    <row r="171" spans="1:10" ht="33" customHeight="1" x14ac:dyDescent="0.25">
      <c r="A171" s="56" t="s">
        <v>282</v>
      </c>
      <c r="B171" s="423" t="e">
        <f>'A2 Exploitation'!D726</f>
        <v>#DIV/0!</v>
      </c>
      <c r="C171" s="423"/>
    </row>
    <row r="172" spans="1:10" ht="33" customHeight="1" x14ac:dyDescent="0.25">
      <c r="A172" s="57" t="s">
        <v>283</v>
      </c>
      <c r="B172" s="423" t="e">
        <f>'A3 Exploitation'!D726</f>
        <v>#DIV/0!</v>
      </c>
      <c r="C172" s="423"/>
    </row>
    <row r="173" spans="1:10" ht="33" customHeight="1" x14ac:dyDescent="0.25">
      <c r="A173" s="57" t="s">
        <v>284</v>
      </c>
      <c r="B173" s="423" t="e">
        <f>'A4 Exploitation'!D726</f>
        <v>#DIV/0!</v>
      </c>
      <c r="C173" s="423"/>
    </row>
    <row r="174" spans="1:10" ht="33" customHeight="1" x14ac:dyDescent="0.25">
      <c r="A174" s="56" t="s">
        <v>285</v>
      </c>
      <c r="B174" s="423"/>
      <c r="C174" s="423"/>
    </row>
    <row r="175" spans="1:10" ht="18" x14ac:dyDescent="0.25">
      <c r="A175" s="56" t="s">
        <v>286</v>
      </c>
      <c r="B175" s="423"/>
      <c r="C175" s="423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2" t="s">
        <v>293</v>
      </c>
      <c r="C178" s="422"/>
      <c r="J178" s="48" t="str">
        <f>D18</f>
        <v>Grombalia</v>
      </c>
    </row>
    <row r="179" spans="1:10" ht="33" customHeight="1" x14ac:dyDescent="0.25">
      <c r="A179" s="57" t="s">
        <v>281</v>
      </c>
      <c r="B179" s="423">
        <f>'A1 Technique'!D199</f>
        <v>0.91304347826086951</v>
      </c>
      <c r="C179" s="423"/>
    </row>
    <row r="180" spans="1:10" ht="33" customHeight="1" x14ac:dyDescent="0.25">
      <c r="A180" s="56" t="s">
        <v>282</v>
      </c>
      <c r="B180" s="423" t="e">
        <f>'A2 Technique'!D199</f>
        <v>#DIV/0!</v>
      </c>
      <c r="C180" s="423"/>
    </row>
    <row r="181" spans="1:10" ht="33" customHeight="1" x14ac:dyDescent="0.25">
      <c r="A181" s="57" t="s">
        <v>283</v>
      </c>
      <c r="B181" s="423" t="e">
        <f>'A3 Technique'!D199</f>
        <v>#DIV/0!</v>
      </c>
      <c r="C181" s="423"/>
    </row>
    <row r="182" spans="1:10" ht="33" customHeight="1" x14ac:dyDescent="0.25">
      <c r="A182" s="57" t="s">
        <v>284</v>
      </c>
      <c r="B182" s="423" t="e">
        <f>'A4 Technique'!D199</f>
        <v>#DIV/0!</v>
      </c>
      <c r="C182" s="423"/>
    </row>
    <row r="183" spans="1:10" ht="33" customHeight="1" x14ac:dyDescent="0.25">
      <c r="A183" s="56" t="s">
        <v>285</v>
      </c>
      <c r="B183" s="423"/>
      <c r="C183" s="423"/>
    </row>
    <row r="184" spans="1:10" ht="18" x14ac:dyDescent="0.25">
      <c r="A184" s="56" t="s">
        <v>286</v>
      </c>
      <c r="B184" s="423"/>
      <c r="C184" s="42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3"/>
      <c r="E1" s="453"/>
      <c r="F1" s="453"/>
      <c r="G1" s="453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4" t="s">
        <v>151</v>
      </c>
      <c r="B7" s="454"/>
      <c r="C7" s="454"/>
      <c r="D7" s="454"/>
      <c r="E7" s="454"/>
      <c r="F7" s="454"/>
      <c r="G7" s="111"/>
    </row>
    <row r="8" spans="1:7" ht="22.5" x14ac:dyDescent="0.45">
      <c r="A8" s="455" t="str">
        <f>'Page de garde'!D18</f>
        <v>Grombalia</v>
      </c>
      <c r="B8" s="455"/>
      <c r="C8" s="455"/>
      <c r="D8" s="455"/>
      <c r="E8" s="455"/>
      <c r="F8" s="455"/>
      <c r="G8" s="111"/>
    </row>
    <row r="9" spans="1:7" ht="22.5" x14ac:dyDescent="0.45">
      <c r="A9" s="112" t="s">
        <v>39</v>
      </c>
      <c r="B9" s="456" t="s">
        <v>477</v>
      </c>
      <c r="C9" s="456"/>
      <c r="D9" s="456"/>
      <c r="E9" s="456"/>
      <c r="F9" s="456"/>
      <c r="G9" s="111"/>
    </row>
    <row r="10" spans="1:7" ht="22.5" x14ac:dyDescent="0.45">
      <c r="A10" s="113" t="s">
        <v>41</v>
      </c>
      <c r="B10" s="457" t="s">
        <v>478</v>
      </c>
      <c r="C10" s="457"/>
      <c r="D10" s="457"/>
      <c r="E10" s="457"/>
      <c r="F10" s="457"/>
      <c r="G10" s="111"/>
    </row>
    <row r="11" spans="1:7" ht="22.5" x14ac:dyDescent="0.45">
      <c r="A11" s="112" t="s">
        <v>40</v>
      </c>
      <c r="B11" s="452">
        <v>43552</v>
      </c>
      <c r="C11" s="452"/>
      <c r="D11" s="452"/>
      <c r="E11" s="452"/>
      <c r="F11" s="452"/>
      <c r="G11" s="111"/>
    </row>
    <row r="12" spans="1:7" ht="22.5" x14ac:dyDescent="0.45">
      <c r="A12" s="112" t="s">
        <v>200</v>
      </c>
      <c r="B12" s="458">
        <f>D730</f>
        <v>0.79371584699453557</v>
      </c>
      <c r="C12" s="458"/>
      <c r="D12" s="458"/>
      <c r="E12" s="458"/>
      <c r="F12" s="458"/>
      <c r="G12" s="111"/>
    </row>
    <row r="13" spans="1:7" ht="22.5" x14ac:dyDescent="0.45">
      <c r="A13" s="110"/>
      <c r="B13" s="108"/>
      <c r="C13" s="108"/>
      <c r="D13" s="453"/>
      <c r="E13" s="453"/>
      <c r="F13" s="453"/>
      <c r="G13" s="45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43552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32" t="s">
        <v>266</v>
      </c>
      <c r="F17" s="432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32"/>
      <c r="F18" s="43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71.75" customHeight="1" x14ac:dyDescent="0.4">
      <c r="A35" s="141" t="s">
        <v>400</v>
      </c>
      <c r="B35" s="122">
        <v>0</v>
      </c>
      <c r="C35" s="142">
        <f>IF(B35=0, -5, "0")</f>
        <v>-5</v>
      </c>
      <c r="D35" s="128" t="s">
        <v>479</v>
      </c>
      <c r="E35" s="172" t="s">
        <v>549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19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0.6785714285714286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29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0.76315789473684215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43552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32" t="s">
        <v>266</v>
      </c>
      <c r="F52" s="432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32"/>
      <c r="F53" s="43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0"/>
      <c r="B64" s="511"/>
      <c r="C64" s="511"/>
      <c r="D64" s="511"/>
      <c r="E64" s="511"/>
      <c r="F64" s="511"/>
      <c r="G64" s="511"/>
    </row>
    <row r="65" spans="1:7" ht="43.5" customHeight="1" x14ac:dyDescent="0.4">
      <c r="A65" s="444" t="s">
        <v>351</v>
      </c>
      <c r="B65" s="444"/>
      <c r="C65" s="444"/>
      <c r="D65" s="444"/>
      <c r="E65" s="444"/>
      <c r="F65" s="44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0"/>
      <c r="B83" s="460"/>
      <c r="C83" s="460"/>
      <c r="D83" s="460"/>
      <c r="E83" s="460"/>
      <c r="F83" s="460"/>
      <c r="G83" s="460"/>
    </row>
    <row r="84" spans="1:7" ht="45" customHeight="1" x14ac:dyDescent="0.45">
      <c r="A84" s="445" t="s">
        <v>352</v>
      </c>
      <c r="B84" s="445"/>
      <c r="C84" s="445"/>
      <c r="D84" s="445"/>
      <c r="E84" s="445"/>
      <c r="F84" s="44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4"/>
      <c r="B103" s="512"/>
      <c r="C103" s="512"/>
      <c r="D103" s="512"/>
      <c r="E103" s="512"/>
      <c r="F103" s="518"/>
      <c r="G103" s="173"/>
    </row>
    <row r="104" spans="1:7" s="80" customFormat="1" ht="46.5" customHeight="1" x14ac:dyDescent="0.4">
      <c r="A104" s="444" t="s">
        <v>353</v>
      </c>
      <c r="B104" s="444"/>
      <c r="C104" s="444"/>
      <c r="D104" s="444"/>
      <c r="E104" s="444"/>
      <c r="F104" s="44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9"/>
      <c r="B111" s="520"/>
      <c r="C111" s="520"/>
      <c r="D111" s="520"/>
      <c r="E111" s="520"/>
      <c r="F111" s="521"/>
      <c r="G111" s="129"/>
    </row>
    <row r="112" spans="1:7" s="80" customFormat="1" ht="39.75" customHeight="1" x14ac:dyDescent="0.4">
      <c r="A112" s="444" t="s">
        <v>390</v>
      </c>
      <c r="B112" s="444"/>
      <c r="C112" s="444"/>
      <c r="D112" s="444"/>
      <c r="E112" s="444"/>
      <c r="F112" s="44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2"/>
      <c r="B120" s="512"/>
      <c r="C120" s="512"/>
      <c r="D120" s="512"/>
      <c r="E120" s="512"/>
      <c r="F120" s="512"/>
      <c r="G120" s="173"/>
    </row>
    <row r="121" spans="1:7" ht="22.5" x14ac:dyDescent="0.4">
      <c r="A121" s="444" t="s">
        <v>311</v>
      </c>
      <c r="B121" s="444"/>
      <c r="C121" s="444"/>
      <c r="D121" s="444"/>
      <c r="E121" s="444"/>
      <c r="F121" s="44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3"/>
      <c r="B132" s="513"/>
      <c r="C132" s="513"/>
      <c r="D132" s="513"/>
      <c r="E132" s="513"/>
      <c r="F132" s="513"/>
      <c r="G132" s="114"/>
    </row>
    <row r="133" spans="1:16384" ht="22.5" customHeight="1" x14ac:dyDescent="0.4">
      <c r="A133" s="446" t="s">
        <v>424</v>
      </c>
      <c r="B133" s="446"/>
      <c r="C133" s="446"/>
      <c r="D133" s="446"/>
      <c r="E133" s="446"/>
      <c r="F133" s="446"/>
      <c r="G133" s="114"/>
    </row>
    <row r="134" spans="1:16384" s="258" customFormat="1" ht="22.5" customHeight="1" x14ac:dyDescent="0.4">
      <c r="A134" s="447"/>
      <c r="B134" s="447"/>
      <c r="C134" s="447"/>
      <c r="D134" s="447"/>
      <c r="E134" s="447"/>
      <c r="F134" s="447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32" t="s">
        <v>266</v>
      </c>
      <c r="F135" s="432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32"/>
      <c r="F136" s="432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48" t="s">
        <v>461</v>
      </c>
      <c r="B139" s="448"/>
      <c r="C139" s="448"/>
      <c r="D139" s="448"/>
      <c r="E139" s="448"/>
      <c r="F139" s="448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105" x14ac:dyDescent="0.4">
      <c r="A154" s="125" t="s">
        <v>338</v>
      </c>
      <c r="B154" s="318">
        <v>0</v>
      </c>
      <c r="C154" s="125"/>
      <c r="D154" s="125" t="s">
        <v>480</v>
      </c>
      <c r="E154" s="417" t="s">
        <v>481</v>
      </c>
      <c r="F154" s="322"/>
      <c r="G154" s="114"/>
    </row>
    <row r="155" spans="1:7" ht="105" x14ac:dyDescent="0.4">
      <c r="A155" s="283" t="s">
        <v>371</v>
      </c>
      <c r="B155" s="318">
        <v>1</v>
      </c>
      <c r="C155" s="143" t="str">
        <f>IF(B155=0, -10, "0")</f>
        <v>0</v>
      </c>
      <c r="D155" s="125" t="s">
        <v>550</v>
      </c>
      <c r="E155" s="125" t="s">
        <v>482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4"/>
      <c r="B165" s="512"/>
      <c r="C165" s="512"/>
      <c r="D165" s="512"/>
      <c r="E165" s="512"/>
      <c r="F165" s="512"/>
      <c r="G165" s="114"/>
    </row>
    <row r="166" spans="1:7" s="258" customFormat="1" ht="32.25" customHeight="1" x14ac:dyDescent="0.4">
      <c r="A166" s="448" t="s">
        <v>462</v>
      </c>
      <c r="B166" s="448"/>
      <c r="C166" s="448"/>
      <c r="D166" s="448"/>
      <c r="E166" s="448"/>
      <c r="F166" s="448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5"/>
      <c r="B176" s="516"/>
      <c r="C176" s="516"/>
      <c r="D176" s="516"/>
      <c r="E176" s="516"/>
      <c r="F176" s="516"/>
      <c r="G176" s="114"/>
    </row>
    <row r="177" spans="1:7" ht="32.25" customHeight="1" x14ac:dyDescent="0.4">
      <c r="A177" s="448" t="s">
        <v>311</v>
      </c>
      <c r="B177" s="448"/>
      <c r="C177" s="448"/>
      <c r="D177" s="448"/>
      <c r="E177" s="448"/>
      <c r="F177" s="44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0.75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4"/>
      <c r="C186" s="475"/>
      <c r="D186" s="309">
        <f>SUM(B148:C164,B178:C185,B167:C175,B140:C145)</f>
        <v>76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0.95</v>
      </c>
      <c r="E187" s="108"/>
      <c r="F187" s="114"/>
      <c r="G187" s="114"/>
    </row>
    <row r="188" spans="1:7" ht="21" x14ac:dyDescent="0.4">
      <c r="A188" s="517"/>
      <c r="B188" s="517"/>
      <c r="C188" s="517"/>
      <c r="D188" s="517"/>
      <c r="E188" s="517"/>
      <c r="F188" s="51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43552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32" t="s">
        <v>266</v>
      </c>
      <c r="F191" s="432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32"/>
      <c r="F192" s="43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49" t="s">
        <v>34</v>
      </c>
      <c r="B203" s="450"/>
      <c r="C203" s="451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8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3"/>
      <c r="F214" s="123"/>
      <c r="G214" s="114"/>
    </row>
    <row r="215" spans="1:7" ht="105" x14ac:dyDescent="0.4">
      <c r="A215" s="138" t="s">
        <v>142</v>
      </c>
      <c r="B215" s="122">
        <v>0</v>
      </c>
      <c r="C215" s="126"/>
      <c r="D215" s="128" t="s">
        <v>485</v>
      </c>
      <c r="E215" s="123" t="s">
        <v>486</v>
      </c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108.75" customHeight="1" x14ac:dyDescent="0.4">
      <c r="A218" s="168" t="s">
        <v>393</v>
      </c>
      <c r="B218" s="122">
        <v>0</v>
      </c>
      <c r="C218" s="198">
        <f>IF(B218=0, -5, "0")</f>
        <v>-5</v>
      </c>
      <c r="D218" s="123" t="s">
        <v>487</v>
      </c>
      <c r="E218" s="172" t="s">
        <v>488</v>
      </c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61.5" customHeight="1" x14ac:dyDescent="0.4">
      <c r="A220" s="290" t="s">
        <v>354</v>
      </c>
      <c r="B220" s="122">
        <v>0</v>
      </c>
      <c r="C220" s="142">
        <f>IF(B220=0, -2, "0")</f>
        <v>-2</v>
      </c>
      <c r="D220" s="128" t="s">
        <v>561</v>
      </c>
      <c r="E220" s="128" t="s">
        <v>489</v>
      </c>
      <c r="F220" s="123"/>
      <c r="G220" s="129"/>
    </row>
    <row r="221" spans="1:7" ht="83.25" customHeight="1" x14ac:dyDescent="0.4">
      <c r="A221" s="290" t="s">
        <v>63</v>
      </c>
      <c r="B221" s="122">
        <v>1</v>
      </c>
      <c r="C221" s="142" t="str">
        <f>IF(B221=0, -2, "0")</f>
        <v>0</v>
      </c>
      <c r="D221" s="128" t="s">
        <v>490</v>
      </c>
      <c r="E221" s="128" t="s">
        <v>491</v>
      </c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49" t="s">
        <v>34</v>
      </c>
      <c r="B227" s="450"/>
      <c r="C227" s="451"/>
      <c r="D227" s="148">
        <f>SUM(B207:C226)</f>
        <v>26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0.59090909090909094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8" t="s">
        <v>311</v>
      </c>
      <c r="B236" s="439"/>
      <c r="C236" s="439"/>
      <c r="D236" s="44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0.66700000000000004</v>
      </c>
      <c r="E244" s="147"/>
      <c r="F244" s="123"/>
      <c r="G244" s="114"/>
    </row>
    <row r="245" spans="1:7" ht="21" x14ac:dyDescent="0.4">
      <c r="A245" s="449" t="s">
        <v>34</v>
      </c>
      <c r="B245" s="450"/>
      <c r="C245" s="451"/>
      <c r="D245" s="130">
        <f>SUM(B231:C235,B237:C244)</f>
        <v>25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67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0.77906976744186052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43552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32" t="s">
        <v>266</v>
      </c>
      <c r="F253" s="432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32"/>
      <c r="F254" s="43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49" t="s">
        <v>34</v>
      </c>
      <c r="B265" s="450"/>
      <c r="C265" s="451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84" x14ac:dyDescent="0.4">
      <c r="A276" s="291" t="s">
        <v>440</v>
      </c>
      <c r="B276" s="122">
        <v>0</v>
      </c>
      <c r="C276" s="143">
        <f>IF(B276=0, -10, "0")</f>
        <v>-10</v>
      </c>
      <c r="D276" s="418" t="s">
        <v>483</v>
      </c>
      <c r="E276" s="200" t="s">
        <v>484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63" x14ac:dyDescent="0.4">
      <c r="A278" s="121" t="s">
        <v>117</v>
      </c>
      <c r="B278" s="122">
        <v>1</v>
      </c>
      <c r="C278" s="122"/>
      <c r="D278" s="123" t="s">
        <v>492</v>
      </c>
      <c r="E278" s="123" t="s">
        <v>493</v>
      </c>
      <c r="F278" s="123"/>
      <c r="G278" s="114"/>
    </row>
    <row r="279" spans="1:7" ht="105.7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562</v>
      </c>
      <c r="E279" s="123" t="s">
        <v>495</v>
      </c>
      <c r="F279" s="123"/>
      <c r="G279" s="114"/>
    </row>
    <row r="280" spans="1:7" ht="103.5" customHeight="1" x14ac:dyDescent="0.4">
      <c r="A280" s="209" t="s">
        <v>373</v>
      </c>
      <c r="B280" s="122">
        <v>0</v>
      </c>
      <c r="C280" s="169">
        <f>IF(B280=0, -5, "0")</f>
        <v>-5</v>
      </c>
      <c r="D280" s="270" t="s">
        <v>494</v>
      </c>
      <c r="E280" s="123" t="s">
        <v>496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63.75" customHeight="1" x14ac:dyDescent="0.4">
      <c r="A283" s="290" t="s">
        <v>354</v>
      </c>
      <c r="B283" s="122">
        <v>0</v>
      </c>
      <c r="C283" s="142">
        <f>IF(B283=0, -2, "0")</f>
        <v>-2</v>
      </c>
      <c r="D283" s="200" t="s">
        <v>561</v>
      </c>
      <c r="E283" s="200" t="s">
        <v>489</v>
      </c>
      <c r="F283" s="123"/>
      <c r="G283" s="129"/>
    </row>
    <row r="284" spans="1:7" ht="68.25" customHeight="1" x14ac:dyDescent="0.4">
      <c r="A284" s="290" t="s">
        <v>63</v>
      </c>
      <c r="B284" s="122">
        <v>0</v>
      </c>
      <c r="C284" s="142">
        <f>IF(B284=0, -2, "0")</f>
        <v>-2</v>
      </c>
      <c r="D284" s="200" t="s">
        <v>490</v>
      </c>
      <c r="E284" s="200" t="s">
        <v>491</v>
      </c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5"/>
      <c r="B290" s="485"/>
      <c r="C290" s="485"/>
      <c r="D290" s="485"/>
      <c r="E290" s="485"/>
      <c r="F290" s="485"/>
      <c r="G290" s="129"/>
    </row>
    <row r="291" spans="1:7" s="80" customFormat="1" ht="31.5" customHeight="1" x14ac:dyDescent="0.4">
      <c r="A291" s="443" t="s">
        <v>311</v>
      </c>
      <c r="B291" s="443"/>
      <c r="C291" s="443"/>
      <c r="D291" s="443"/>
      <c r="E291" s="443"/>
      <c r="F291" s="44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127.5" customHeight="1" x14ac:dyDescent="0.4">
      <c r="A296" s="157" t="s">
        <v>318</v>
      </c>
      <c r="B296" s="122">
        <v>1</v>
      </c>
      <c r="C296" s="174"/>
      <c r="D296" s="170" t="s">
        <v>497</v>
      </c>
      <c r="E296" s="128" t="s">
        <v>498</v>
      </c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0.25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21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0.30882352941176472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37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0.44047619047619047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43552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32" t="s">
        <v>266</v>
      </c>
      <c r="F308" s="432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32"/>
      <c r="F309" s="43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 t="s">
        <v>499</v>
      </c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418"/>
      <c r="E328" s="200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113.25" customHeight="1" x14ac:dyDescent="0.4">
      <c r="A330" s="138" t="s">
        <v>142</v>
      </c>
      <c r="B330" s="122">
        <v>0</v>
      </c>
      <c r="C330" s="122"/>
      <c r="D330" s="128" t="s">
        <v>485</v>
      </c>
      <c r="E330" s="123" t="s">
        <v>486</v>
      </c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4"/>
      <c r="F337" s="123"/>
      <c r="G337" s="129"/>
    </row>
    <row r="338" spans="1:7" ht="72" customHeight="1" x14ac:dyDescent="0.4">
      <c r="A338" s="290" t="s">
        <v>354</v>
      </c>
      <c r="B338" s="122">
        <v>0</v>
      </c>
      <c r="C338" s="142">
        <f>IF(B338=0, -2, "0")</f>
        <v>-2</v>
      </c>
      <c r="D338" s="200" t="s">
        <v>561</v>
      </c>
      <c r="E338" s="200" t="s">
        <v>489</v>
      </c>
      <c r="F338" s="123"/>
      <c r="G338" s="129"/>
    </row>
    <row r="339" spans="1:7" ht="88.5" customHeight="1" x14ac:dyDescent="0.4">
      <c r="A339" s="290" t="s">
        <v>63</v>
      </c>
      <c r="B339" s="122">
        <v>0</v>
      </c>
      <c r="C339" s="142">
        <f>IF(B339=0, -2, "0")</f>
        <v>-2</v>
      </c>
      <c r="D339" s="200" t="s">
        <v>490</v>
      </c>
      <c r="E339" s="200" t="s">
        <v>491</v>
      </c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24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0.63157894736842102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126" x14ac:dyDescent="0.4">
      <c r="A353" s="121" t="s">
        <v>214</v>
      </c>
      <c r="B353" s="122">
        <v>0</v>
      </c>
      <c r="C353" s="126"/>
      <c r="D353" s="216" t="s">
        <v>563</v>
      </c>
      <c r="E353" s="128" t="s">
        <v>553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7"/>
      <c r="B357" s="437"/>
      <c r="C357" s="437"/>
      <c r="D357" s="437"/>
      <c r="E357" s="437"/>
      <c r="F357" s="437"/>
      <c r="G357" s="437"/>
    </row>
    <row r="358" spans="1:7" ht="32.25" customHeight="1" x14ac:dyDescent="0.4">
      <c r="A358" s="463" t="s">
        <v>311</v>
      </c>
      <c r="B358" s="463"/>
      <c r="C358" s="463"/>
      <c r="D358" s="463"/>
      <c r="E358" s="463"/>
      <c r="F358" s="463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130.5" customHeight="1" x14ac:dyDescent="0.4">
      <c r="A363" s="188" t="s">
        <v>318</v>
      </c>
      <c r="B363" s="122">
        <v>1</v>
      </c>
      <c r="C363" s="126"/>
      <c r="D363" s="170" t="s">
        <v>497</v>
      </c>
      <c r="E363" s="170" t="s">
        <v>498</v>
      </c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126" x14ac:dyDescent="0.4">
      <c r="A365" s="125" t="s">
        <v>415</v>
      </c>
      <c r="B365" s="122">
        <v>0</v>
      </c>
      <c r="C365" s="183"/>
      <c r="D365" s="161" t="s">
        <v>500</v>
      </c>
      <c r="E365" s="128" t="s">
        <v>501</v>
      </c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0.25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28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0.82352941176470584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68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0.77272727272727271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43552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32" t="s">
        <v>266</v>
      </c>
      <c r="F375" s="432" t="s">
        <v>302</v>
      </c>
      <c r="G375" s="173"/>
    </row>
    <row r="376" spans="1:7" s="6" customFormat="1" ht="21" x14ac:dyDescent="0.4">
      <c r="A376" s="441"/>
      <c r="B376" s="118" t="s">
        <v>32</v>
      </c>
      <c r="C376" s="118" t="s">
        <v>31</v>
      </c>
      <c r="D376" s="442"/>
      <c r="E376" s="432"/>
      <c r="F376" s="43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42" x14ac:dyDescent="0.4">
      <c r="A379" s="164" t="s">
        <v>116</v>
      </c>
      <c r="B379" s="122">
        <v>1</v>
      </c>
      <c r="C379" s="122"/>
      <c r="D379" s="158" t="s">
        <v>502</v>
      </c>
      <c r="E379" s="128" t="s">
        <v>503</v>
      </c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63" x14ac:dyDescent="0.4">
      <c r="A385" s="157" t="s">
        <v>125</v>
      </c>
      <c r="B385" s="122">
        <v>0</v>
      </c>
      <c r="C385" s="174"/>
      <c r="D385" s="128" t="s">
        <v>504</v>
      </c>
      <c r="E385" s="128" t="s">
        <v>505</v>
      </c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19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0.86363636363636365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43.5" customHeight="1" x14ac:dyDescent="0.4">
      <c r="A394" s="179" t="s">
        <v>368</v>
      </c>
      <c r="B394" s="122">
        <v>1</v>
      </c>
      <c r="C394" s="126"/>
      <c r="D394" s="173" t="s">
        <v>506</v>
      </c>
      <c r="E394" s="128" t="s">
        <v>507</v>
      </c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68" x14ac:dyDescent="0.4">
      <c r="A402" s="230" t="s">
        <v>316</v>
      </c>
      <c r="B402" s="122">
        <v>1</v>
      </c>
      <c r="C402" s="143" t="str">
        <f>IF(B402=0, -10, "0")</f>
        <v>0</v>
      </c>
      <c r="D402" s="193" t="s">
        <v>556</v>
      </c>
      <c r="E402" s="128" t="s">
        <v>557</v>
      </c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66.75" customHeight="1" x14ac:dyDescent="0.4">
      <c r="A408" s="290" t="s">
        <v>354</v>
      </c>
      <c r="B408" s="122">
        <v>0</v>
      </c>
      <c r="C408" s="142">
        <f>IF(B408=0, -2, "0")</f>
        <v>-2</v>
      </c>
      <c r="D408" s="200" t="s">
        <v>512</v>
      </c>
      <c r="E408" s="200" t="s">
        <v>489</v>
      </c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59"/>
      <c r="B415" s="460"/>
      <c r="C415" s="460"/>
      <c r="D415" s="460"/>
      <c r="E415" s="460"/>
      <c r="F415" s="460"/>
      <c r="G415" s="460"/>
    </row>
    <row r="416" spans="1:7" s="6" customFormat="1" ht="24.75" x14ac:dyDescent="0.4">
      <c r="A416" s="428" t="s">
        <v>320</v>
      </c>
      <c r="B416" s="428"/>
      <c r="C416" s="428"/>
      <c r="D416" s="428"/>
      <c r="E416" s="428"/>
      <c r="F416" s="428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84" x14ac:dyDescent="0.4">
      <c r="A418" s="185" t="s">
        <v>303</v>
      </c>
      <c r="B418" s="122">
        <v>1</v>
      </c>
      <c r="C418" s="346"/>
      <c r="D418" s="196" t="s">
        <v>508</v>
      </c>
      <c r="E418" s="257" t="s">
        <v>509</v>
      </c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126" x14ac:dyDescent="0.4">
      <c r="A421" s="334" t="s">
        <v>415</v>
      </c>
      <c r="B421" s="122">
        <v>0</v>
      </c>
      <c r="C421" s="126"/>
      <c r="D421" s="161" t="s">
        <v>500</v>
      </c>
      <c r="E421" s="128" t="s">
        <v>501</v>
      </c>
      <c r="F421" s="123"/>
      <c r="G421" s="173"/>
    </row>
    <row r="422" spans="1:7" s="6" customFormat="1" ht="105" x14ac:dyDescent="0.4">
      <c r="A422" s="188" t="s">
        <v>318</v>
      </c>
      <c r="B422" s="122">
        <v>1</v>
      </c>
      <c r="C422" s="126"/>
      <c r="D422" s="229" t="s">
        <v>510</v>
      </c>
      <c r="E422" s="128" t="s">
        <v>511</v>
      </c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1</v>
      </c>
      <c r="C424" s="122"/>
      <c r="D424" s="411">
        <v>0.875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45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0.77586206896551724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64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43552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32" t="s">
        <v>266</v>
      </c>
      <c r="F433" s="432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32"/>
      <c r="F434" s="43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42" x14ac:dyDescent="0.4">
      <c r="A452" s="215" t="s">
        <v>361</v>
      </c>
      <c r="B452" s="122">
        <v>1</v>
      </c>
      <c r="C452" s="174" t="str">
        <f>IF(B452=0, -5, "0")</f>
        <v>0</v>
      </c>
      <c r="D452" s="123" t="s">
        <v>513</v>
      </c>
      <c r="E452" s="124" t="s">
        <v>514</v>
      </c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105" x14ac:dyDescent="0.4">
      <c r="A454" s="121" t="s">
        <v>85</v>
      </c>
      <c r="B454" s="122">
        <v>1</v>
      </c>
      <c r="C454" s="126"/>
      <c r="D454" s="158" t="s">
        <v>515</v>
      </c>
      <c r="E454" s="123" t="s">
        <v>516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63" x14ac:dyDescent="0.4">
      <c r="A461" s="201" t="s">
        <v>417</v>
      </c>
      <c r="B461" s="122">
        <v>0</v>
      </c>
      <c r="C461" s="122"/>
      <c r="D461" s="201" t="s">
        <v>517</v>
      </c>
      <c r="E461" s="123" t="s">
        <v>518</v>
      </c>
      <c r="F461" s="123"/>
      <c r="G461" s="114"/>
    </row>
    <row r="462" spans="1:7" ht="168" x14ac:dyDescent="0.4">
      <c r="A462" s="240" t="s">
        <v>316</v>
      </c>
      <c r="B462" s="122">
        <v>0</v>
      </c>
      <c r="C462" s="143">
        <f>IF(B462=0, -10, "0")</f>
        <v>-10</v>
      </c>
      <c r="D462" s="123" t="s">
        <v>558</v>
      </c>
      <c r="E462" s="123" t="s">
        <v>559</v>
      </c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8" t="s">
        <v>311</v>
      </c>
      <c r="B464" s="428"/>
      <c r="C464" s="428"/>
      <c r="D464" s="428"/>
      <c r="E464" s="428"/>
      <c r="F464" s="428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107.25" customHeight="1" x14ac:dyDescent="0.4">
      <c r="A468" s="188" t="s">
        <v>318</v>
      </c>
      <c r="B468" s="122">
        <v>0</v>
      </c>
      <c r="C468" s="126"/>
      <c r="D468" s="170" t="s">
        <v>519</v>
      </c>
      <c r="E468" s="170" t="s">
        <v>520</v>
      </c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24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0.54545454545454541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40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0.66666666666666663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6" t="s">
        <v>425</v>
      </c>
      <c r="B478" s="466"/>
      <c r="C478" s="466"/>
      <c r="D478" s="466"/>
      <c r="E478" s="466"/>
      <c r="F478" s="466"/>
      <c r="G478" s="114"/>
    </row>
    <row r="479" spans="1:7" s="258" customFormat="1" ht="21" customHeight="1" x14ac:dyDescent="0.4">
      <c r="A479" s="234">
        <f>B11</f>
        <v>43552</v>
      </c>
      <c r="G479" s="114"/>
    </row>
    <row r="480" spans="1:7" s="258" customFormat="1" ht="21" x14ac:dyDescent="0.4">
      <c r="A480" s="429" t="s">
        <v>28</v>
      </c>
      <c r="B480" s="430" t="s">
        <v>29</v>
      </c>
      <c r="C480" s="430"/>
      <c r="D480" s="430" t="s">
        <v>42</v>
      </c>
      <c r="E480" s="431" t="s">
        <v>266</v>
      </c>
      <c r="F480" s="431" t="s">
        <v>302</v>
      </c>
      <c r="G480" s="114"/>
    </row>
    <row r="481" spans="1:7" s="258" customFormat="1" ht="21" x14ac:dyDescent="0.4">
      <c r="A481" s="429"/>
      <c r="B481" s="320" t="s">
        <v>32</v>
      </c>
      <c r="C481" s="320" t="s">
        <v>31</v>
      </c>
      <c r="D481" s="430"/>
      <c r="E481" s="431"/>
      <c r="F481" s="43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5" t="s">
        <v>52</v>
      </c>
      <c r="B483" s="505"/>
      <c r="C483" s="505"/>
      <c r="D483" s="505"/>
      <c r="E483" s="505"/>
      <c r="F483" s="505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3" t="s">
        <v>463</v>
      </c>
      <c r="B491" s="504"/>
      <c r="C491" s="504"/>
      <c r="D491" s="504"/>
      <c r="E491" s="504"/>
      <c r="F491" s="504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1"/>
      <c r="B517" s="461"/>
      <c r="C517" s="461"/>
      <c r="D517" s="461"/>
      <c r="E517" s="461"/>
      <c r="F517" s="461"/>
      <c r="G517" s="461"/>
    </row>
    <row r="518" spans="1:7" s="258" customFormat="1" ht="26.25" customHeight="1" x14ac:dyDescent="0.5">
      <c r="A518" s="369" t="s">
        <v>311</v>
      </c>
      <c r="B518" s="462"/>
      <c r="C518" s="462"/>
      <c r="D518" s="462"/>
      <c r="E518" s="462"/>
      <c r="F518" s="462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7" t="s">
        <v>97</v>
      </c>
      <c r="B530" s="467"/>
      <c r="C530" s="467"/>
      <c r="D530" s="467"/>
      <c r="E530" s="467"/>
      <c r="F530" s="467"/>
      <c r="G530" s="114"/>
    </row>
    <row r="531" spans="1:7" s="258" customFormat="1" ht="22.5" customHeight="1" x14ac:dyDescent="0.4">
      <c r="A531" s="234">
        <f>B11</f>
        <v>43552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0" t="s">
        <v>28</v>
      </c>
      <c r="B532" s="468" t="s">
        <v>29</v>
      </c>
      <c r="C532" s="482"/>
      <c r="D532" s="442" t="s">
        <v>42</v>
      </c>
      <c r="E532" s="432" t="s">
        <v>266</v>
      </c>
      <c r="F532" s="432" t="s">
        <v>302</v>
      </c>
      <c r="G532" s="114"/>
    </row>
    <row r="533" spans="1:7" s="258" customFormat="1" ht="21" x14ac:dyDescent="0.4">
      <c r="A533" s="481"/>
      <c r="B533" s="315" t="s">
        <v>32</v>
      </c>
      <c r="C533" s="316" t="s">
        <v>31</v>
      </c>
      <c r="D533" s="442"/>
      <c r="E533" s="432"/>
      <c r="F533" s="43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4"/>
      <c r="D535" s="464"/>
      <c r="E535" s="464"/>
      <c r="F535" s="465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49" t="s">
        <v>34</v>
      </c>
      <c r="B542" s="450"/>
      <c r="C542" s="451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49" t="s">
        <v>33</v>
      </c>
      <c r="B543" s="450"/>
      <c r="C543" s="451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5"/>
      <c r="B544" s="435"/>
      <c r="C544" s="435"/>
      <c r="D544" s="435"/>
      <c r="E544" s="435"/>
      <c r="F544" s="435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47.25" customHeight="1" x14ac:dyDescent="0.4">
      <c r="A552" s="201" t="s">
        <v>426</v>
      </c>
      <c r="B552" s="122">
        <v>0</v>
      </c>
      <c r="C552" s="126"/>
      <c r="D552" s="201" t="s">
        <v>517</v>
      </c>
      <c r="E552" s="123" t="s">
        <v>518</v>
      </c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6"/>
      <c r="B556" s="437"/>
      <c r="C556" s="437"/>
      <c r="D556" s="437"/>
      <c r="E556" s="437"/>
      <c r="F556" s="437"/>
      <c r="G556" s="437"/>
    </row>
    <row r="557" spans="1:7" s="258" customFormat="1" ht="35.25" customHeight="1" x14ac:dyDescent="0.4">
      <c r="A557" s="371" t="s">
        <v>311</v>
      </c>
      <c r="B557" s="337"/>
      <c r="C557" s="501"/>
      <c r="D557" s="501"/>
      <c r="E557" s="501"/>
      <c r="F557" s="502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3" t="s">
        <v>34</v>
      </c>
      <c r="B566" s="433"/>
      <c r="C566" s="434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33" t="s">
        <v>33</v>
      </c>
      <c r="B567" s="433"/>
      <c r="C567" s="433"/>
      <c r="D567" s="388">
        <f>D566/(COUNT(B558:C565,B546:C555)*2)</f>
        <v>0.94444444444444442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0.95833333333333337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27" t="s">
        <v>19</v>
      </c>
      <c r="B573" s="427"/>
      <c r="C573" s="427"/>
      <c r="D573" s="427"/>
      <c r="E573" s="427"/>
      <c r="F573" s="427"/>
      <c r="G573" s="114"/>
    </row>
    <row r="574" spans="1:7" ht="22.5" x14ac:dyDescent="0.4">
      <c r="A574" s="243">
        <f>B11</f>
        <v>43552</v>
      </c>
      <c r="B574" s="114"/>
      <c r="C574" s="135"/>
      <c r="D574" s="356"/>
      <c r="E574" s="356"/>
      <c r="F574" s="356"/>
      <c r="G574" s="114"/>
    </row>
    <row r="575" spans="1:7" ht="21" x14ac:dyDescent="0.4">
      <c r="A575" s="429" t="s">
        <v>28</v>
      </c>
      <c r="B575" s="430" t="s">
        <v>29</v>
      </c>
      <c r="C575" s="430"/>
      <c r="D575" s="430" t="s">
        <v>42</v>
      </c>
      <c r="E575" s="431" t="s">
        <v>266</v>
      </c>
      <c r="F575" s="431" t="s">
        <v>302</v>
      </c>
      <c r="G575" s="114"/>
    </row>
    <row r="576" spans="1:7" ht="21" x14ac:dyDescent="0.4">
      <c r="A576" s="429"/>
      <c r="B576" s="320" t="s">
        <v>32</v>
      </c>
      <c r="C576" s="320" t="s">
        <v>31</v>
      </c>
      <c r="D576" s="430"/>
      <c r="E576" s="431"/>
      <c r="F576" s="43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3" t="s">
        <v>34</v>
      </c>
      <c r="B588" s="433"/>
      <c r="C588" s="434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3" t="s">
        <v>33</v>
      </c>
      <c r="B589" s="433"/>
      <c r="C589" s="433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42" x14ac:dyDescent="0.4">
      <c r="A592" s="121" t="s">
        <v>87</v>
      </c>
      <c r="B592" s="122">
        <v>1</v>
      </c>
      <c r="C592" s="122"/>
      <c r="D592" s="123" t="s">
        <v>521</v>
      </c>
      <c r="E592" s="123" t="s">
        <v>503</v>
      </c>
      <c r="F592" s="123"/>
      <c r="G592" s="129"/>
    </row>
    <row r="593" spans="1:7" ht="65.25" customHeight="1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551</v>
      </c>
      <c r="E593" s="123" t="s">
        <v>522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1</v>
      </c>
      <c r="C601" s="122"/>
      <c r="D601" s="172" t="s">
        <v>508</v>
      </c>
      <c r="E601" s="123" t="s">
        <v>523</v>
      </c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33" t="s">
        <v>34</v>
      </c>
      <c r="B606" s="433"/>
      <c r="C606" s="434"/>
      <c r="D606" s="358">
        <f>SUM(B592:C605)</f>
        <v>18</v>
      </c>
      <c r="E606" s="108"/>
      <c r="F606" s="114"/>
      <c r="G606" s="114"/>
    </row>
    <row r="607" spans="1:7" s="258" customFormat="1" ht="21" x14ac:dyDescent="0.4">
      <c r="A607" s="433" t="s">
        <v>33</v>
      </c>
      <c r="B607" s="433"/>
      <c r="C607" s="433"/>
      <c r="D607" s="388">
        <f>D606/(COUNT(B592:C605)*2)</f>
        <v>0.6428571428571429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36</v>
      </c>
      <c r="E609" s="304"/>
      <c r="F609" s="304"/>
      <c r="G609" s="129"/>
    </row>
    <row r="610" spans="1:7" ht="22.5" x14ac:dyDescent="0.45">
      <c r="A610" s="498" t="s">
        <v>170</v>
      </c>
      <c r="B610" s="499"/>
      <c r="C610" s="500"/>
      <c r="D610" s="154">
        <f>D609/(COUNT(B579:C587,B592:C605)*2)</f>
        <v>0.78260869565217395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7" t="s">
        <v>8</v>
      </c>
      <c r="B612" s="427"/>
      <c r="C612" s="427"/>
      <c r="D612" s="427"/>
      <c r="E612" s="427"/>
      <c r="F612" s="427"/>
      <c r="G612" s="129"/>
    </row>
    <row r="613" spans="1:7" ht="22.5" x14ac:dyDescent="0.4">
      <c r="A613" s="156">
        <f>B11</f>
        <v>43552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32" t="s">
        <v>266</v>
      </c>
      <c r="F614" s="432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32"/>
      <c r="F615" s="43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7"/>
      <c r="D617" s="487"/>
      <c r="E617" s="487"/>
      <c r="F617" s="488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3" t="s">
        <v>34</v>
      </c>
      <c r="B627" s="433"/>
      <c r="C627" s="433"/>
      <c r="D627" s="358">
        <f>SUM(B618:C626)</f>
        <v>18</v>
      </c>
      <c r="E627" s="484"/>
      <c r="F627" s="485"/>
      <c r="G627" s="129"/>
    </row>
    <row r="628" spans="1:7" ht="21" x14ac:dyDescent="0.4">
      <c r="A628" s="433" t="s">
        <v>33</v>
      </c>
      <c r="B628" s="433"/>
      <c r="C628" s="433"/>
      <c r="D628" s="388">
        <f>D627/(COUNT(B618:C626)*2)</f>
        <v>1</v>
      </c>
      <c r="E628" s="486"/>
      <c r="F628" s="461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49" t="s">
        <v>34</v>
      </c>
      <c r="B639" s="450"/>
      <c r="C639" s="451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7"/>
      <c r="D642" s="487"/>
      <c r="E642" s="487"/>
      <c r="F642" s="488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49" t="s">
        <v>34</v>
      </c>
      <c r="B650" s="450"/>
      <c r="C650" s="451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87"/>
      <c r="C653" s="487"/>
      <c r="D653" s="487"/>
      <c r="E653" s="487"/>
      <c r="F653" s="488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69" t="s">
        <v>311</v>
      </c>
      <c r="B661" s="470"/>
      <c r="C661" s="470"/>
      <c r="D661" s="470"/>
      <c r="E661" s="470"/>
      <c r="F661" s="471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105" x14ac:dyDescent="0.4">
      <c r="A663" s="121" t="s">
        <v>303</v>
      </c>
      <c r="B663" s="122">
        <v>0</v>
      </c>
      <c r="C663" s="122"/>
      <c r="D663" s="163" t="s">
        <v>524</v>
      </c>
      <c r="E663" s="123" t="s">
        <v>525</v>
      </c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0.97368421052631582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7" t="s">
        <v>356</v>
      </c>
      <c r="B676" s="427"/>
      <c r="C676" s="427"/>
      <c r="D676" s="427"/>
      <c r="E676" s="427"/>
      <c r="F676" s="427"/>
      <c r="G676" s="114"/>
    </row>
    <row r="677" spans="1:7" ht="21" x14ac:dyDescent="0.4">
      <c r="A677" s="243">
        <f>B11</f>
        <v>43552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32" t="s">
        <v>266</v>
      </c>
      <c r="F678" s="432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32"/>
      <c r="F679" s="43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126" x14ac:dyDescent="0.4">
      <c r="A697" s="256" t="s">
        <v>319</v>
      </c>
      <c r="B697" s="122">
        <v>0</v>
      </c>
      <c r="C697" s="174"/>
      <c r="D697" s="121" t="s">
        <v>552</v>
      </c>
      <c r="E697" s="123" t="s">
        <v>526</v>
      </c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28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0.93333333333333335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2" t="s">
        <v>459</v>
      </c>
      <c r="B704" s="472"/>
      <c r="C704" s="472"/>
      <c r="D704" s="472"/>
      <c r="E704" s="472"/>
      <c r="F704" s="472"/>
      <c r="G704" s="274"/>
    </row>
    <row r="705" spans="1:7" ht="21" customHeight="1" x14ac:dyDescent="0.4">
      <c r="A705" s="251">
        <f>B11</f>
        <v>43552</v>
      </c>
      <c r="B705" s="114"/>
      <c r="C705" s="135"/>
      <c r="D705" s="273"/>
      <c r="E705" s="273"/>
      <c r="F705" s="273"/>
      <c r="G705" s="274"/>
    </row>
    <row r="706" spans="1:7" ht="21" x14ac:dyDescent="0.4">
      <c r="A706" s="508" t="s">
        <v>28</v>
      </c>
      <c r="B706" s="468" t="s">
        <v>29</v>
      </c>
      <c r="C706" s="468"/>
      <c r="D706" s="442" t="s">
        <v>42</v>
      </c>
      <c r="E706" s="432" t="s">
        <v>266</v>
      </c>
      <c r="F706" s="432" t="s">
        <v>302</v>
      </c>
      <c r="G706" s="274"/>
    </row>
    <row r="707" spans="1:7" ht="21" x14ac:dyDescent="0.4">
      <c r="A707" s="509"/>
      <c r="B707" s="383" t="s">
        <v>32</v>
      </c>
      <c r="C707" s="383" t="s">
        <v>31</v>
      </c>
      <c r="D707" s="442"/>
      <c r="E707" s="432"/>
      <c r="F707" s="43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5" t="s">
        <v>306</v>
      </c>
      <c r="B709" s="496"/>
      <c r="C709" s="496"/>
      <c r="D709" s="496"/>
      <c r="E709" s="496"/>
      <c r="F709" s="497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6"/>
      <c r="C715" s="507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6"/>
      <c r="C716" s="507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5" t="s">
        <v>307</v>
      </c>
      <c r="B718" s="496"/>
      <c r="C718" s="496"/>
      <c r="D718" s="496"/>
      <c r="E718" s="496"/>
      <c r="F718" s="497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0.81599999999999995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581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0.79371584699453557</v>
      </c>
      <c r="E730" s="259"/>
      <c r="F730" s="259"/>
    </row>
  </sheetData>
  <sheetProtection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85:B102 B631:B638 B122:B128 B681:B700 B579:B587 B66:B82 B312:B319 B379:B389 B465:B471 B519:B525 B417:B424 B492:B504 B292:B299 B592:B605 B662:B668 B437:B444 B719:B721 B257:B264 B348:B356 B178:B185 B536:B541 B654:B660 B269:B289 B231:B235 B710:B714 B105:B110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9" orientation="portrait" r:id="rId1"/>
  <rowBreaks count="3" manualBreakCount="3">
    <brk id="372" max="6" man="1"/>
    <brk id="518" max="6" man="1"/>
    <brk id="610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18" sqref="B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23"/>
      <c r="E1" s="523"/>
      <c r="F1" s="523"/>
      <c r="G1" s="523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24" t="s">
        <v>46</v>
      </c>
      <c r="B6" s="524"/>
      <c r="C6" s="524"/>
      <c r="D6" s="524"/>
      <c r="E6" s="524"/>
      <c r="F6" s="524"/>
      <c r="G6" s="92"/>
    </row>
    <row r="7" spans="1:7" s="2" customFormat="1" ht="21.75" customHeight="1" x14ac:dyDescent="0.5">
      <c r="A7" s="525" t="str">
        <f>'Page de garde'!D18</f>
        <v>Grombalia</v>
      </c>
      <c r="B7" s="525"/>
      <c r="C7" s="525"/>
      <c r="D7" s="525"/>
      <c r="E7" s="525"/>
      <c r="F7" s="525"/>
      <c r="G7" s="92"/>
    </row>
    <row r="8" spans="1:7" s="2" customFormat="1" ht="24.75" x14ac:dyDescent="0.5">
      <c r="A8" s="4" t="s">
        <v>39</v>
      </c>
      <c r="B8" s="526" t="str">
        <f>'A1 Exploitation'!B9:F9</f>
        <v>M Souheil DRAOUI</v>
      </c>
      <c r="C8" s="526"/>
      <c r="D8" s="526"/>
      <c r="E8" s="526"/>
      <c r="F8" s="526"/>
      <c r="G8" s="92"/>
    </row>
    <row r="9" spans="1:7" s="2" customFormat="1" ht="24.75" x14ac:dyDescent="0.5">
      <c r="A9" s="5" t="s">
        <v>41</v>
      </c>
      <c r="B9" s="527" t="str">
        <f>'A1 Exploitation'!B10:F10</f>
        <v>Chefs rayons</v>
      </c>
      <c r="C9" s="527"/>
      <c r="D9" s="527"/>
      <c r="E9" s="527"/>
      <c r="F9" s="527"/>
      <c r="G9" s="92"/>
    </row>
    <row r="10" spans="1:7" s="2" customFormat="1" ht="24.75" x14ac:dyDescent="0.5">
      <c r="A10" s="4" t="s">
        <v>40</v>
      </c>
      <c r="B10" s="522">
        <f>'A1 Exploitation'!B11:F11</f>
        <v>43552</v>
      </c>
      <c r="C10" s="522"/>
      <c r="D10" s="522"/>
      <c r="E10" s="522"/>
      <c r="F10" s="522"/>
      <c r="G10" s="92"/>
    </row>
    <row r="11" spans="1:7" s="2" customFormat="1" ht="24.75" x14ac:dyDescent="0.5">
      <c r="A11" s="4" t="s">
        <v>250</v>
      </c>
      <c r="B11" s="528">
        <f>D199</f>
        <v>0.91304347826086951</v>
      </c>
      <c r="C11" s="528"/>
      <c r="D11" s="528"/>
      <c r="E11" s="528"/>
      <c r="F11" s="528"/>
      <c r="G11" s="92"/>
    </row>
    <row r="12" spans="1:7" s="2" customFormat="1" ht="22.5" x14ac:dyDescent="0.45">
      <c r="A12" s="1"/>
      <c r="D12" s="453"/>
      <c r="E12" s="453"/>
      <c r="F12" s="453"/>
      <c r="G12" s="453"/>
    </row>
    <row r="13" spans="1:7" s="2" customFormat="1" ht="11.25" customHeight="1" x14ac:dyDescent="0.3">
      <c r="A13" s="529" t="s">
        <v>28</v>
      </c>
      <c r="B13" s="530" t="s">
        <v>29</v>
      </c>
      <c r="C13" s="530"/>
      <c r="D13" s="530" t="s">
        <v>42</v>
      </c>
      <c r="E13" s="530" t="s">
        <v>160</v>
      </c>
      <c r="F13" s="530" t="s">
        <v>161</v>
      </c>
      <c r="G13" s="80"/>
    </row>
    <row r="14" spans="1:7" s="2" customFormat="1" ht="12.75" customHeight="1" x14ac:dyDescent="0.3">
      <c r="A14" s="529"/>
      <c r="B14" s="22" t="s">
        <v>32</v>
      </c>
      <c r="C14" s="22" t="s">
        <v>31</v>
      </c>
      <c r="D14" s="530"/>
      <c r="E14" s="530"/>
      <c r="F14" s="530"/>
      <c r="G14" s="94"/>
    </row>
    <row r="15" spans="1:7" x14ac:dyDescent="0.3">
      <c r="A15" s="543"/>
      <c r="B15" s="544"/>
      <c r="C15" s="544"/>
      <c r="D15" s="544"/>
      <c r="E15" s="544"/>
      <c r="F15" s="544"/>
    </row>
    <row r="16" spans="1:7" ht="19.5" x14ac:dyDescent="0.4">
      <c r="A16" s="536" t="s">
        <v>0</v>
      </c>
      <c r="B16" s="537"/>
      <c r="C16" s="537"/>
      <c r="D16" s="537"/>
      <c r="E16" s="537"/>
      <c r="F16" s="537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33" x14ac:dyDescent="0.3">
      <c r="A19" s="7" t="s">
        <v>68</v>
      </c>
      <c r="B19" s="265">
        <v>1</v>
      </c>
      <c r="C19" s="62"/>
      <c r="D19" s="63" t="s">
        <v>527</v>
      </c>
      <c r="E19" s="63" t="s">
        <v>528</v>
      </c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8" t="s">
        <v>34</v>
      </c>
      <c r="B22" s="532"/>
      <c r="C22" s="533"/>
      <c r="D22" s="99">
        <f>SUM(B17:C21)</f>
        <v>9</v>
      </c>
    </row>
    <row r="23" spans="1:7" x14ac:dyDescent="0.3">
      <c r="A23" s="531" t="s">
        <v>251</v>
      </c>
      <c r="B23" s="534"/>
      <c r="C23" s="535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ht="49.5" x14ac:dyDescent="0.3">
      <c r="A32" s="7" t="s">
        <v>249</v>
      </c>
      <c r="B32" s="265">
        <v>1</v>
      </c>
      <c r="C32" s="62"/>
      <c r="D32" s="63" t="s">
        <v>529</v>
      </c>
      <c r="E32" s="63" t="s">
        <v>530</v>
      </c>
      <c r="F32" s="62"/>
    </row>
    <row r="33" spans="1:7" x14ac:dyDescent="0.3">
      <c r="A33" s="531" t="s">
        <v>34</v>
      </c>
      <c r="B33" s="534"/>
      <c r="C33" s="535"/>
      <c r="D33" s="97">
        <f>SUM(B26:C32)</f>
        <v>13</v>
      </c>
    </row>
    <row r="34" spans="1:7" x14ac:dyDescent="0.3">
      <c r="A34" s="531" t="s">
        <v>251</v>
      </c>
      <c r="B34" s="534"/>
      <c r="C34" s="535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1" t="s">
        <v>34</v>
      </c>
      <c r="B42" s="534"/>
      <c r="C42" s="535"/>
      <c r="D42" s="97">
        <f>SUM(B37:C41)</f>
        <v>10</v>
      </c>
      <c r="E42" s="3"/>
      <c r="F42" s="3"/>
      <c r="G42" s="93"/>
    </row>
    <row r="43" spans="1:7" s="10" customFormat="1" x14ac:dyDescent="0.3">
      <c r="A43" s="531" t="s">
        <v>251</v>
      </c>
      <c r="B43" s="534"/>
      <c r="C43" s="535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33" x14ac:dyDescent="0.3">
      <c r="A48" s="7" t="s">
        <v>192</v>
      </c>
      <c r="B48" s="265">
        <v>1</v>
      </c>
      <c r="C48" s="62"/>
      <c r="D48" s="63" t="s">
        <v>531</v>
      </c>
      <c r="E48" s="63" t="s">
        <v>532</v>
      </c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1" t="s">
        <v>34</v>
      </c>
      <c r="B52" s="534"/>
      <c r="C52" s="535"/>
      <c r="D52" s="97">
        <f>SUM(B46:C51)</f>
        <v>11</v>
      </c>
    </row>
    <row r="53" spans="1:7" x14ac:dyDescent="0.3">
      <c r="A53" s="531" t="s">
        <v>251</v>
      </c>
      <c r="B53" s="534"/>
      <c r="C53" s="535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82.5" x14ac:dyDescent="0.3">
      <c r="A58" s="11" t="s">
        <v>205</v>
      </c>
      <c r="B58" s="265">
        <v>1</v>
      </c>
      <c r="C58" s="62"/>
      <c r="D58" s="63" t="s">
        <v>534</v>
      </c>
      <c r="E58" s="63" t="s">
        <v>533</v>
      </c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50.25" x14ac:dyDescent="0.35">
      <c r="A60" s="29" t="s">
        <v>182</v>
      </c>
      <c r="B60" s="265">
        <v>1</v>
      </c>
      <c r="C60" s="88" t="str">
        <f>IF(B60=0, -5, "0")</f>
        <v>0</v>
      </c>
      <c r="D60" s="63" t="s">
        <v>560</v>
      </c>
      <c r="E60" s="62" t="s">
        <v>533</v>
      </c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1" t="s">
        <v>34</v>
      </c>
      <c r="B63" s="534"/>
      <c r="C63" s="535"/>
      <c r="D63" s="97">
        <f>SUM(B56:C62)</f>
        <v>12</v>
      </c>
    </row>
    <row r="64" spans="1:7" x14ac:dyDescent="0.3">
      <c r="A64" s="531" t="s">
        <v>251</v>
      </c>
      <c r="B64" s="534"/>
      <c r="C64" s="535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ht="33" x14ac:dyDescent="0.3">
      <c r="A78" s="9" t="s">
        <v>193</v>
      </c>
      <c r="B78" s="68">
        <v>1</v>
      </c>
      <c r="C78" s="74"/>
      <c r="D78" s="63" t="s">
        <v>535</v>
      </c>
      <c r="E78" s="63" t="s">
        <v>536</v>
      </c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1" t="s">
        <v>34</v>
      </c>
      <c r="B84" s="534"/>
      <c r="C84" s="535"/>
      <c r="D84" s="97">
        <f>SUM(B67:C83)</f>
        <v>27</v>
      </c>
    </row>
    <row r="85" spans="1:7" x14ac:dyDescent="0.3">
      <c r="A85" s="531" t="s">
        <v>251</v>
      </c>
      <c r="B85" s="534"/>
      <c r="C85" s="535"/>
      <c r="D85" s="21">
        <f>D84/(COUNT(B67:C83)*2)</f>
        <v>0.9642857142857143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ht="49.5" x14ac:dyDescent="0.3">
      <c r="A95" s="8" t="s">
        <v>138</v>
      </c>
      <c r="B95" s="78">
        <v>0</v>
      </c>
      <c r="C95" s="62"/>
      <c r="D95" s="63" t="s">
        <v>537</v>
      </c>
      <c r="E95" s="63" t="s">
        <v>538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1" t="s">
        <v>34</v>
      </c>
      <c r="B102" s="534"/>
      <c r="C102" s="535"/>
      <c r="D102" s="97">
        <f>SUM(B88:C101)</f>
        <v>26</v>
      </c>
    </row>
    <row r="103" spans="1:7" x14ac:dyDescent="0.3">
      <c r="A103" s="531" t="s">
        <v>251</v>
      </c>
      <c r="B103" s="534"/>
      <c r="C103" s="535"/>
      <c r="D103" s="21">
        <f>D102/(COUNT(B88:C101)*2)</f>
        <v>0.9285714285714286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ht="33" x14ac:dyDescent="0.3">
      <c r="A117" s="37" t="s">
        <v>193</v>
      </c>
      <c r="B117" s="78">
        <v>0</v>
      </c>
      <c r="C117" s="62"/>
      <c r="D117" s="63" t="s">
        <v>539</v>
      </c>
      <c r="E117" s="265" t="s">
        <v>540</v>
      </c>
      <c r="F117" s="62"/>
      <c r="G117" s="93"/>
    </row>
    <row r="118" spans="1:7" s="10" customFormat="1" x14ac:dyDescent="0.3">
      <c r="A118" s="531" t="s">
        <v>34</v>
      </c>
      <c r="B118" s="534"/>
      <c r="C118" s="535"/>
      <c r="D118" s="97">
        <f>SUM(B107:C117)</f>
        <v>20</v>
      </c>
      <c r="E118" s="3"/>
      <c r="F118" s="3"/>
      <c r="G118" s="93"/>
    </row>
    <row r="119" spans="1:7" s="10" customFormat="1" x14ac:dyDescent="0.3">
      <c r="A119" s="531" t="s">
        <v>251</v>
      </c>
      <c r="B119" s="534"/>
      <c r="C119" s="535"/>
      <c r="D119" s="21">
        <f>D118/(COUNT(B107:C117)*2)</f>
        <v>0.90909090909090906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34.5" x14ac:dyDescent="0.4">
      <c r="A126" s="7" t="s">
        <v>248</v>
      </c>
      <c r="B126" s="79">
        <v>1</v>
      </c>
      <c r="C126" s="69"/>
      <c r="D126" s="63" t="s">
        <v>541</v>
      </c>
      <c r="E126" s="63" t="s">
        <v>554</v>
      </c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1" t="s">
        <v>34</v>
      </c>
      <c r="B133" s="534"/>
      <c r="C133" s="535"/>
      <c r="D133" s="97">
        <f>SUM(B122:C132)</f>
        <v>19</v>
      </c>
    </row>
    <row r="134" spans="1:7" x14ac:dyDescent="0.3">
      <c r="A134" s="531" t="s">
        <v>251</v>
      </c>
      <c r="B134" s="534"/>
      <c r="C134" s="535"/>
      <c r="D134" s="20">
        <f>D133/(COUNT(B122:C132)*2)</f>
        <v>0.95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1" t="s">
        <v>34</v>
      </c>
      <c r="B149" s="534"/>
      <c r="C149" s="535"/>
      <c r="D149" s="97">
        <f>SUM(B137:C148)</f>
        <v>24</v>
      </c>
    </row>
    <row r="150" spans="1:7" x14ac:dyDescent="0.3">
      <c r="A150" s="531" t="s">
        <v>251</v>
      </c>
      <c r="B150" s="534"/>
      <c r="C150" s="535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ht="33" x14ac:dyDescent="0.3">
      <c r="A153" s="36" t="s">
        <v>235</v>
      </c>
      <c r="B153" s="62">
        <v>1</v>
      </c>
      <c r="C153" s="62"/>
      <c r="D153" s="63" t="s">
        <v>547</v>
      </c>
      <c r="E153" s="62" t="s">
        <v>528</v>
      </c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1" t="s">
        <v>34</v>
      </c>
      <c r="B161" s="532"/>
      <c r="C161" s="533"/>
      <c r="D161" s="99">
        <f>SUM(B153:C160)</f>
        <v>15</v>
      </c>
    </row>
    <row r="162" spans="1:7" x14ac:dyDescent="0.3">
      <c r="A162" s="531" t="s">
        <v>251</v>
      </c>
      <c r="B162" s="534"/>
      <c r="C162" s="535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50.25" x14ac:dyDescent="0.35">
      <c r="A165" s="28" t="s">
        <v>242</v>
      </c>
      <c r="B165" s="62">
        <v>1</v>
      </c>
      <c r="C165" s="88" t="str">
        <f>IF(B165=0, -5, "0")</f>
        <v>0</v>
      </c>
      <c r="D165" s="63" t="s">
        <v>564</v>
      </c>
      <c r="E165" s="63" t="s">
        <v>565</v>
      </c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ht="49.5" x14ac:dyDescent="0.3">
      <c r="A167" s="30" t="s">
        <v>176</v>
      </c>
      <c r="B167" s="265">
        <v>1</v>
      </c>
      <c r="C167" s="62"/>
      <c r="D167" s="63" t="s">
        <v>555</v>
      </c>
      <c r="E167" s="63" t="s">
        <v>542</v>
      </c>
      <c r="F167" s="62"/>
    </row>
    <row r="168" spans="1:7" x14ac:dyDescent="0.3">
      <c r="A168" s="7" t="s">
        <v>73</v>
      </c>
      <c r="B168" s="265" t="s">
        <v>30</v>
      </c>
      <c r="C168" s="62"/>
      <c r="D168" s="62"/>
      <c r="E168" s="63"/>
      <c r="F168" s="62"/>
    </row>
    <row r="169" spans="1:7" x14ac:dyDescent="0.3">
      <c r="A169" s="531" t="s">
        <v>34</v>
      </c>
      <c r="B169" s="534"/>
      <c r="C169" s="535"/>
      <c r="D169" s="97">
        <f>SUM(B165:C168)</f>
        <v>4</v>
      </c>
    </row>
    <row r="170" spans="1:7" x14ac:dyDescent="0.3">
      <c r="A170" s="531" t="s">
        <v>251</v>
      </c>
      <c r="B170" s="534"/>
      <c r="C170" s="535"/>
      <c r="D170" s="21">
        <f>D169/(COUNT(B165:C168)*2)</f>
        <v>0.66666666666666663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5" t="s">
        <v>15</v>
      </c>
      <c r="B172" s="546"/>
      <c r="C172" s="546"/>
      <c r="D172" s="546"/>
      <c r="E172" s="546"/>
      <c r="F172" s="546"/>
    </row>
    <row r="173" spans="1:7" ht="82.5" x14ac:dyDescent="0.3">
      <c r="A173" s="8" t="s">
        <v>152</v>
      </c>
      <c r="B173" s="62">
        <v>1</v>
      </c>
      <c r="C173" s="62"/>
      <c r="D173" s="63" t="s">
        <v>543</v>
      </c>
      <c r="E173" s="62" t="s">
        <v>528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1" t="s">
        <v>34</v>
      </c>
      <c r="B177" s="534"/>
      <c r="C177" s="535"/>
      <c r="D177" s="97">
        <f>SUM(B173:C176)</f>
        <v>7</v>
      </c>
    </row>
    <row r="178" spans="1:7" x14ac:dyDescent="0.3">
      <c r="A178" s="531" t="s">
        <v>251</v>
      </c>
      <c r="B178" s="534"/>
      <c r="C178" s="535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ht="66" x14ac:dyDescent="0.3">
      <c r="A181" s="30" t="s">
        <v>270</v>
      </c>
      <c r="B181" s="62">
        <v>0</v>
      </c>
      <c r="C181" s="62"/>
      <c r="D181" s="63" t="s">
        <v>544</v>
      </c>
      <c r="E181" s="63" t="s">
        <v>545</v>
      </c>
      <c r="F181" s="62"/>
    </row>
    <row r="182" spans="1:7" ht="49.5" x14ac:dyDescent="0.3">
      <c r="A182" s="38" t="s">
        <v>181</v>
      </c>
      <c r="B182" s="265">
        <v>0</v>
      </c>
      <c r="C182" s="62"/>
      <c r="D182" s="63" t="s">
        <v>546</v>
      </c>
      <c r="E182" s="45" t="s">
        <v>528</v>
      </c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1" t="s">
        <v>34</v>
      </c>
      <c r="B186" s="534"/>
      <c r="C186" s="535"/>
      <c r="D186" s="97">
        <f>SUM(B181:C185)</f>
        <v>6</v>
      </c>
    </row>
    <row r="187" spans="1:7" x14ac:dyDescent="0.3">
      <c r="A187" s="531" t="s">
        <v>251</v>
      </c>
      <c r="B187" s="534"/>
      <c r="C187" s="535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1</v>
      </c>
      <c r="C192" s="62"/>
      <c r="D192" s="62" t="s">
        <v>548</v>
      </c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1" t="s">
        <v>34</v>
      </c>
      <c r="B194" s="534"/>
      <c r="C194" s="535"/>
      <c r="D194" s="40">
        <f>SUM(B190:C193)</f>
        <v>7</v>
      </c>
    </row>
    <row r="195" spans="1:6" x14ac:dyDescent="0.3">
      <c r="A195" s="531" t="s">
        <v>251</v>
      </c>
      <c r="B195" s="534"/>
      <c r="C195" s="535"/>
      <c r="D195" s="21">
        <f>D194/(COUNT(B190:C193)*2)</f>
        <v>0.875</v>
      </c>
    </row>
    <row r="197" spans="1:6" ht="18" x14ac:dyDescent="0.35">
      <c r="A197" s="43" t="s">
        <v>422</v>
      </c>
      <c r="B197" s="42"/>
      <c r="C197" s="42"/>
      <c r="D197" s="104">
        <v>0.68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210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0.91304347826086951</v>
      </c>
    </row>
  </sheetData>
  <sheetProtection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68" zoomScale="60" zoomScaleNormal="100" workbookViewId="0">
      <selection activeCell="B190" sqref="B19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3"/>
      <c r="E1" s="453"/>
      <c r="F1" s="453"/>
      <c r="G1" s="45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4" t="s">
        <v>151</v>
      </c>
      <c r="B7" s="454"/>
      <c r="C7" s="454"/>
      <c r="D7" s="454"/>
      <c r="E7" s="454"/>
      <c r="F7" s="454"/>
      <c r="G7" s="111"/>
    </row>
    <row r="8" spans="1:7" ht="22.5" x14ac:dyDescent="0.45">
      <c r="A8" s="455" t="str">
        <f>'Page de garde'!D18</f>
        <v>Grombalia</v>
      </c>
      <c r="B8" s="455"/>
      <c r="C8" s="455"/>
      <c r="D8" s="455"/>
      <c r="E8" s="455"/>
      <c r="F8" s="455"/>
      <c r="G8" s="111"/>
    </row>
    <row r="9" spans="1:7" ht="22.5" x14ac:dyDescent="0.45">
      <c r="A9" s="112" t="s">
        <v>39</v>
      </c>
      <c r="B9" s="456"/>
      <c r="C9" s="456"/>
      <c r="D9" s="456"/>
      <c r="E9" s="456"/>
      <c r="F9" s="456"/>
      <c r="G9" s="111"/>
    </row>
    <row r="10" spans="1:7" ht="22.5" x14ac:dyDescent="0.45">
      <c r="A10" s="113" t="s">
        <v>41</v>
      </c>
      <c r="B10" s="457"/>
      <c r="C10" s="457"/>
      <c r="D10" s="457"/>
      <c r="E10" s="457"/>
      <c r="F10" s="457"/>
      <c r="G10" s="111"/>
    </row>
    <row r="11" spans="1:7" ht="22.5" x14ac:dyDescent="0.45">
      <c r="A11" s="112" t="s">
        <v>40</v>
      </c>
      <c r="B11" s="452"/>
      <c r="C11" s="452"/>
      <c r="D11" s="452"/>
      <c r="E11" s="452"/>
      <c r="F11" s="452"/>
      <c r="G11" s="111"/>
    </row>
    <row r="12" spans="1:7" ht="22.5" x14ac:dyDescent="0.45">
      <c r="A12" s="112" t="s">
        <v>200</v>
      </c>
      <c r="B12" s="458" t="e">
        <f>D730</f>
        <v>#DIV/0!</v>
      </c>
      <c r="C12" s="458"/>
      <c r="D12" s="458"/>
      <c r="E12" s="458"/>
      <c r="F12" s="458"/>
      <c r="G12" s="111"/>
    </row>
    <row r="13" spans="1:7" ht="22.5" x14ac:dyDescent="0.45">
      <c r="A13" s="110"/>
      <c r="B13" s="108"/>
      <c r="C13" s="108"/>
      <c r="D13" s="453"/>
      <c r="E13" s="453"/>
      <c r="F13" s="453"/>
      <c r="G13" s="45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32" t="s">
        <v>266</v>
      </c>
      <c r="F17" s="432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32"/>
      <c r="F18" s="43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32" t="s">
        <v>266</v>
      </c>
      <c r="F52" s="432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32"/>
      <c r="F53" s="43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0"/>
      <c r="B64" s="511"/>
      <c r="C64" s="511"/>
      <c r="D64" s="511"/>
      <c r="E64" s="511"/>
      <c r="F64" s="511"/>
      <c r="G64" s="511"/>
    </row>
    <row r="65" spans="1:7" ht="43.5" customHeight="1" x14ac:dyDescent="0.4">
      <c r="A65" s="444" t="s">
        <v>351</v>
      </c>
      <c r="B65" s="444"/>
      <c r="C65" s="444"/>
      <c r="D65" s="444"/>
      <c r="E65" s="444"/>
      <c r="F65" s="44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0"/>
      <c r="B83" s="460"/>
      <c r="C83" s="460"/>
      <c r="D83" s="460"/>
      <c r="E83" s="460"/>
      <c r="F83" s="460"/>
      <c r="G83" s="460"/>
    </row>
    <row r="84" spans="1:7" ht="45" customHeight="1" x14ac:dyDescent="0.45">
      <c r="A84" s="445" t="s">
        <v>352</v>
      </c>
      <c r="B84" s="445"/>
      <c r="C84" s="445"/>
      <c r="D84" s="445"/>
      <c r="E84" s="445"/>
      <c r="F84" s="44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4"/>
      <c r="B103" s="512"/>
      <c r="C103" s="512"/>
      <c r="D103" s="512"/>
      <c r="E103" s="512"/>
      <c r="F103" s="518"/>
      <c r="G103" s="173"/>
    </row>
    <row r="104" spans="1:7" s="80" customFormat="1" ht="46.5" customHeight="1" x14ac:dyDescent="0.4">
      <c r="A104" s="444" t="s">
        <v>353</v>
      </c>
      <c r="B104" s="444"/>
      <c r="C104" s="444"/>
      <c r="D104" s="444"/>
      <c r="E104" s="444"/>
      <c r="F104" s="44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9"/>
      <c r="B111" s="520"/>
      <c r="C111" s="520"/>
      <c r="D111" s="520"/>
      <c r="E111" s="520"/>
      <c r="F111" s="521"/>
      <c r="G111" s="129"/>
    </row>
    <row r="112" spans="1:7" s="80" customFormat="1" ht="39.75" customHeight="1" x14ac:dyDescent="0.4">
      <c r="A112" s="444" t="s">
        <v>390</v>
      </c>
      <c r="B112" s="444"/>
      <c r="C112" s="444"/>
      <c r="D112" s="444"/>
      <c r="E112" s="444"/>
      <c r="F112" s="44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2"/>
      <c r="B120" s="512"/>
      <c r="C120" s="512"/>
      <c r="D120" s="512"/>
      <c r="E120" s="512"/>
      <c r="F120" s="512"/>
      <c r="G120" s="173"/>
    </row>
    <row r="121" spans="1:7" ht="22.5" x14ac:dyDescent="0.4">
      <c r="A121" s="444" t="s">
        <v>311</v>
      </c>
      <c r="B121" s="444"/>
      <c r="C121" s="444"/>
      <c r="D121" s="444"/>
      <c r="E121" s="444"/>
      <c r="F121" s="44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3"/>
      <c r="B132" s="513"/>
      <c r="C132" s="513"/>
      <c r="D132" s="513"/>
      <c r="E132" s="513"/>
      <c r="F132" s="513"/>
      <c r="G132" s="114"/>
    </row>
    <row r="133" spans="1:16384" ht="22.5" customHeight="1" x14ac:dyDescent="0.4">
      <c r="A133" s="446" t="s">
        <v>424</v>
      </c>
      <c r="B133" s="446"/>
      <c r="C133" s="446"/>
      <c r="D133" s="446"/>
      <c r="E133" s="446"/>
      <c r="F133" s="446"/>
      <c r="G133" s="114"/>
    </row>
    <row r="134" spans="1:16384" ht="22.5" customHeight="1" x14ac:dyDescent="0.4">
      <c r="A134" s="447"/>
      <c r="B134" s="447"/>
      <c r="C134" s="447"/>
      <c r="D134" s="447"/>
      <c r="E134" s="447"/>
      <c r="F134" s="447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32" t="s">
        <v>266</v>
      </c>
      <c r="F135" s="432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32"/>
      <c r="F136" s="43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8" t="s">
        <v>461</v>
      </c>
      <c r="B139" s="448"/>
      <c r="C139" s="448"/>
      <c r="D139" s="448"/>
      <c r="E139" s="448"/>
      <c r="F139" s="44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4"/>
      <c r="B165" s="512"/>
      <c r="C165" s="512"/>
      <c r="D165" s="512"/>
      <c r="E165" s="512"/>
      <c r="F165" s="512"/>
      <c r="G165" s="114"/>
    </row>
    <row r="166" spans="1:7" ht="32.25" customHeight="1" x14ac:dyDescent="0.4">
      <c r="A166" s="448" t="s">
        <v>462</v>
      </c>
      <c r="B166" s="448"/>
      <c r="C166" s="448"/>
      <c r="D166" s="448"/>
      <c r="E166" s="448"/>
      <c r="F166" s="44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5"/>
      <c r="B176" s="516"/>
      <c r="C176" s="516"/>
      <c r="D176" s="516"/>
      <c r="E176" s="516"/>
      <c r="F176" s="516"/>
      <c r="G176" s="114"/>
    </row>
    <row r="177" spans="1:7" ht="32.25" customHeight="1" x14ac:dyDescent="0.4">
      <c r="A177" s="448" t="s">
        <v>311</v>
      </c>
      <c r="B177" s="448"/>
      <c r="C177" s="448"/>
      <c r="D177" s="448"/>
      <c r="E177" s="448"/>
      <c r="F177" s="44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7"/>
      <c r="B188" s="517"/>
      <c r="C188" s="517"/>
      <c r="D188" s="517"/>
      <c r="E188" s="517"/>
      <c r="F188" s="51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32" t="s">
        <v>266</v>
      </c>
      <c r="F191" s="432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32"/>
      <c r="F192" s="43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9" t="s">
        <v>34</v>
      </c>
      <c r="B203" s="450"/>
      <c r="C203" s="45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9" t="s">
        <v>34</v>
      </c>
      <c r="B227" s="450"/>
      <c r="C227" s="45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8" t="s">
        <v>311</v>
      </c>
      <c r="B236" s="439"/>
      <c r="C236" s="439"/>
      <c r="D236" s="44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49" t="s">
        <v>34</v>
      </c>
      <c r="B245" s="450"/>
      <c r="C245" s="45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32" t="s">
        <v>266</v>
      </c>
      <c r="F253" s="432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32"/>
      <c r="F254" s="43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9" t="s">
        <v>34</v>
      </c>
      <c r="B265" s="450"/>
      <c r="C265" s="45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5"/>
      <c r="B290" s="485"/>
      <c r="C290" s="485"/>
      <c r="D290" s="485"/>
      <c r="E290" s="485"/>
      <c r="F290" s="485"/>
      <c r="G290" s="129"/>
    </row>
    <row r="291" spans="1:7" s="80" customFormat="1" ht="31.5" customHeight="1" x14ac:dyDescent="0.4">
      <c r="A291" s="443" t="s">
        <v>311</v>
      </c>
      <c r="B291" s="443"/>
      <c r="C291" s="443"/>
      <c r="D291" s="443"/>
      <c r="E291" s="443"/>
      <c r="F291" s="44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32" t="s">
        <v>266</v>
      </c>
      <c r="F308" s="432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32"/>
      <c r="F309" s="43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7"/>
      <c r="B357" s="437"/>
      <c r="C357" s="437"/>
      <c r="D357" s="437"/>
      <c r="E357" s="437"/>
      <c r="F357" s="437"/>
      <c r="G357" s="437"/>
    </row>
    <row r="358" spans="1:7" ht="32.25" customHeight="1" x14ac:dyDescent="0.4">
      <c r="A358" s="463" t="s">
        <v>311</v>
      </c>
      <c r="B358" s="463"/>
      <c r="C358" s="463"/>
      <c r="D358" s="463"/>
      <c r="E358" s="463"/>
      <c r="F358" s="46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32" t="s">
        <v>266</v>
      </c>
      <c r="F375" s="432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32"/>
      <c r="F376" s="43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9"/>
      <c r="B415" s="460"/>
      <c r="C415" s="460"/>
      <c r="D415" s="460"/>
      <c r="E415" s="460"/>
      <c r="F415" s="460"/>
      <c r="G415" s="460"/>
    </row>
    <row r="416" spans="1:7" s="260" customFormat="1" ht="24.75" x14ac:dyDescent="0.4">
      <c r="A416" s="428" t="s">
        <v>320</v>
      </c>
      <c r="B416" s="428"/>
      <c r="C416" s="428"/>
      <c r="D416" s="428"/>
      <c r="E416" s="428"/>
      <c r="F416" s="42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32" t="s">
        <v>266</v>
      </c>
      <c r="F433" s="432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32"/>
      <c r="F434" s="43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8" t="s">
        <v>311</v>
      </c>
      <c r="B464" s="428"/>
      <c r="C464" s="428"/>
      <c r="D464" s="428"/>
      <c r="E464" s="428"/>
      <c r="F464" s="42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6" t="s">
        <v>425</v>
      </c>
      <c r="B478" s="466"/>
      <c r="C478" s="466"/>
      <c r="D478" s="466"/>
      <c r="E478" s="466"/>
      <c r="F478" s="466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9" t="s">
        <v>28</v>
      </c>
      <c r="B480" s="430" t="s">
        <v>29</v>
      </c>
      <c r="C480" s="430"/>
      <c r="D480" s="430" t="s">
        <v>42</v>
      </c>
      <c r="E480" s="431" t="s">
        <v>266</v>
      </c>
      <c r="F480" s="431" t="s">
        <v>302</v>
      </c>
      <c r="G480" s="114"/>
    </row>
    <row r="481" spans="1:7" ht="21" x14ac:dyDescent="0.4">
      <c r="A481" s="429"/>
      <c r="B481" s="320" t="s">
        <v>32</v>
      </c>
      <c r="C481" s="320" t="s">
        <v>31</v>
      </c>
      <c r="D481" s="430"/>
      <c r="E481" s="431"/>
      <c r="F481" s="43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5" t="s">
        <v>52</v>
      </c>
      <c r="B483" s="505"/>
      <c r="C483" s="505"/>
      <c r="D483" s="505"/>
      <c r="E483" s="505"/>
      <c r="F483" s="50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3" t="s">
        <v>463</v>
      </c>
      <c r="B491" s="504"/>
      <c r="C491" s="504"/>
      <c r="D491" s="504"/>
      <c r="E491" s="504"/>
      <c r="F491" s="50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1"/>
      <c r="B517" s="461"/>
      <c r="C517" s="461"/>
      <c r="D517" s="461"/>
      <c r="E517" s="461"/>
      <c r="F517" s="461"/>
      <c r="G517" s="461"/>
    </row>
    <row r="518" spans="1:7" ht="26.25" customHeight="1" x14ac:dyDescent="0.5">
      <c r="A518" s="369" t="s">
        <v>311</v>
      </c>
      <c r="B518" s="462"/>
      <c r="C518" s="462"/>
      <c r="D518" s="462"/>
      <c r="E518" s="462"/>
      <c r="F518" s="46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7" t="s">
        <v>97</v>
      </c>
      <c r="B530" s="467"/>
      <c r="C530" s="467"/>
      <c r="D530" s="467"/>
      <c r="E530" s="467"/>
      <c r="F530" s="467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0" t="s">
        <v>28</v>
      </c>
      <c r="B532" s="468" t="s">
        <v>29</v>
      </c>
      <c r="C532" s="482"/>
      <c r="D532" s="442" t="s">
        <v>42</v>
      </c>
      <c r="E532" s="432" t="s">
        <v>266</v>
      </c>
      <c r="F532" s="432" t="s">
        <v>302</v>
      </c>
      <c r="G532" s="114"/>
    </row>
    <row r="533" spans="1:7" ht="21" x14ac:dyDescent="0.4">
      <c r="A533" s="481"/>
      <c r="B533" s="315" t="s">
        <v>32</v>
      </c>
      <c r="C533" s="316" t="s">
        <v>31</v>
      </c>
      <c r="D533" s="442"/>
      <c r="E533" s="432"/>
      <c r="F533" s="43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4"/>
      <c r="D535" s="464"/>
      <c r="E535" s="464"/>
      <c r="F535" s="46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9" t="s">
        <v>34</v>
      </c>
      <c r="B542" s="450"/>
      <c r="C542" s="45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9" t="s">
        <v>33</v>
      </c>
      <c r="B543" s="450"/>
      <c r="C543" s="45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6"/>
      <c r="B556" s="437"/>
      <c r="C556" s="437"/>
      <c r="D556" s="437"/>
      <c r="E556" s="437"/>
      <c r="F556" s="437"/>
      <c r="G556" s="437"/>
    </row>
    <row r="557" spans="1:7" ht="35.25" customHeight="1" x14ac:dyDescent="0.4">
      <c r="A557" s="371" t="s">
        <v>311</v>
      </c>
      <c r="B557" s="337"/>
      <c r="C557" s="501"/>
      <c r="D557" s="501"/>
      <c r="E557" s="501"/>
      <c r="F557" s="50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3" t="s">
        <v>34</v>
      </c>
      <c r="B566" s="433"/>
      <c r="C566" s="434"/>
      <c r="D566" s="378">
        <f>SUM(B558:C565,B546:C555)</f>
        <v>0</v>
      </c>
      <c r="E566" s="108"/>
      <c r="F566" s="114"/>
      <c r="G566" s="114"/>
    </row>
    <row r="567" spans="1:7" ht="21" x14ac:dyDescent="0.4">
      <c r="A567" s="433" t="s">
        <v>33</v>
      </c>
      <c r="B567" s="433"/>
      <c r="C567" s="43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27" t="s">
        <v>19</v>
      </c>
      <c r="B573" s="427"/>
      <c r="C573" s="427"/>
      <c r="D573" s="427"/>
      <c r="E573" s="427"/>
      <c r="F573" s="42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9" t="s">
        <v>28</v>
      </c>
      <c r="B575" s="430" t="s">
        <v>29</v>
      </c>
      <c r="C575" s="430"/>
      <c r="D575" s="430" t="s">
        <v>42</v>
      </c>
      <c r="E575" s="431" t="s">
        <v>266</v>
      </c>
      <c r="F575" s="431" t="s">
        <v>302</v>
      </c>
      <c r="G575" s="114"/>
    </row>
    <row r="576" spans="1:7" ht="21" x14ac:dyDescent="0.4">
      <c r="A576" s="429"/>
      <c r="B576" s="320" t="s">
        <v>32</v>
      </c>
      <c r="C576" s="320" t="s">
        <v>31</v>
      </c>
      <c r="D576" s="430"/>
      <c r="E576" s="431"/>
      <c r="F576" s="43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3" t="s">
        <v>34</v>
      </c>
      <c r="B588" s="433"/>
      <c r="C588" s="434"/>
      <c r="D588" s="378">
        <f>SUM(B579:C587)</f>
        <v>0</v>
      </c>
      <c r="E588" s="108"/>
      <c r="F588" s="114"/>
      <c r="G588" s="114"/>
    </row>
    <row r="589" spans="1:7" ht="21" x14ac:dyDescent="0.4">
      <c r="A589" s="433" t="s">
        <v>33</v>
      </c>
      <c r="B589" s="433"/>
      <c r="C589" s="43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3" t="s">
        <v>34</v>
      </c>
      <c r="B606" s="433"/>
      <c r="C606" s="434"/>
      <c r="D606" s="378">
        <f>SUM(B592:C605)</f>
        <v>0</v>
      </c>
      <c r="E606" s="108"/>
      <c r="F606" s="114"/>
      <c r="G606" s="114"/>
    </row>
    <row r="607" spans="1:7" ht="21" x14ac:dyDescent="0.4">
      <c r="A607" s="433" t="s">
        <v>33</v>
      </c>
      <c r="B607" s="433"/>
      <c r="C607" s="43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8" t="s">
        <v>170</v>
      </c>
      <c r="B610" s="499"/>
      <c r="C610" s="50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7" t="s">
        <v>8</v>
      </c>
      <c r="B612" s="427"/>
      <c r="C612" s="427"/>
      <c r="D612" s="427"/>
      <c r="E612" s="427"/>
      <c r="F612" s="42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32" t="s">
        <v>266</v>
      </c>
      <c r="F614" s="432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32"/>
      <c r="F615" s="43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7"/>
      <c r="D617" s="487"/>
      <c r="E617" s="487"/>
      <c r="F617" s="48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3" t="s">
        <v>34</v>
      </c>
      <c r="B627" s="433"/>
      <c r="C627" s="433"/>
      <c r="D627" s="378">
        <f>SUM(B618:C626)</f>
        <v>0</v>
      </c>
      <c r="E627" s="484"/>
      <c r="F627" s="485"/>
      <c r="G627" s="129"/>
    </row>
    <row r="628" spans="1:7" ht="21" x14ac:dyDescent="0.4">
      <c r="A628" s="433" t="s">
        <v>33</v>
      </c>
      <c r="B628" s="433"/>
      <c r="C628" s="433"/>
      <c r="D628" s="388" t="e">
        <f>D627/(COUNT(B618:C626)*2)</f>
        <v>#DIV/0!</v>
      </c>
      <c r="E628" s="486"/>
      <c r="F628" s="461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9" t="s">
        <v>34</v>
      </c>
      <c r="B639" s="450"/>
      <c r="C639" s="45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7"/>
      <c r="D642" s="487"/>
      <c r="E642" s="487"/>
      <c r="F642" s="48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9" t="s">
        <v>34</v>
      </c>
      <c r="B650" s="450"/>
      <c r="C650" s="45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87"/>
      <c r="C653" s="487"/>
      <c r="D653" s="487"/>
      <c r="E653" s="487"/>
      <c r="F653" s="48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9" t="s">
        <v>311</v>
      </c>
      <c r="B661" s="470"/>
      <c r="C661" s="470"/>
      <c r="D661" s="470"/>
      <c r="E661" s="470"/>
      <c r="F661" s="47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7" t="s">
        <v>356</v>
      </c>
      <c r="B676" s="427"/>
      <c r="C676" s="427"/>
      <c r="D676" s="427"/>
      <c r="E676" s="427"/>
      <c r="F676" s="42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32" t="s">
        <v>266</v>
      </c>
      <c r="F678" s="432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32"/>
      <c r="F679" s="43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2" t="s">
        <v>459</v>
      </c>
      <c r="B704" s="472"/>
      <c r="C704" s="472"/>
      <c r="D704" s="472"/>
      <c r="E704" s="472"/>
      <c r="F704" s="47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8" t="s">
        <v>28</v>
      </c>
      <c r="B706" s="468" t="s">
        <v>29</v>
      </c>
      <c r="C706" s="468"/>
      <c r="D706" s="442" t="s">
        <v>42</v>
      </c>
      <c r="E706" s="432" t="s">
        <v>266</v>
      </c>
      <c r="F706" s="432" t="s">
        <v>302</v>
      </c>
      <c r="G706" s="274"/>
    </row>
    <row r="707" spans="1:7" ht="21" x14ac:dyDescent="0.4">
      <c r="A707" s="509"/>
      <c r="B707" s="383" t="s">
        <v>32</v>
      </c>
      <c r="C707" s="383" t="s">
        <v>31</v>
      </c>
      <c r="D707" s="442"/>
      <c r="E707" s="432"/>
      <c r="F707" s="43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5" t="s">
        <v>306</v>
      </c>
      <c r="B709" s="496"/>
      <c r="C709" s="496"/>
      <c r="D709" s="496"/>
      <c r="E709" s="496"/>
      <c r="F709" s="49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6"/>
      <c r="C715" s="507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6"/>
      <c r="C716" s="507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5" t="s">
        <v>307</v>
      </c>
      <c r="B718" s="496"/>
      <c r="C718" s="496"/>
      <c r="D718" s="496"/>
      <c r="E718" s="496"/>
      <c r="F718" s="49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23"/>
      <c r="E1" s="523"/>
      <c r="F1" s="523"/>
      <c r="G1" s="523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24" t="s">
        <v>46</v>
      </c>
      <c r="B6" s="524"/>
      <c r="C6" s="524"/>
      <c r="D6" s="524"/>
      <c r="E6" s="524"/>
      <c r="F6" s="524"/>
      <c r="G6" s="92"/>
    </row>
    <row r="7" spans="1:7" s="258" customFormat="1" ht="21.75" customHeight="1" x14ac:dyDescent="0.5">
      <c r="A7" s="525" t="str">
        <f>'Page de garde'!D18</f>
        <v>Grombalia</v>
      </c>
      <c r="B7" s="525"/>
      <c r="C7" s="525"/>
      <c r="D7" s="525"/>
      <c r="E7" s="525"/>
      <c r="F7" s="525"/>
      <c r="G7" s="92"/>
    </row>
    <row r="8" spans="1:7" s="258" customFormat="1" ht="24.75" x14ac:dyDescent="0.5">
      <c r="A8" s="4" t="s">
        <v>39</v>
      </c>
      <c r="B8" s="526" t="str">
        <f>'A1 Exploitation'!B9:F9</f>
        <v>M Souheil DRAOUI</v>
      </c>
      <c r="C8" s="526"/>
      <c r="D8" s="526"/>
      <c r="E8" s="526"/>
      <c r="F8" s="526"/>
      <c r="G8" s="92"/>
    </row>
    <row r="9" spans="1:7" s="258" customFormat="1" ht="24.75" x14ac:dyDescent="0.5">
      <c r="A9" s="5" t="s">
        <v>41</v>
      </c>
      <c r="B9" s="527" t="str">
        <f>'A1 Exploitation'!B10:F10</f>
        <v>Chefs rayons</v>
      </c>
      <c r="C9" s="527"/>
      <c r="D9" s="527"/>
      <c r="E9" s="527"/>
      <c r="F9" s="527"/>
      <c r="G9" s="92"/>
    </row>
    <row r="10" spans="1:7" s="258" customFormat="1" ht="24.75" x14ac:dyDescent="0.5">
      <c r="A10" s="4" t="s">
        <v>40</v>
      </c>
      <c r="B10" s="522">
        <f>'A1 Exploitation'!B11:F11</f>
        <v>43552</v>
      </c>
      <c r="C10" s="522"/>
      <c r="D10" s="522"/>
      <c r="E10" s="522"/>
      <c r="F10" s="522"/>
      <c r="G10" s="92"/>
    </row>
    <row r="11" spans="1:7" s="258" customFormat="1" ht="24.75" x14ac:dyDescent="0.5">
      <c r="A11" s="4" t="s">
        <v>250</v>
      </c>
      <c r="B11" s="528" t="e">
        <f>D199</f>
        <v>#DIV/0!</v>
      </c>
      <c r="C11" s="528"/>
      <c r="D11" s="528"/>
      <c r="E11" s="528"/>
      <c r="F11" s="528"/>
      <c r="G11" s="92"/>
    </row>
    <row r="12" spans="1:7" s="258" customFormat="1" ht="22.5" x14ac:dyDescent="0.45">
      <c r="A12" s="1"/>
      <c r="D12" s="453"/>
      <c r="E12" s="453"/>
      <c r="F12" s="453"/>
      <c r="G12" s="453"/>
    </row>
    <row r="13" spans="1:7" s="258" customFormat="1" ht="11.25" customHeight="1" x14ac:dyDescent="0.3">
      <c r="A13" s="529" t="s">
        <v>28</v>
      </c>
      <c r="B13" s="530" t="s">
        <v>29</v>
      </c>
      <c r="C13" s="530"/>
      <c r="D13" s="530" t="s">
        <v>42</v>
      </c>
      <c r="E13" s="530" t="s">
        <v>160</v>
      </c>
      <c r="F13" s="530" t="s">
        <v>161</v>
      </c>
      <c r="G13" s="80"/>
    </row>
    <row r="14" spans="1:7" s="258" customFormat="1" ht="12.75" customHeight="1" x14ac:dyDescent="0.3">
      <c r="A14" s="529"/>
      <c r="B14" s="22" t="s">
        <v>32</v>
      </c>
      <c r="C14" s="22" t="s">
        <v>31</v>
      </c>
      <c r="D14" s="530"/>
      <c r="E14" s="530"/>
      <c r="F14" s="530"/>
      <c r="G14" s="94"/>
    </row>
    <row r="15" spans="1:7" x14ac:dyDescent="0.3">
      <c r="A15" s="543"/>
      <c r="B15" s="544"/>
      <c r="C15" s="544"/>
      <c r="D15" s="544"/>
      <c r="E15" s="544"/>
      <c r="F15" s="544"/>
    </row>
    <row r="16" spans="1:7" ht="19.5" x14ac:dyDescent="0.4">
      <c r="A16" s="536" t="s">
        <v>0</v>
      </c>
      <c r="B16" s="537"/>
      <c r="C16" s="537"/>
      <c r="D16" s="537"/>
      <c r="E16" s="537"/>
      <c r="F16" s="53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8" t="s">
        <v>34</v>
      </c>
      <c r="B22" s="532"/>
      <c r="C22" s="533"/>
      <c r="D22" s="381">
        <f>SUM(B17:C21)</f>
        <v>0</v>
      </c>
    </row>
    <row r="23" spans="1:7" x14ac:dyDescent="0.3">
      <c r="A23" s="531" t="s">
        <v>251</v>
      </c>
      <c r="B23" s="534"/>
      <c r="C23" s="53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1" t="s">
        <v>34</v>
      </c>
      <c r="B33" s="534"/>
      <c r="C33" s="535"/>
      <c r="D33" s="380">
        <f>SUM(B26:C32)</f>
        <v>0</v>
      </c>
    </row>
    <row r="34" spans="1:7" x14ac:dyDescent="0.3">
      <c r="A34" s="531" t="s">
        <v>251</v>
      </c>
      <c r="B34" s="534"/>
      <c r="C34" s="53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1" t="s">
        <v>34</v>
      </c>
      <c r="B42" s="534"/>
      <c r="C42" s="535"/>
      <c r="D42" s="380">
        <f>SUM(B37:C41)</f>
        <v>0</v>
      </c>
      <c r="E42" s="259"/>
      <c r="F42" s="259"/>
      <c r="G42" s="93"/>
    </row>
    <row r="43" spans="1:7" s="10" customFormat="1" x14ac:dyDescent="0.3">
      <c r="A43" s="531" t="s">
        <v>251</v>
      </c>
      <c r="B43" s="534"/>
      <c r="C43" s="53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1" t="s">
        <v>34</v>
      </c>
      <c r="B52" s="534"/>
      <c r="C52" s="535"/>
      <c r="D52" s="380">
        <f>SUM(B46:C51)</f>
        <v>0</v>
      </c>
    </row>
    <row r="53" spans="1:7" x14ac:dyDescent="0.3">
      <c r="A53" s="531" t="s">
        <v>251</v>
      </c>
      <c r="B53" s="534"/>
      <c r="C53" s="53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1" t="s">
        <v>34</v>
      </c>
      <c r="B63" s="534"/>
      <c r="C63" s="535"/>
      <c r="D63" s="380">
        <f>SUM(B56:C62)</f>
        <v>0</v>
      </c>
    </row>
    <row r="64" spans="1:7" x14ac:dyDescent="0.3">
      <c r="A64" s="531" t="s">
        <v>251</v>
      </c>
      <c r="B64" s="534"/>
      <c r="C64" s="53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1" t="s">
        <v>34</v>
      </c>
      <c r="B84" s="534"/>
      <c r="C84" s="535"/>
      <c r="D84" s="380">
        <f>SUM(B67:C83)</f>
        <v>0</v>
      </c>
    </row>
    <row r="85" spans="1:7" x14ac:dyDescent="0.3">
      <c r="A85" s="531" t="s">
        <v>251</v>
      </c>
      <c r="B85" s="534"/>
      <c r="C85" s="53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1" t="s">
        <v>34</v>
      </c>
      <c r="B102" s="534"/>
      <c r="C102" s="535"/>
      <c r="D102" s="380">
        <f>SUM(B88:C101)</f>
        <v>0</v>
      </c>
    </row>
    <row r="103" spans="1:7" x14ac:dyDescent="0.3">
      <c r="A103" s="531" t="s">
        <v>251</v>
      </c>
      <c r="B103" s="534"/>
      <c r="C103" s="53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1" t="s">
        <v>34</v>
      </c>
      <c r="B118" s="534"/>
      <c r="C118" s="53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1" t="s">
        <v>251</v>
      </c>
      <c r="B119" s="534"/>
      <c r="C119" s="53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1" t="s">
        <v>34</v>
      </c>
      <c r="B133" s="534"/>
      <c r="C133" s="535"/>
      <c r="D133" s="380">
        <f>SUM(B122:C132)</f>
        <v>0</v>
      </c>
    </row>
    <row r="134" spans="1:7" x14ac:dyDescent="0.3">
      <c r="A134" s="531" t="s">
        <v>251</v>
      </c>
      <c r="B134" s="534"/>
      <c r="C134" s="53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1" t="s">
        <v>34</v>
      </c>
      <c r="B149" s="534"/>
      <c r="C149" s="535"/>
      <c r="D149" s="380">
        <f>SUM(B137:C148)</f>
        <v>0</v>
      </c>
    </row>
    <row r="150" spans="1:7" x14ac:dyDescent="0.3">
      <c r="A150" s="531" t="s">
        <v>251</v>
      </c>
      <c r="B150" s="534"/>
      <c r="C150" s="53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1" t="s">
        <v>34</v>
      </c>
      <c r="B161" s="532"/>
      <c r="C161" s="533"/>
      <c r="D161" s="381">
        <f>SUM(B153:C160)</f>
        <v>0</v>
      </c>
    </row>
    <row r="162" spans="1:7" x14ac:dyDescent="0.3">
      <c r="A162" s="531" t="s">
        <v>251</v>
      </c>
      <c r="B162" s="534"/>
      <c r="C162" s="53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1" t="s">
        <v>34</v>
      </c>
      <c r="B169" s="534"/>
      <c r="C169" s="535"/>
      <c r="D169" s="380">
        <f>SUM(B165:C168)</f>
        <v>0</v>
      </c>
    </row>
    <row r="170" spans="1:7" x14ac:dyDescent="0.3">
      <c r="A170" s="531" t="s">
        <v>251</v>
      </c>
      <c r="B170" s="534"/>
      <c r="C170" s="53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5" t="s">
        <v>15</v>
      </c>
      <c r="B172" s="546"/>
      <c r="C172" s="546"/>
      <c r="D172" s="546"/>
      <c r="E172" s="546"/>
      <c r="F172" s="54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1" t="s">
        <v>34</v>
      </c>
      <c r="B177" s="534"/>
      <c r="C177" s="535"/>
      <c r="D177" s="380">
        <f>SUM(B173:C176)</f>
        <v>0</v>
      </c>
    </row>
    <row r="178" spans="1:7" x14ac:dyDescent="0.3">
      <c r="A178" s="531" t="s">
        <v>251</v>
      </c>
      <c r="B178" s="534"/>
      <c r="C178" s="53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1" t="s">
        <v>34</v>
      </c>
      <c r="B186" s="534"/>
      <c r="C186" s="535"/>
      <c r="D186" s="380">
        <f>SUM(B181:C185)</f>
        <v>0</v>
      </c>
    </row>
    <row r="187" spans="1:7" x14ac:dyDescent="0.3">
      <c r="A187" s="531" t="s">
        <v>251</v>
      </c>
      <c r="B187" s="534"/>
      <c r="C187" s="53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1" t="s">
        <v>34</v>
      </c>
      <c r="B194" s="534"/>
      <c r="C194" s="535"/>
      <c r="D194" s="40">
        <f>SUM(B190:C193)</f>
        <v>0</v>
      </c>
    </row>
    <row r="195" spans="1:6" x14ac:dyDescent="0.3">
      <c r="A195" s="531" t="s">
        <v>251</v>
      </c>
      <c r="B195" s="534"/>
      <c r="C195" s="535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3"/>
      <c r="E1" s="453"/>
      <c r="F1" s="453"/>
      <c r="G1" s="45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4" t="s">
        <v>151</v>
      </c>
      <c r="B7" s="454"/>
      <c r="C7" s="454"/>
      <c r="D7" s="454"/>
      <c r="E7" s="454"/>
      <c r="F7" s="454"/>
      <c r="G7" s="111"/>
    </row>
    <row r="8" spans="1:7" ht="22.5" x14ac:dyDescent="0.45">
      <c r="A8" s="455" t="str">
        <f>'Page de garde'!D18</f>
        <v>Grombalia</v>
      </c>
      <c r="B8" s="455"/>
      <c r="C8" s="455"/>
      <c r="D8" s="455"/>
      <c r="E8" s="455"/>
      <c r="F8" s="455"/>
      <c r="G8" s="111"/>
    </row>
    <row r="9" spans="1:7" ht="22.5" x14ac:dyDescent="0.45">
      <c r="A9" s="112" t="s">
        <v>39</v>
      </c>
      <c r="B9" s="456"/>
      <c r="C9" s="456"/>
      <c r="D9" s="456"/>
      <c r="E9" s="456"/>
      <c r="F9" s="456"/>
      <c r="G9" s="111"/>
    </row>
    <row r="10" spans="1:7" ht="22.5" x14ac:dyDescent="0.45">
      <c r="A10" s="113" t="s">
        <v>41</v>
      </c>
      <c r="B10" s="457"/>
      <c r="C10" s="457"/>
      <c r="D10" s="457"/>
      <c r="E10" s="457"/>
      <c r="F10" s="457"/>
      <c r="G10" s="111"/>
    </row>
    <row r="11" spans="1:7" ht="22.5" x14ac:dyDescent="0.45">
      <c r="A11" s="112" t="s">
        <v>40</v>
      </c>
      <c r="B11" s="452"/>
      <c r="C11" s="452"/>
      <c r="D11" s="452"/>
      <c r="E11" s="452"/>
      <c r="F11" s="452"/>
      <c r="G11" s="111"/>
    </row>
    <row r="12" spans="1:7" ht="22.5" x14ac:dyDescent="0.45">
      <c r="A12" s="112" t="s">
        <v>200</v>
      </c>
      <c r="B12" s="458" t="e">
        <f>D730</f>
        <v>#DIV/0!</v>
      </c>
      <c r="C12" s="458"/>
      <c r="D12" s="458"/>
      <c r="E12" s="458"/>
      <c r="F12" s="458"/>
      <c r="G12" s="111"/>
    </row>
    <row r="13" spans="1:7" ht="22.5" x14ac:dyDescent="0.45">
      <c r="A13" s="110"/>
      <c r="B13" s="108"/>
      <c r="C13" s="108"/>
      <c r="D13" s="453"/>
      <c r="E13" s="453"/>
      <c r="F13" s="453"/>
      <c r="G13" s="45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32" t="s">
        <v>266</v>
      </c>
      <c r="F17" s="432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32"/>
      <c r="F18" s="43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32" t="s">
        <v>266</v>
      </c>
      <c r="F52" s="432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32"/>
      <c r="F53" s="43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0"/>
      <c r="B64" s="511"/>
      <c r="C64" s="511"/>
      <c r="D64" s="511"/>
      <c r="E64" s="511"/>
      <c r="F64" s="511"/>
      <c r="G64" s="511"/>
    </row>
    <row r="65" spans="1:7" ht="43.5" customHeight="1" x14ac:dyDescent="0.4">
      <c r="A65" s="444" t="s">
        <v>351</v>
      </c>
      <c r="B65" s="444"/>
      <c r="C65" s="444"/>
      <c r="D65" s="444"/>
      <c r="E65" s="444"/>
      <c r="F65" s="44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0"/>
      <c r="B83" s="460"/>
      <c r="C83" s="460"/>
      <c r="D83" s="460"/>
      <c r="E83" s="460"/>
      <c r="F83" s="460"/>
      <c r="G83" s="460"/>
    </row>
    <row r="84" spans="1:7" ht="45" customHeight="1" x14ac:dyDescent="0.45">
      <c r="A84" s="445" t="s">
        <v>352</v>
      </c>
      <c r="B84" s="445"/>
      <c r="C84" s="445"/>
      <c r="D84" s="445"/>
      <c r="E84" s="445"/>
      <c r="F84" s="44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4"/>
      <c r="B103" s="512"/>
      <c r="C103" s="512"/>
      <c r="D103" s="512"/>
      <c r="E103" s="512"/>
      <c r="F103" s="518"/>
      <c r="G103" s="173"/>
    </row>
    <row r="104" spans="1:7" s="80" customFormat="1" ht="46.5" customHeight="1" x14ac:dyDescent="0.4">
      <c r="A104" s="444" t="s">
        <v>353</v>
      </c>
      <c r="B104" s="444"/>
      <c r="C104" s="444"/>
      <c r="D104" s="444"/>
      <c r="E104" s="444"/>
      <c r="F104" s="44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9"/>
      <c r="B111" s="520"/>
      <c r="C111" s="520"/>
      <c r="D111" s="520"/>
      <c r="E111" s="520"/>
      <c r="F111" s="521"/>
      <c r="G111" s="129"/>
    </row>
    <row r="112" spans="1:7" s="80" customFormat="1" ht="39.75" customHeight="1" x14ac:dyDescent="0.4">
      <c r="A112" s="444" t="s">
        <v>390</v>
      </c>
      <c r="B112" s="444"/>
      <c r="C112" s="444"/>
      <c r="D112" s="444"/>
      <c r="E112" s="444"/>
      <c r="F112" s="44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2"/>
      <c r="B120" s="512"/>
      <c r="C120" s="512"/>
      <c r="D120" s="512"/>
      <c r="E120" s="512"/>
      <c r="F120" s="512"/>
      <c r="G120" s="173"/>
    </row>
    <row r="121" spans="1:7" ht="22.5" x14ac:dyDescent="0.4">
      <c r="A121" s="444" t="s">
        <v>311</v>
      </c>
      <c r="B121" s="444"/>
      <c r="C121" s="444"/>
      <c r="D121" s="444"/>
      <c r="E121" s="444"/>
      <c r="F121" s="44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3"/>
      <c r="B132" s="513"/>
      <c r="C132" s="513"/>
      <c r="D132" s="513"/>
      <c r="E132" s="513"/>
      <c r="F132" s="513"/>
      <c r="G132" s="114"/>
    </row>
    <row r="133" spans="1:16384" ht="22.5" customHeight="1" x14ac:dyDescent="0.4">
      <c r="A133" s="446" t="s">
        <v>424</v>
      </c>
      <c r="B133" s="446"/>
      <c r="C133" s="446"/>
      <c r="D133" s="446"/>
      <c r="E133" s="446"/>
      <c r="F133" s="446"/>
      <c r="G133" s="114"/>
    </row>
    <row r="134" spans="1:16384" ht="22.5" customHeight="1" x14ac:dyDescent="0.4">
      <c r="A134" s="447"/>
      <c r="B134" s="447"/>
      <c r="C134" s="447"/>
      <c r="D134" s="447"/>
      <c r="E134" s="447"/>
      <c r="F134" s="447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32" t="s">
        <v>266</v>
      </c>
      <c r="F135" s="432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32"/>
      <c r="F136" s="43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8" t="s">
        <v>461</v>
      </c>
      <c r="B139" s="448"/>
      <c r="C139" s="448"/>
      <c r="D139" s="448"/>
      <c r="E139" s="448"/>
      <c r="F139" s="44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4"/>
      <c r="B165" s="512"/>
      <c r="C165" s="512"/>
      <c r="D165" s="512"/>
      <c r="E165" s="512"/>
      <c r="F165" s="512"/>
      <c r="G165" s="114"/>
    </row>
    <row r="166" spans="1:7" ht="32.25" customHeight="1" x14ac:dyDescent="0.4">
      <c r="A166" s="448" t="s">
        <v>462</v>
      </c>
      <c r="B166" s="448"/>
      <c r="C166" s="448"/>
      <c r="D166" s="448"/>
      <c r="E166" s="448"/>
      <c r="F166" s="44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5"/>
      <c r="B176" s="516"/>
      <c r="C176" s="516"/>
      <c r="D176" s="516"/>
      <c r="E176" s="516"/>
      <c r="F176" s="516"/>
      <c r="G176" s="114"/>
    </row>
    <row r="177" spans="1:7" ht="32.25" customHeight="1" x14ac:dyDescent="0.4">
      <c r="A177" s="448" t="s">
        <v>311</v>
      </c>
      <c r="B177" s="448"/>
      <c r="C177" s="448"/>
      <c r="D177" s="448"/>
      <c r="E177" s="448"/>
      <c r="F177" s="44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7"/>
      <c r="B188" s="517"/>
      <c r="C188" s="517"/>
      <c r="D188" s="517"/>
      <c r="E188" s="517"/>
      <c r="F188" s="51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32" t="s">
        <v>266</v>
      </c>
      <c r="F191" s="432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32"/>
      <c r="F192" s="43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9" t="s">
        <v>34</v>
      </c>
      <c r="B203" s="450"/>
      <c r="C203" s="45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9" t="s">
        <v>34</v>
      </c>
      <c r="B227" s="450"/>
      <c r="C227" s="45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8" t="s">
        <v>311</v>
      </c>
      <c r="B236" s="439"/>
      <c r="C236" s="439"/>
      <c r="D236" s="44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49" t="s">
        <v>34</v>
      </c>
      <c r="B245" s="450"/>
      <c r="C245" s="45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32" t="s">
        <v>266</v>
      </c>
      <c r="F253" s="432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32"/>
      <c r="F254" s="43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9" t="s">
        <v>34</v>
      </c>
      <c r="B265" s="450"/>
      <c r="C265" s="45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5"/>
      <c r="B290" s="485"/>
      <c r="C290" s="485"/>
      <c r="D290" s="485"/>
      <c r="E290" s="485"/>
      <c r="F290" s="485"/>
      <c r="G290" s="129"/>
    </row>
    <row r="291" spans="1:7" s="80" customFormat="1" ht="31.5" customHeight="1" x14ac:dyDescent="0.4">
      <c r="A291" s="443" t="s">
        <v>311</v>
      </c>
      <c r="B291" s="443"/>
      <c r="C291" s="443"/>
      <c r="D291" s="443"/>
      <c r="E291" s="443"/>
      <c r="F291" s="44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32" t="s">
        <v>266</v>
      </c>
      <c r="F308" s="432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32"/>
      <c r="F309" s="43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7"/>
      <c r="B357" s="437"/>
      <c r="C357" s="437"/>
      <c r="D357" s="437"/>
      <c r="E357" s="437"/>
      <c r="F357" s="437"/>
      <c r="G357" s="437"/>
    </row>
    <row r="358" spans="1:7" ht="32.25" customHeight="1" x14ac:dyDescent="0.4">
      <c r="A358" s="463" t="s">
        <v>311</v>
      </c>
      <c r="B358" s="463"/>
      <c r="C358" s="463"/>
      <c r="D358" s="463"/>
      <c r="E358" s="463"/>
      <c r="F358" s="46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32" t="s">
        <v>266</v>
      </c>
      <c r="F375" s="432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32"/>
      <c r="F376" s="43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9"/>
      <c r="B415" s="460"/>
      <c r="C415" s="460"/>
      <c r="D415" s="460"/>
      <c r="E415" s="460"/>
      <c r="F415" s="460"/>
      <c r="G415" s="460"/>
    </row>
    <row r="416" spans="1:7" s="260" customFormat="1" ht="24.75" x14ac:dyDescent="0.4">
      <c r="A416" s="428" t="s">
        <v>320</v>
      </c>
      <c r="B416" s="428"/>
      <c r="C416" s="428"/>
      <c r="D416" s="428"/>
      <c r="E416" s="428"/>
      <c r="F416" s="42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32" t="s">
        <v>266</v>
      </c>
      <c r="F433" s="432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32"/>
      <c r="F434" s="43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8" t="s">
        <v>311</v>
      </c>
      <c r="B464" s="428"/>
      <c r="C464" s="428"/>
      <c r="D464" s="428"/>
      <c r="E464" s="428"/>
      <c r="F464" s="42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6" t="s">
        <v>425</v>
      </c>
      <c r="B478" s="466"/>
      <c r="C478" s="466"/>
      <c r="D478" s="466"/>
      <c r="E478" s="466"/>
      <c r="F478" s="466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9" t="s">
        <v>28</v>
      </c>
      <c r="B480" s="430" t="s">
        <v>29</v>
      </c>
      <c r="C480" s="430"/>
      <c r="D480" s="430" t="s">
        <v>42</v>
      </c>
      <c r="E480" s="431" t="s">
        <v>266</v>
      </c>
      <c r="F480" s="431" t="s">
        <v>302</v>
      </c>
      <c r="G480" s="114"/>
    </row>
    <row r="481" spans="1:7" ht="21" x14ac:dyDescent="0.4">
      <c r="A481" s="429"/>
      <c r="B481" s="320" t="s">
        <v>32</v>
      </c>
      <c r="C481" s="320" t="s">
        <v>31</v>
      </c>
      <c r="D481" s="430"/>
      <c r="E481" s="431"/>
      <c r="F481" s="43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5" t="s">
        <v>52</v>
      </c>
      <c r="B483" s="505"/>
      <c r="C483" s="505"/>
      <c r="D483" s="505"/>
      <c r="E483" s="505"/>
      <c r="F483" s="50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3" t="s">
        <v>463</v>
      </c>
      <c r="B491" s="504"/>
      <c r="C491" s="504"/>
      <c r="D491" s="504"/>
      <c r="E491" s="504"/>
      <c r="F491" s="50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1"/>
      <c r="B517" s="461"/>
      <c r="C517" s="461"/>
      <c r="D517" s="461"/>
      <c r="E517" s="461"/>
      <c r="F517" s="461"/>
      <c r="G517" s="461"/>
    </row>
    <row r="518" spans="1:7" ht="26.25" customHeight="1" x14ac:dyDescent="0.5">
      <c r="A518" s="369" t="s">
        <v>311</v>
      </c>
      <c r="B518" s="462"/>
      <c r="C518" s="462"/>
      <c r="D518" s="462"/>
      <c r="E518" s="462"/>
      <c r="F518" s="46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7" t="s">
        <v>97</v>
      </c>
      <c r="B530" s="467"/>
      <c r="C530" s="467"/>
      <c r="D530" s="467"/>
      <c r="E530" s="467"/>
      <c r="F530" s="467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0" t="s">
        <v>28</v>
      </c>
      <c r="B532" s="468" t="s">
        <v>29</v>
      </c>
      <c r="C532" s="482"/>
      <c r="D532" s="442" t="s">
        <v>42</v>
      </c>
      <c r="E532" s="432" t="s">
        <v>266</v>
      </c>
      <c r="F532" s="432" t="s">
        <v>302</v>
      </c>
      <c r="G532" s="114"/>
    </row>
    <row r="533" spans="1:7" ht="21" x14ac:dyDescent="0.4">
      <c r="A533" s="481"/>
      <c r="B533" s="315" t="s">
        <v>32</v>
      </c>
      <c r="C533" s="316" t="s">
        <v>31</v>
      </c>
      <c r="D533" s="442"/>
      <c r="E533" s="432"/>
      <c r="F533" s="43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4"/>
      <c r="D535" s="464"/>
      <c r="E535" s="464"/>
      <c r="F535" s="46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9" t="s">
        <v>34</v>
      </c>
      <c r="B542" s="450"/>
      <c r="C542" s="45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9" t="s">
        <v>33</v>
      </c>
      <c r="B543" s="450"/>
      <c r="C543" s="45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6"/>
      <c r="B556" s="437"/>
      <c r="C556" s="437"/>
      <c r="D556" s="437"/>
      <c r="E556" s="437"/>
      <c r="F556" s="437"/>
      <c r="G556" s="437"/>
    </row>
    <row r="557" spans="1:7" ht="35.25" customHeight="1" x14ac:dyDescent="0.4">
      <c r="A557" s="371" t="s">
        <v>311</v>
      </c>
      <c r="B557" s="337"/>
      <c r="C557" s="501"/>
      <c r="D557" s="501"/>
      <c r="E557" s="501"/>
      <c r="F557" s="50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3" t="s">
        <v>34</v>
      </c>
      <c r="B566" s="433"/>
      <c r="C566" s="434"/>
      <c r="D566" s="378">
        <f>SUM(B558:C565,B546:C555)</f>
        <v>0</v>
      </c>
      <c r="E566" s="108"/>
      <c r="F566" s="114"/>
      <c r="G566" s="114"/>
    </row>
    <row r="567" spans="1:7" ht="21" x14ac:dyDescent="0.4">
      <c r="A567" s="433" t="s">
        <v>33</v>
      </c>
      <c r="B567" s="433"/>
      <c r="C567" s="43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27" t="s">
        <v>19</v>
      </c>
      <c r="B573" s="427"/>
      <c r="C573" s="427"/>
      <c r="D573" s="427"/>
      <c r="E573" s="427"/>
      <c r="F573" s="42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9" t="s">
        <v>28</v>
      </c>
      <c r="B575" s="430" t="s">
        <v>29</v>
      </c>
      <c r="C575" s="430"/>
      <c r="D575" s="430" t="s">
        <v>42</v>
      </c>
      <c r="E575" s="431" t="s">
        <v>266</v>
      </c>
      <c r="F575" s="431" t="s">
        <v>302</v>
      </c>
      <c r="G575" s="114"/>
    </row>
    <row r="576" spans="1:7" ht="21" x14ac:dyDescent="0.4">
      <c r="A576" s="429"/>
      <c r="B576" s="320" t="s">
        <v>32</v>
      </c>
      <c r="C576" s="320" t="s">
        <v>31</v>
      </c>
      <c r="D576" s="430"/>
      <c r="E576" s="431"/>
      <c r="F576" s="43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3" t="s">
        <v>34</v>
      </c>
      <c r="B588" s="433"/>
      <c r="C588" s="434"/>
      <c r="D588" s="378">
        <f>SUM(B579:C587)</f>
        <v>0</v>
      </c>
      <c r="E588" s="108"/>
      <c r="F588" s="114"/>
      <c r="G588" s="114"/>
    </row>
    <row r="589" spans="1:7" ht="21" x14ac:dyDescent="0.4">
      <c r="A589" s="433" t="s">
        <v>33</v>
      </c>
      <c r="B589" s="433"/>
      <c r="C589" s="43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3" t="s">
        <v>34</v>
      </c>
      <c r="B606" s="433"/>
      <c r="C606" s="434"/>
      <c r="D606" s="378">
        <f>SUM(B592:C605)</f>
        <v>0</v>
      </c>
      <c r="E606" s="108"/>
      <c r="F606" s="114"/>
      <c r="G606" s="114"/>
    </row>
    <row r="607" spans="1:7" ht="21" x14ac:dyDescent="0.4">
      <c r="A607" s="433" t="s">
        <v>33</v>
      </c>
      <c r="B607" s="433"/>
      <c r="C607" s="43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8" t="s">
        <v>170</v>
      </c>
      <c r="B610" s="499"/>
      <c r="C610" s="50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7" t="s">
        <v>8</v>
      </c>
      <c r="B612" s="427"/>
      <c r="C612" s="427"/>
      <c r="D612" s="427"/>
      <c r="E612" s="427"/>
      <c r="F612" s="42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32" t="s">
        <v>266</v>
      </c>
      <c r="F614" s="432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32"/>
      <c r="F615" s="43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7"/>
      <c r="D617" s="487"/>
      <c r="E617" s="487"/>
      <c r="F617" s="48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3" t="s">
        <v>34</v>
      </c>
      <c r="B627" s="433"/>
      <c r="C627" s="433"/>
      <c r="D627" s="378">
        <f>SUM(B618:C626)</f>
        <v>0</v>
      </c>
      <c r="E627" s="484"/>
      <c r="F627" s="485"/>
      <c r="G627" s="129"/>
    </row>
    <row r="628" spans="1:7" ht="21" x14ac:dyDescent="0.4">
      <c r="A628" s="433" t="s">
        <v>33</v>
      </c>
      <c r="B628" s="433"/>
      <c r="C628" s="433"/>
      <c r="D628" s="388" t="e">
        <f>D627/(COUNT(B618:C626)*2)</f>
        <v>#DIV/0!</v>
      </c>
      <c r="E628" s="486"/>
      <c r="F628" s="461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9" t="s">
        <v>34</v>
      </c>
      <c r="B639" s="450"/>
      <c r="C639" s="45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7"/>
      <c r="D642" s="487"/>
      <c r="E642" s="487"/>
      <c r="F642" s="48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9" t="s">
        <v>34</v>
      </c>
      <c r="B650" s="450"/>
      <c r="C650" s="45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87"/>
      <c r="C653" s="487"/>
      <c r="D653" s="487"/>
      <c r="E653" s="487"/>
      <c r="F653" s="48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9" t="s">
        <v>311</v>
      </c>
      <c r="B661" s="470"/>
      <c r="C661" s="470"/>
      <c r="D661" s="470"/>
      <c r="E661" s="470"/>
      <c r="F661" s="47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7" t="s">
        <v>356</v>
      </c>
      <c r="B676" s="427"/>
      <c r="C676" s="427"/>
      <c r="D676" s="427"/>
      <c r="E676" s="427"/>
      <c r="F676" s="42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32" t="s">
        <v>266</v>
      </c>
      <c r="F678" s="432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32"/>
      <c r="F679" s="43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2" t="s">
        <v>459</v>
      </c>
      <c r="B704" s="472"/>
      <c r="C704" s="472"/>
      <c r="D704" s="472"/>
      <c r="E704" s="472"/>
      <c r="F704" s="47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8" t="s">
        <v>28</v>
      </c>
      <c r="B706" s="468" t="s">
        <v>29</v>
      </c>
      <c r="C706" s="468"/>
      <c r="D706" s="442" t="s">
        <v>42</v>
      </c>
      <c r="E706" s="432" t="s">
        <v>266</v>
      </c>
      <c r="F706" s="432" t="s">
        <v>302</v>
      </c>
      <c r="G706" s="274"/>
    </row>
    <row r="707" spans="1:7" ht="21" x14ac:dyDescent="0.4">
      <c r="A707" s="509"/>
      <c r="B707" s="383" t="s">
        <v>32</v>
      </c>
      <c r="C707" s="383" t="s">
        <v>31</v>
      </c>
      <c r="D707" s="442"/>
      <c r="E707" s="432"/>
      <c r="F707" s="43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5" t="s">
        <v>306</v>
      </c>
      <c r="B709" s="496"/>
      <c r="C709" s="496"/>
      <c r="D709" s="496"/>
      <c r="E709" s="496"/>
      <c r="F709" s="49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6"/>
      <c r="C715" s="507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6"/>
      <c r="C716" s="507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5" t="s">
        <v>307</v>
      </c>
      <c r="B718" s="496"/>
      <c r="C718" s="496"/>
      <c r="D718" s="496"/>
      <c r="E718" s="496"/>
      <c r="F718" s="49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23"/>
      <c r="E1" s="523"/>
      <c r="F1" s="523"/>
      <c r="G1" s="523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24" t="s">
        <v>46</v>
      </c>
      <c r="B6" s="524"/>
      <c r="C6" s="524"/>
      <c r="D6" s="524"/>
      <c r="E6" s="524"/>
      <c r="F6" s="524"/>
      <c r="G6" s="92"/>
    </row>
    <row r="7" spans="1:7" s="258" customFormat="1" ht="21.75" customHeight="1" x14ac:dyDescent="0.5">
      <c r="A7" s="525" t="str">
        <f>'Page de garde'!D18</f>
        <v>Grombalia</v>
      </c>
      <c r="B7" s="525"/>
      <c r="C7" s="525"/>
      <c r="D7" s="525"/>
      <c r="E7" s="525"/>
      <c r="F7" s="525"/>
      <c r="G7" s="92"/>
    </row>
    <row r="8" spans="1:7" s="258" customFormat="1" ht="24.75" x14ac:dyDescent="0.5">
      <c r="A8" s="4" t="s">
        <v>39</v>
      </c>
      <c r="B8" s="526" t="str">
        <f>'A1 Exploitation'!B9:F9</f>
        <v>M Souheil DRAOUI</v>
      </c>
      <c r="C8" s="526"/>
      <c r="D8" s="526"/>
      <c r="E8" s="526"/>
      <c r="F8" s="526"/>
      <c r="G8" s="92"/>
    </row>
    <row r="9" spans="1:7" s="258" customFormat="1" ht="24.75" x14ac:dyDescent="0.5">
      <c r="A9" s="5" t="s">
        <v>41</v>
      </c>
      <c r="B9" s="527" t="str">
        <f>'A1 Exploitation'!B10:F10</f>
        <v>Chefs rayons</v>
      </c>
      <c r="C9" s="527"/>
      <c r="D9" s="527"/>
      <c r="E9" s="527"/>
      <c r="F9" s="527"/>
      <c r="G9" s="92"/>
    </row>
    <row r="10" spans="1:7" s="258" customFormat="1" ht="24.75" x14ac:dyDescent="0.5">
      <c r="A10" s="4" t="s">
        <v>40</v>
      </c>
      <c r="B10" s="522">
        <f>'A1 Exploitation'!B11:F11</f>
        <v>43552</v>
      </c>
      <c r="C10" s="522"/>
      <c r="D10" s="522"/>
      <c r="E10" s="522"/>
      <c r="F10" s="522"/>
      <c r="G10" s="92"/>
    </row>
    <row r="11" spans="1:7" s="258" customFormat="1" ht="24.75" x14ac:dyDescent="0.5">
      <c r="A11" s="4" t="s">
        <v>250</v>
      </c>
      <c r="B11" s="528" t="e">
        <f>D199</f>
        <v>#DIV/0!</v>
      </c>
      <c r="C11" s="528"/>
      <c r="D11" s="528"/>
      <c r="E11" s="528"/>
      <c r="F11" s="528"/>
      <c r="G11" s="92"/>
    </row>
    <row r="12" spans="1:7" s="258" customFormat="1" ht="22.5" x14ac:dyDescent="0.45">
      <c r="A12" s="1"/>
      <c r="D12" s="453"/>
      <c r="E12" s="453"/>
      <c r="F12" s="453"/>
      <c r="G12" s="453"/>
    </row>
    <row r="13" spans="1:7" s="258" customFormat="1" ht="11.25" customHeight="1" x14ac:dyDescent="0.3">
      <c r="A13" s="529" t="s">
        <v>28</v>
      </c>
      <c r="B13" s="530" t="s">
        <v>29</v>
      </c>
      <c r="C13" s="530"/>
      <c r="D13" s="530" t="s">
        <v>42</v>
      </c>
      <c r="E13" s="530" t="s">
        <v>160</v>
      </c>
      <c r="F13" s="530" t="s">
        <v>161</v>
      </c>
      <c r="G13" s="80"/>
    </row>
    <row r="14" spans="1:7" s="258" customFormat="1" ht="12.75" customHeight="1" x14ac:dyDescent="0.3">
      <c r="A14" s="529"/>
      <c r="B14" s="22" t="s">
        <v>32</v>
      </c>
      <c r="C14" s="22" t="s">
        <v>31</v>
      </c>
      <c r="D14" s="530"/>
      <c r="E14" s="530"/>
      <c r="F14" s="530"/>
      <c r="G14" s="94"/>
    </row>
    <row r="15" spans="1:7" x14ac:dyDescent="0.3">
      <c r="A15" s="543"/>
      <c r="B15" s="544"/>
      <c r="C15" s="544"/>
      <c r="D15" s="544"/>
      <c r="E15" s="544"/>
      <c r="F15" s="544"/>
    </row>
    <row r="16" spans="1:7" ht="19.5" x14ac:dyDescent="0.4">
      <c r="A16" s="536" t="s">
        <v>0</v>
      </c>
      <c r="B16" s="537"/>
      <c r="C16" s="537"/>
      <c r="D16" s="537"/>
      <c r="E16" s="537"/>
      <c r="F16" s="53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8" t="s">
        <v>34</v>
      </c>
      <c r="B22" s="532"/>
      <c r="C22" s="533"/>
      <c r="D22" s="381">
        <f>SUM(B17:C21)</f>
        <v>0</v>
      </c>
    </row>
    <row r="23" spans="1:7" x14ac:dyDescent="0.3">
      <c r="A23" s="531" t="s">
        <v>251</v>
      </c>
      <c r="B23" s="534"/>
      <c r="C23" s="53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1" t="s">
        <v>34</v>
      </c>
      <c r="B33" s="534"/>
      <c r="C33" s="535"/>
      <c r="D33" s="380">
        <f>SUM(B26:C32)</f>
        <v>0</v>
      </c>
    </row>
    <row r="34" spans="1:7" x14ac:dyDescent="0.3">
      <c r="A34" s="531" t="s">
        <v>251</v>
      </c>
      <c r="B34" s="534"/>
      <c r="C34" s="53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1" t="s">
        <v>34</v>
      </c>
      <c r="B42" s="534"/>
      <c r="C42" s="535"/>
      <c r="D42" s="380">
        <f>SUM(B37:C41)</f>
        <v>0</v>
      </c>
      <c r="E42" s="259"/>
      <c r="F42" s="259"/>
      <c r="G42" s="93"/>
    </row>
    <row r="43" spans="1:7" s="10" customFormat="1" x14ac:dyDescent="0.3">
      <c r="A43" s="531" t="s">
        <v>251</v>
      </c>
      <c r="B43" s="534"/>
      <c r="C43" s="53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1" t="s">
        <v>34</v>
      </c>
      <c r="B52" s="534"/>
      <c r="C52" s="535"/>
      <c r="D52" s="380">
        <f>SUM(B46:C51)</f>
        <v>0</v>
      </c>
    </row>
    <row r="53" spans="1:7" x14ac:dyDescent="0.3">
      <c r="A53" s="531" t="s">
        <v>251</v>
      </c>
      <c r="B53" s="534"/>
      <c r="C53" s="53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1" t="s">
        <v>34</v>
      </c>
      <c r="B63" s="534"/>
      <c r="C63" s="535"/>
      <c r="D63" s="380">
        <f>SUM(B56:C62)</f>
        <v>0</v>
      </c>
    </row>
    <row r="64" spans="1:7" x14ac:dyDescent="0.3">
      <c r="A64" s="531" t="s">
        <v>251</v>
      </c>
      <c r="B64" s="534"/>
      <c r="C64" s="53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1" t="s">
        <v>34</v>
      </c>
      <c r="B84" s="534"/>
      <c r="C84" s="535"/>
      <c r="D84" s="380">
        <f>SUM(B67:C83)</f>
        <v>0</v>
      </c>
    </row>
    <row r="85" spans="1:7" x14ac:dyDescent="0.3">
      <c r="A85" s="531" t="s">
        <v>251</v>
      </c>
      <c r="B85" s="534"/>
      <c r="C85" s="53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1" t="s">
        <v>34</v>
      </c>
      <c r="B102" s="534"/>
      <c r="C102" s="535"/>
      <c r="D102" s="380">
        <f>SUM(B88:C101)</f>
        <v>0</v>
      </c>
    </row>
    <row r="103" spans="1:7" x14ac:dyDescent="0.3">
      <c r="A103" s="531" t="s">
        <v>251</v>
      </c>
      <c r="B103" s="534"/>
      <c r="C103" s="53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1" t="s">
        <v>34</v>
      </c>
      <c r="B118" s="534"/>
      <c r="C118" s="53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1" t="s">
        <v>251</v>
      </c>
      <c r="B119" s="534"/>
      <c r="C119" s="53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1" t="s">
        <v>34</v>
      </c>
      <c r="B133" s="534"/>
      <c r="C133" s="535"/>
      <c r="D133" s="380">
        <f>SUM(B122:C132)</f>
        <v>0</v>
      </c>
    </row>
    <row r="134" spans="1:7" x14ac:dyDescent="0.3">
      <c r="A134" s="531" t="s">
        <v>251</v>
      </c>
      <c r="B134" s="534"/>
      <c r="C134" s="53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1" t="s">
        <v>34</v>
      </c>
      <c r="B149" s="534"/>
      <c r="C149" s="535"/>
      <c r="D149" s="380">
        <f>SUM(B137:C148)</f>
        <v>0</v>
      </c>
    </row>
    <row r="150" spans="1:7" x14ac:dyDescent="0.3">
      <c r="A150" s="531" t="s">
        <v>251</v>
      </c>
      <c r="B150" s="534"/>
      <c r="C150" s="53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1" t="s">
        <v>34</v>
      </c>
      <c r="B161" s="532"/>
      <c r="C161" s="533"/>
      <c r="D161" s="381">
        <f>SUM(B153:C160)</f>
        <v>0</v>
      </c>
    </row>
    <row r="162" spans="1:7" x14ac:dyDescent="0.3">
      <c r="A162" s="531" t="s">
        <v>251</v>
      </c>
      <c r="B162" s="534"/>
      <c r="C162" s="53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1" t="s">
        <v>34</v>
      </c>
      <c r="B169" s="534"/>
      <c r="C169" s="535"/>
      <c r="D169" s="380">
        <f>SUM(B165:C168)</f>
        <v>0</v>
      </c>
    </row>
    <row r="170" spans="1:7" x14ac:dyDescent="0.3">
      <c r="A170" s="531" t="s">
        <v>251</v>
      </c>
      <c r="B170" s="534"/>
      <c r="C170" s="53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5" t="s">
        <v>15</v>
      </c>
      <c r="B172" s="546"/>
      <c r="C172" s="546"/>
      <c r="D172" s="546"/>
      <c r="E172" s="546"/>
      <c r="F172" s="54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1" t="s">
        <v>34</v>
      </c>
      <c r="B177" s="534"/>
      <c r="C177" s="535"/>
      <c r="D177" s="380">
        <f>SUM(B173:C176)</f>
        <v>0</v>
      </c>
    </row>
    <row r="178" spans="1:7" x14ac:dyDescent="0.3">
      <c r="A178" s="531" t="s">
        <v>251</v>
      </c>
      <c r="B178" s="534"/>
      <c r="C178" s="53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1" t="s">
        <v>34</v>
      </c>
      <c r="B186" s="534"/>
      <c r="C186" s="535"/>
      <c r="D186" s="380">
        <f>SUM(B181:C185)</f>
        <v>0</v>
      </c>
    </row>
    <row r="187" spans="1:7" x14ac:dyDescent="0.3">
      <c r="A187" s="531" t="s">
        <v>251</v>
      </c>
      <c r="B187" s="534"/>
      <c r="C187" s="53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1" t="s">
        <v>34</v>
      </c>
      <c r="B194" s="534"/>
      <c r="C194" s="535"/>
      <c r="D194" s="40">
        <f>SUM(B190:C193)</f>
        <v>0</v>
      </c>
    </row>
    <row r="195" spans="1:6" x14ac:dyDescent="0.3">
      <c r="A195" s="531" t="s">
        <v>251</v>
      </c>
      <c r="B195" s="534"/>
      <c r="C195" s="535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43" zoomScale="60" zoomScaleNormal="100" workbookViewId="0">
      <selection activeCell="A165" sqref="A165:F16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3"/>
      <c r="E1" s="453"/>
      <c r="F1" s="453"/>
      <c r="G1" s="45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4" t="s">
        <v>151</v>
      </c>
      <c r="B7" s="454"/>
      <c r="C7" s="454"/>
      <c r="D7" s="454"/>
      <c r="E7" s="454"/>
      <c r="F7" s="454"/>
      <c r="G7" s="111"/>
    </row>
    <row r="8" spans="1:7" ht="22.5" x14ac:dyDescent="0.45">
      <c r="A8" s="455" t="str">
        <f>'Page de garde'!D18</f>
        <v>Grombalia</v>
      </c>
      <c r="B8" s="455"/>
      <c r="C8" s="455"/>
      <c r="D8" s="455"/>
      <c r="E8" s="455"/>
      <c r="F8" s="455"/>
      <c r="G8" s="111"/>
    </row>
    <row r="9" spans="1:7" ht="22.5" x14ac:dyDescent="0.45">
      <c r="A9" s="112" t="s">
        <v>39</v>
      </c>
      <c r="B9" s="456"/>
      <c r="C9" s="456"/>
      <c r="D9" s="456"/>
      <c r="E9" s="456"/>
      <c r="F9" s="456"/>
      <c r="G9" s="111"/>
    </row>
    <row r="10" spans="1:7" ht="22.5" x14ac:dyDescent="0.45">
      <c r="A10" s="113" t="s">
        <v>41</v>
      </c>
      <c r="B10" s="457"/>
      <c r="C10" s="457"/>
      <c r="D10" s="457"/>
      <c r="E10" s="457"/>
      <c r="F10" s="457"/>
      <c r="G10" s="111"/>
    </row>
    <row r="11" spans="1:7" ht="22.5" x14ac:dyDescent="0.45">
      <c r="A11" s="112" t="s">
        <v>40</v>
      </c>
      <c r="B11" s="452"/>
      <c r="C11" s="452"/>
      <c r="D11" s="452"/>
      <c r="E11" s="452"/>
      <c r="F11" s="452"/>
      <c r="G11" s="111"/>
    </row>
    <row r="12" spans="1:7" ht="22.5" x14ac:dyDescent="0.45">
      <c r="A12" s="112" t="s">
        <v>200</v>
      </c>
      <c r="B12" s="458" t="e">
        <f>D730</f>
        <v>#DIV/0!</v>
      </c>
      <c r="C12" s="458"/>
      <c r="D12" s="458"/>
      <c r="E12" s="458"/>
      <c r="F12" s="458"/>
      <c r="G12" s="111"/>
    </row>
    <row r="13" spans="1:7" ht="22.5" x14ac:dyDescent="0.45">
      <c r="A13" s="110"/>
      <c r="B13" s="108"/>
      <c r="C13" s="108"/>
      <c r="D13" s="453"/>
      <c r="E13" s="453"/>
      <c r="F13" s="453"/>
      <c r="G13" s="45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32" t="s">
        <v>266</v>
      </c>
      <c r="F17" s="432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32"/>
      <c r="F18" s="43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32" t="s">
        <v>266</v>
      </c>
      <c r="F52" s="432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32"/>
      <c r="F53" s="43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0"/>
      <c r="B64" s="511"/>
      <c r="C64" s="511"/>
      <c r="D64" s="511"/>
      <c r="E64" s="511"/>
      <c r="F64" s="511"/>
      <c r="G64" s="511"/>
    </row>
    <row r="65" spans="1:7" ht="43.5" customHeight="1" x14ac:dyDescent="0.4">
      <c r="A65" s="444" t="s">
        <v>351</v>
      </c>
      <c r="B65" s="444"/>
      <c r="C65" s="444"/>
      <c r="D65" s="444"/>
      <c r="E65" s="444"/>
      <c r="F65" s="44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0"/>
      <c r="B83" s="460"/>
      <c r="C83" s="460"/>
      <c r="D83" s="460"/>
      <c r="E83" s="460"/>
      <c r="F83" s="460"/>
      <c r="G83" s="460"/>
    </row>
    <row r="84" spans="1:7" ht="45" customHeight="1" x14ac:dyDescent="0.45">
      <c r="A84" s="445" t="s">
        <v>352</v>
      </c>
      <c r="B84" s="445"/>
      <c r="C84" s="445"/>
      <c r="D84" s="445"/>
      <c r="E84" s="445"/>
      <c r="F84" s="44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4"/>
      <c r="B103" s="512"/>
      <c r="C103" s="512"/>
      <c r="D103" s="512"/>
      <c r="E103" s="512"/>
      <c r="F103" s="518"/>
      <c r="G103" s="173"/>
    </row>
    <row r="104" spans="1:7" s="80" customFormat="1" ht="46.5" customHeight="1" x14ac:dyDescent="0.4">
      <c r="A104" s="444" t="s">
        <v>353</v>
      </c>
      <c r="B104" s="444"/>
      <c r="C104" s="444"/>
      <c r="D104" s="444"/>
      <c r="E104" s="444"/>
      <c r="F104" s="44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9"/>
      <c r="B111" s="520"/>
      <c r="C111" s="520"/>
      <c r="D111" s="520"/>
      <c r="E111" s="520"/>
      <c r="F111" s="521"/>
      <c r="G111" s="129"/>
    </row>
    <row r="112" spans="1:7" s="80" customFormat="1" ht="39.75" customHeight="1" x14ac:dyDescent="0.4">
      <c r="A112" s="444" t="s">
        <v>390</v>
      </c>
      <c r="B112" s="444"/>
      <c r="C112" s="444"/>
      <c r="D112" s="444"/>
      <c r="E112" s="444"/>
      <c r="F112" s="44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2"/>
      <c r="B120" s="512"/>
      <c r="C120" s="512"/>
      <c r="D120" s="512"/>
      <c r="E120" s="512"/>
      <c r="F120" s="512"/>
      <c r="G120" s="173"/>
    </row>
    <row r="121" spans="1:7" ht="22.5" x14ac:dyDescent="0.4">
      <c r="A121" s="444" t="s">
        <v>311</v>
      </c>
      <c r="B121" s="444"/>
      <c r="C121" s="444"/>
      <c r="D121" s="444"/>
      <c r="E121" s="444"/>
      <c r="F121" s="44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3"/>
      <c r="B132" s="513"/>
      <c r="C132" s="513"/>
      <c r="D132" s="513"/>
      <c r="E132" s="513"/>
      <c r="F132" s="513"/>
      <c r="G132" s="114"/>
    </row>
    <row r="133" spans="1:16384" ht="22.5" customHeight="1" x14ac:dyDescent="0.4">
      <c r="A133" s="446" t="s">
        <v>424</v>
      </c>
      <c r="B133" s="446"/>
      <c r="C133" s="446"/>
      <c r="D133" s="446"/>
      <c r="E133" s="446"/>
      <c r="F133" s="446"/>
      <c r="G133" s="114"/>
    </row>
    <row r="134" spans="1:16384" ht="22.5" customHeight="1" x14ac:dyDescent="0.4">
      <c r="A134" s="447"/>
      <c r="B134" s="447"/>
      <c r="C134" s="447"/>
      <c r="D134" s="447"/>
      <c r="E134" s="447"/>
      <c r="F134" s="447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32" t="s">
        <v>266</v>
      </c>
      <c r="F135" s="432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32"/>
      <c r="F136" s="43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8" t="s">
        <v>461</v>
      </c>
      <c r="B139" s="448"/>
      <c r="C139" s="448"/>
      <c r="D139" s="448"/>
      <c r="E139" s="448"/>
      <c r="F139" s="44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4"/>
      <c r="B165" s="512"/>
      <c r="C165" s="512"/>
      <c r="D165" s="512"/>
      <c r="E165" s="512"/>
      <c r="F165" s="512"/>
      <c r="G165" s="114"/>
    </row>
    <row r="166" spans="1:7" ht="32.25" customHeight="1" x14ac:dyDescent="0.4">
      <c r="A166" s="448" t="s">
        <v>462</v>
      </c>
      <c r="B166" s="448"/>
      <c r="C166" s="448"/>
      <c r="D166" s="448"/>
      <c r="E166" s="448"/>
      <c r="F166" s="44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5"/>
      <c r="B176" s="516"/>
      <c r="C176" s="516"/>
      <c r="D176" s="516"/>
      <c r="E176" s="516"/>
      <c r="F176" s="516"/>
      <c r="G176" s="114"/>
    </row>
    <row r="177" spans="1:7" ht="32.25" customHeight="1" x14ac:dyDescent="0.4">
      <c r="A177" s="448" t="s">
        <v>311</v>
      </c>
      <c r="B177" s="448"/>
      <c r="C177" s="448"/>
      <c r="D177" s="448"/>
      <c r="E177" s="448"/>
      <c r="F177" s="44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7"/>
      <c r="B188" s="517"/>
      <c r="C188" s="517"/>
      <c r="D188" s="517"/>
      <c r="E188" s="517"/>
      <c r="F188" s="51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32" t="s">
        <v>266</v>
      </c>
      <c r="F191" s="432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32"/>
      <c r="F192" s="43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9" t="s">
        <v>34</v>
      </c>
      <c r="B203" s="450"/>
      <c r="C203" s="45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9" t="s">
        <v>34</v>
      </c>
      <c r="B227" s="450"/>
      <c r="C227" s="45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8" t="s">
        <v>311</v>
      </c>
      <c r="B236" s="439"/>
      <c r="C236" s="439"/>
      <c r="D236" s="44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49" t="s">
        <v>34</v>
      </c>
      <c r="B245" s="450"/>
      <c r="C245" s="45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32" t="s">
        <v>266</v>
      </c>
      <c r="F253" s="432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32"/>
      <c r="F254" s="43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9" t="s">
        <v>34</v>
      </c>
      <c r="B265" s="450"/>
      <c r="C265" s="45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5"/>
      <c r="B290" s="485"/>
      <c r="C290" s="485"/>
      <c r="D290" s="485"/>
      <c r="E290" s="485"/>
      <c r="F290" s="485"/>
      <c r="G290" s="129"/>
    </row>
    <row r="291" spans="1:7" s="80" customFormat="1" ht="31.5" customHeight="1" x14ac:dyDescent="0.4">
      <c r="A291" s="443" t="s">
        <v>311</v>
      </c>
      <c r="B291" s="443"/>
      <c r="C291" s="443"/>
      <c r="D291" s="443"/>
      <c r="E291" s="443"/>
      <c r="F291" s="44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32" t="s">
        <v>266</v>
      </c>
      <c r="F308" s="432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32"/>
      <c r="F309" s="43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7"/>
      <c r="B357" s="437"/>
      <c r="C357" s="437"/>
      <c r="D357" s="437"/>
      <c r="E357" s="437"/>
      <c r="F357" s="437"/>
      <c r="G357" s="437"/>
    </row>
    <row r="358" spans="1:7" ht="32.25" customHeight="1" x14ac:dyDescent="0.4">
      <c r="A358" s="463" t="s">
        <v>311</v>
      </c>
      <c r="B358" s="463"/>
      <c r="C358" s="463"/>
      <c r="D358" s="463"/>
      <c r="E358" s="463"/>
      <c r="F358" s="46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32" t="s">
        <v>266</v>
      </c>
      <c r="F375" s="432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32"/>
      <c r="F376" s="43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9"/>
      <c r="B415" s="460"/>
      <c r="C415" s="460"/>
      <c r="D415" s="460"/>
      <c r="E415" s="460"/>
      <c r="F415" s="460"/>
      <c r="G415" s="460"/>
    </row>
    <row r="416" spans="1:7" s="260" customFormat="1" ht="24.75" x14ac:dyDescent="0.4">
      <c r="A416" s="428" t="s">
        <v>320</v>
      </c>
      <c r="B416" s="428"/>
      <c r="C416" s="428"/>
      <c r="D416" s="428"/>
      <c r="E416" s="428"/>
      <c r="F416" s="42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32" t="s">
        <v>266</v>
      </c>
      <c r="F433" s="432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32"/>
      <c r="F434" s="43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8" t="s">
        <v>311</v>
      </c>
      <c r="B464" s="428"/>
      <c r="C464" s="428"/>
      <c r="D464" s="428"/>
      <c r="E464" s="428"/>
      <c r="F464" s="42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6" t="s">
        <v>425</v>
      </c>
      <c r="B478" s="466"/>
      <c r="C478" s="466"/>
      <c r="D478" s="466"/>
      <c r="E478" s="466"/>
      <c r="F478" s="466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9" t="s">
        <v>28</v>
      </c>
      <c r="B480" s="430" t="s">
        <v>29</v>
      </c>
      <c r="C480" s="430"/>
      <c r="D480" s="430" t="s">
        <v>42</v>
      </c>
      <c r="E480" s="431" t="s">
        <v>266</v>
      </c>
      <c r="F480" s="431" t="s">
        <v>302</v>
      </c>
      <c r="G480" s="114"/>
    </row>
    <row r="481" spans="1:7" ht="21" x14ac:dyDescent="0.4">
      <c r="A481" s="429"/>
      <c r="B481" s="320" t="s">
        <v>32</v>
      </c>
      <c r="C481" s="320" t="s">
        <v>31</v>
      </c>
      <c r="D481" s="430"/>
      <c r="E481" s="431"/>
      <c r="F481" s="43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5" t="s">
        <v>52</v>
      </c>
      <c r="B483" s="505"/>
      <c r="C483" s="505"/>
      <c r="D483" s="505"/>
      <c r="E483" s="505"/>
      <c r="F483" s="50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3" t="s">
        <v>463</v>
      </c>
      <c r="B491" s="504"/>
      <c r="C491" s="504"/>
      <c r="D491" s="504"/>
      <c r="E491" s="504"/>
      <c r="F491" s="50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1"/>
      <c r="B517" s="461"/>
      <c r="C517" s="461"/>
      <c r="D517" s="461"/>
      <c r="E517" s="461"/>
      <c r="F517" s="461"/>
      <c r="G517" s="461"/>
    </row>
    <row r="518" spans="1:7" ht="26.25" customHeight="1" x14ac:dyDescent="0.5">
      <c r="A518" s="369" t="s">
        <v>311</v>
      </c>
      <c r="B518" s="462"/>
      <c r="C518" s="462"/>
      <c r="D518" s="462"/>
      <c r="E518" s="462"/>
      <c r="F518" s="46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7" t="s">
        <v>97</v>
      </c>
      <c r="B530" s="467"/>
      <c r="C530" s="467"/>
      <c r="D530" s="467"/>
      <c r="E530" s="467"/>
      <c r="F530" s="467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0" t="s">
        <v>28</v>
      </c>
      <c r="B532" s="468" t="s">
        <v>29</v>
      </c>
      <c r="C532" s="482"/>
      <c r="D532" s="442" t="s">
        <v>42</v>
      </c>
      <c r="E532" s="432" t="s">
        <v>266</v>
      </c>
      <c r="F532" s="432" t="s">
        <v>302</v>
      </c>
      <c r="G532" s="114"/>
    </row>
    <row r="533" spans="1:7" ht="21" x14ac:dyDescent="0.4">
      <c r="A533" s="481"/>
      <c r="B533" s="315" t="s">
        <v>32</v>
      </c>
      <c r="C533" s="316" t="s">
        <v>31</v>
      </c>
      <c r="D533" s="442"/>
      <c r="E533" s="432"/>
      <c r="F533" s="43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4"/>
      <c r="D535" s="464"/>
      <c r="E535" s="464"/>
      <c r="F535" s="46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9" t="s">
        <v>34</v>
      </c>
      <c r="B542" s="450"/>
      <c r="C542" s="45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9" t="s">
        <v>33</v>
      </c>
      <c r="B543" s="450"/>
      <c r="C543" s="45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6"/>
      <c r="B556" s="437"/>
      <c r="C556" s="437"/>
      <c r="D556" s="437"/>
      <c r="E556" s="437"/>
      <c r="F556" s="437"/>
      <c r="G556" s="437"/>
    </row>
    <row r="557" spans="1:7" ht="35.25" customHeight="1" x14ac:dyDescent="0.4">
      <c r="A557" s="371" t="s">
        <v>311</v>
      </c>
      <c r="B557" s="337"/>
      <c r="C557" s="501"/>
      <c r="D557" s="501"/>
      <c r="E557" s="501"/>
      <c r="F557" s="50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3" t="s">
        <v>34</v>
      </c>
      <c r="B566" s="433"/>
      <c r="C566" s="434"/>
      <c r="D566" s="378">
        <f>SUM(B558:C565,B546:C555)</f>
        <v>0</v>
      </c>
      <c r="E566" s="108"/>
      <c r="F566" s="114"/>
      <c r="G566" s="114"/>
    </row>
    <row r="567" spans="1:7" ht="21" x14ac:dyDescent="0.4">
      <c r="A567" s="433" t="s">
        <v>33</v>
      </c>
      <c r="B567" s="433"/>
      <c r="C567" s="43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27" t="s">
        <v>19</v>
      </c>
      <c r="B573" s="427"/>
      <c r="C573" s="427"/>
      <c r="D573" s="427"/>
      <c r="E573" s="427"/>
      <c r="F573" s="42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9" t="s">
        <v>28</v>
      </c>
      <c r="B575" s="430" t="s">
        <v>29</v>
      </c>
      <c r="C575" s="430"/>
      <c r="D575" s="430" t="s">
        <v>42</v>
      </c>
      <c r="E575" s="431" t="s">
        <v>266</v>
      </c>
      <c r="F575" s="431" t="s">
        <v>302</v>
      </c>
      <c r="G575" s="114"/>
    </row>
    <row r="576" spans="1:7" ht="21" x14ac:dyDescent="0.4">
      <c r="A576" s="429"/>
      <c r="B576" s="320" t="s">
        <v>32</v>
      </c>
      <c r="C576" s="320" t="s">
        <v>31</v>
      </c>
      <c r="D576" s="430"/>
      <c r="E576" s="431"/>
      <c r="F576" s="43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3" t="s">
        <v>34</v>
      </c>
      <c r="B588" s="433"/>
      <c r="C588" s="434"/>
      <c r="D588" s="378">
        <f>SUM(B579:C587)</f>
        <v>0</v>
      </c>
      <c r="E588" s="108"/>
      <c r="F588" s="114"/>
      <c r="G588" s="114"/>
    </row>
    <row r="589" spans="1:7" ht="21" x14ac:dyDescent="0.4">
      <c r="A589" s="433" t="s">
        <v>33</v>
      </c>
      <c r="B589" s="433"/>
      <c r="C589" s="43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3" t="s">
        <v>34</v>
      </c>
      <c r="B606" s="433"/>
      <c r="C606" s="434"/>
      <c r="D606" s="378">
        <f>SUM(B592:C605)</f>
        <v>0</v>
      </c>
      <c r="E606" s="108"/>
      <c r="F606" s="114"/>
      <c r="G606" s="114"/>
    </row>
    <row r="607" spans="1:7" ht="21" x14ac:dyDescent="0.4">
      <c r="A607" s="433" t="s">
        <v>33</v>
      </c>
      <c r="B607" s="433"/>
      <c r="C607" s="43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8" t="s">
        <v>170</v>
      </c>
      <c r="B610" s="499"/>
      <c r="C610" s="50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7" t="s">
        <v>8</v>
      </c>
      <c r="B612" s="427"/>
      <c r="C612" s="427"/>
      <c r="D612" s="427"/>
      <c r="E612" s="427"/>
      <c r="F612" s="42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32" t="s">
        <v>266</v>
      </c>
      <c r="F614" s="432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32"/>
      <c r="F615" s="43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7"/>
      <c r="D617" s="487"/>
      <c r="E617" s="487"/>
      <c r="F617" s="48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3" t="s">
        <v>34</v>
      </c>
      <c r="B627" s="433"/>
      <c r="C627" s="433"/>
      <c r="D627" s="378">
        <f>SUM(B618:C626)</f>
        <v>0</v>
      </c>
      <c r="E627" s="484"/>
      <c r="F627" s="485"/>
      <c r="G627" s="129"/>
    </row>
    <row r="628" spans="1:7" ht="21" x14ac:dyDescent="0.4">
      <c r="A628" s="433" t="s">
        <v>33</v>
      </c>
      <c r="B628" s="433"/>
      <c r="C628" s="433"/>
      <c r="D628" s="388" t="e">
        <f>D627/(COUNT(B618:C626)*2)</f>
        <v>#DIV/0!</v>
      </c>
      <c r="E628" s="486"/>
      <c r="F628" s="461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9" t="s">
        <v>34</v>
      </c>
      <c r="B639" s="450"/>
      <c r="C639" s="45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7"/>
      <c r="D642" s="487"/>
      <c r="E642" s="487"/>
      <c r="F642" s="48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9" t="s">
        <v>34</v>
      </c>
      <c r="B650" s="450"/>
      <c r="C650" s="45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87"/>
      <c r="C653" s="487"/>
      <c r="D653" s="487"/>
      <c r="E653" s="487"/>
      <c r="F653" s="48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9" t="s">
        <v>311</v>
      </c>
      <c r="B661" s="470"/>
      <c r="C661" s="470"/>
      <c r="D661" s="470"/>
      <c r="E661" s="470"/>
      <c r="F661" s="47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7" t="s">
        <v>356</v>
      </c>
      <c r="B676" s="427"/>
      <c r="C676" s="427"/>
      <c r="D676" s="427"/>
      <c r="E676" s="427"/>
      <c r="F676" s="42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32" t="s">
        <v>266</v>
      </c>
      <c r="F678" s="432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32"/>
      <c r="F679" s="43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2" t="s">
        <v>459</v>
      </c>
      <c r="B704" s="472"/>
      <c r="C704" s="472"/>
      <c r="D704" s="472"/>
      <c r="E704" s="472"/>
      <c r="F704" s="47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8" t="s">
        <v>28</v>
      </c>
      <c r="B706" s="468" t="s">
        <v>29</v>
      </c>
      <c r="C706" s="468"/>
      <c r="D706" s="442" t="s">
        <v>42</v>
      </c>
      <c r="E706" s="432" t="s">
        <v>266</v>
      </c>
      <c r="F706" s="432" t="s">
        <v>302</v>
      </c>
      <c r="G706" s="274"/>
    </row>
    <row r="707" spans="1:7" ht="21" x14ac:dyDescent="0.4">
      <c r="A707" s="509"/>
      <c r="B707" s="383" t="s">
        <v>32</v>
      </c>
      <c r="C707" s="383" t="s">
        <v>31</v>
      </c>
      <c r="D707" s="442"/>
      <c r="E707" s="432"/>
      <c r="F707" s="43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5" t="s">
        <v>306</v>
      </c>
      <c r="B709" s="496"/>
      <c r="C709" s="496"/>
      <c r="D709" s="496"/>
      <c r="E709" s="496"/>
      <c r="F709" s="49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6"/>
      <c r="C715" s="507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6"/>
      <c r="C716" s="507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5" t="s">
        <v>307</v>
      </c>
      <c r="B718" s="496"/>
      <c r="C718" s="496"/>
      <c r="D718" s="496"/>
      <c r="E718" s="496"/>
      <c r="F718" s="49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23"/>
      <c r="E1" s="523"/>
      <c r="F1" s="523"/>
      <c r="G1" s="523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24" t="s">
        <v>46</v>
      </c>
      <c r="B6" s="524"/>
      <c r="C6" s="524"/>
      <c r="D6" s="524"/>
      <c r="E6" s="524"/>
      <c r="F6" s="524"/>
      <c r="G6" s="92"/>
    </row>
    <row r="7" spans="1:7" s="258" customFormat="1" ht="21.75" customHeight="1" x14ac:dyDescent="0.5">
      <c r="A7" s="525" t="str">
        <f>'Page de garde'!D18</f>
        <v>Grombalia</v>
      </c>
      <c r="B7" s="525"/>
      <c r="C7" s="525"/>
      <c r="D7" s="525"/>
      <c r="E7" s="525"/>
      <c r="F7" s="525"/>
      <c r="G7" s="92"/>
    </row>
    <row r="8" spans="1:7" s="258" customFormat="1" ht="24.75" x14ac:dyDescent="0.5">
      <c r="A8" s="4" t="s">
        <v>39</v>
      </c>
      <c r="B8" s="526" t="str">
        <f>'A1 Exploitation'!B9:F9</f>
        <v>M Souheil DRAOUI</v>
      </c>
      <c r="C8" s="526"/>
      <c r="D8" s="526"/>
      <c r="E8" s="526"/>
      <c r="F8" s="526"/>
      <c r="G8" s="92"/>
    </row>
    <row r="9" spans="1:7" s="258" customFormat="1" ht="24.75" x14ac:dyDescent="0.5">
      <c r="A9" s="5" t="s">
        <v>41</v>
      </c>
      <c r="B9" s="527" t="str">
        <f>'A1 Exploitation'!B10:F10</f>
        <v>Chefs rayons</v>
      </c>
      <c r="C9" s="527"/>
      <c r="D9" s="527"/>
      <c r="E9" s="527"/>
      <c r="F9" s="527"/>
      <c r="G9" s="92"/>
    </row>
    <row r="10" spans="1:7" s="258" customFormat="1" ht="24.75" x14ac:dyDescent="0.5">
      <c r="A10" s="4" t="s">
        <v>40</v>
      </c>
      <c r="B10" s="522">
        <f>'A1 Exploitation'!B11:F11</f>
        <v>43552</v>
      </c>
      <c r="C10" s="522"/>
      <c r="D10" s="522"/>
      <c r="E10" s="522"/>
      <c r="F10" s="522"/>
      <c r="G10" s="92"/>
    </row>
    <row r="11" spans="1:7" s="258" customFormat="1" ht="24.75" x14ac:dyDescent="0.5">
      <c r="A11" s="4" t="s">
        <v>250</v>
      </c>
      <c r="B11" s="528" t="e">
        <f>D199</f>
        <v>#DIV/0!</v>
      </c>
      <c r="C11" s="528"/>
      <c r="D11" s="528"/>
      <c r="E11" s="528"/>
      <c r="F11" s="528"/>
      <c r="G11" s="92"/>
    </row>
    <row r="12" spans="1:7" s="258" customFormat="1" ht="22.5" x14ac:dyDescent="0.45">
      <c r="A12" s="1"/>
      <c r="D12" s="453"/>
      <c r="E12" s="453"/>
      <c r="F12" s="453"/>
      <c r="G12" s="453"/>
    </row>
    <row r="13" spans="1:7" s="258" customFormat="1" ht="11.25" customHeight="1" x14ac:dyDescent="0.3">
      <c r="A13" s="529" t="s">
        <v>28</v>
      </c>
      <c r="B13" s="530" t="s">
        <v>29</v>
      </c>
      <c r="C13" s="530"/>
      <c r="D13" s="530" t="s">
        <v>42</v>
      </c>
      <c r="E13" s="530" t="s">
        <v>160</v>
      </c>
      <c r="F13" s="530" t="s">
        <v>161</v>
      </c>
      <c r="G13" s="80"/>
    </row>
    <row r="14" spans="1:7" s="258" customFormat="1" ht="12.75" customHeight="1" x14ac:dyDescent="0.3">
      <c r="A14" s="529"/>
      <c r="B14" s="22" t="s">
        <v>32</v>
      </c>
      <c r="C14" s="22" t="s">
        <v>31</v>
      </c>
      <c r="D14" s="530"/>
      <c r="E14" s="530"/>
      <c r="F14" s="530"/>
      <c r="G14" s="94"/>
    </row>
    <row r="15" spans="1:7" x14ac:dyDescent="0.3">
      <c r="A15" s="543"/>
      <c r="B15" s="544"/>
      <c r="C15" s="544"/>
      <c r="D15" s="544"/>
      <c r="E15" s="544"/>
      <c r="F15" s="544"/>
    </row>
    <row r="16" spans="1:7" ht="19.5" x14ac:dyDescent="0.4">
      <c r="A16" s="536" t="s">
        <v>0</v>
      </c>
      <c r="B16" s="537"/>
      <c r="C16" s="537"/>
      <c r="D16" s="537"/>
      <c r="E16" s="537"/>
      <c r="F16" s="53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8" t="s">
        <v>34</v>
      </c>
      <c r="B22" s="532"/>
      <c r="C22" s="533"/>
      <c r="D22" s="381">
        <f>SUM(B17:C21)</f>
        <v>0</v>
      </c>
    </row>
    <row r="23" spans="1:7" x14ac:dyDescent="0.3">
      <c r="A23" s="531" t="s">
        <v>251</v>
      </c>
      <c r="B23" s="534"/>
      <c r="C23" s="53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1" t="s">
        <v>34</v>
      </c>
      <c r="B33" s="534"/>
      <c r="C33" s="535"/>
      <c r="D33" s="380">
        <f>SUM(B26:C32)</f>
        <v>0</v>
      </c>
    </row>
    <row r="34" spans="1:7" x14ac:dyDescent="0.3">
      <c r="A34" s="531" t="s">
        <v>251</v>
      </c>
      <c r="B34" s="534"/>
      <c r="C34" s="53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1" t="s">
        <v>34</v>
      </c>
      <c r="B42" s="534"/>
      <c r="C42" s="535"/>
      <c r="D42" s="380">
        <f>SUM(B37:C41)</f>
        <v>0</v>
      </c>
      <c r="E42" s="259"/>
      <c r="F42" s="259"/>
      <c r="G42" s="93"/>
    </row>
    <row r="43" spans="1:7" s="10" customFormat="1" x14ac:dyDescent="0.3">
      <c r="A43" s="531" t="s">
        <v>251</v>
      </c>
      <c r="B43" s="534"/>
      <c r="C43" s="53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1" t="s">
        <v>34</v>
      </c>
      <c r="B52" s="534"/>
      <c r="C52" s="535"/>
      <c r="D52" s="380">
        <f>SUM(B46:C51)</f>
        <v>0</v>
      </c>
    </row>
    <row r="53" spans="1:7" x14ac:dyDescent="0.3">
      <c r="A53" s="531" t="s">
        <v>251</v>
      </c>
      <c r="B53" s="534"/>
      <c r="C53" s="53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1" t="s">
        <v>34</v>
      </c>
      <c r="B63" s="534"/>
      <c r="C63" s="535"/>
      <c r="D63" s="380">
        <f>SUM(B56:C62)</f>
        <v>0</v>
      </c>
    </row>
    <row r="64" spans="1:7" x14ac:dyDescent="0.3">
      <c r="A64" s="531" t="s">
        <v>251</v>
      </c>
      <c r="B64" s="534"/>
      <c r="C64" s="53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1" t="s">
        <v>34</v>
      </c>
      <c r="B84" s="534"/>
      <c r="C84" s="535"/>
      <c r="D84" s="380">
        <f>SUM(B67:C83)</f>
        <v>0</v>
      </c>
    </row>
    <row r="85" spans="1:7" x14ac:dyDescent="0.3">
      <c r="A85" s="531" t="s">
        <v>251</v>
      </c>
      <c r="B85" s="534"/>
      <c r="C85" s="53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1" t="s">
        <v>34</v>
      </c>
      <c r="B102" s="534"/>
      <c r="C102" s="535"/>
      <c r="D102" s="380">
        <f>SUM(B88:C101)</f>
        <v>0</v>
      </c>
    </row>
    <row r="103" spans="1:7" x14ac:dyDescent="0.3">
      <c r="A103" s="531" t="s">
        <v>251</v>
      </c>
      <c r="B103" s="534"/>
      <c r="C103" s="53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1" t="s">
        <v>34</v>
      </c>
      <c r="B118" s="534"/>
      <c r="C118" s="53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1" t="s">
        <v>251</v>
      </c>
      <c r="B119" s="534"/>
      <c r="C119" s="53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1" t="s">
        <v>34</v>
      </c>
      <c r="B133" s="534"/>
      <c r="C133" s="535"/>
      <c r="D133" s="380">
        <f>SUM(B122:C132)</f>
        <v>0</v>
      </c>
    </row>
    <row r="134" spans="1:7" x14ac:dyDescent="0.3">
      <c r="A134" s="531" t="s">
        <v>251</v>
      </c>
      <c r="B134" s="534"/>
      <c r="C134" s="53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1" t="s">
        <v>34</v>
      </c>
      <c r="B149" s="534"/>
      <c r="C149" s="535"/>
      <c r="D149" s="380">
        <f>SUM(B137:C148)</f>
        <v>0</v>
      </c>
    </row>
    <row r="150" spans="1:7" x14ac:dyDescent="0.3">
      <c r="A150" s="531" t="s">
        <v>251</v>
      </c>
      <c r="B150" s="534"/>
      <c r="C150" s="53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1" t="s">
        <v>34</v>
      </c>
      <c r="B161" s="532"/>
      <c r="C161" s="533"/>
      <c r="D161" s="381">
        <f>SUM(B153:C160)</f>
        <v>0</v>
      </c>
    </row>
    <row r="162" spans="1:7" x14ac:dyDescent="0.3">
      <c r="A162" s="531" t="s">
        <v>251</v>
      </c>
      <c r="B162" s="534"/>
      <c r="C162" s="53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1" t="s">
        <v>34</v>
      </c>
      <c r="B169" s="534"/>
      <c r="C169" s="535"/>
      <c r="D169" s="380">
        <f>SUM(B165:C168)</f>
        <v>0</v>
      </c>
    </row>
    <row r="170" spans="1:7" x14ac:dyDescent="0.3">
      <c r="A170" s="531" t="s">
        <v>251</v>
      </c>
      <c r="B170" s="534"/>
      <c r="C170" s="53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5" t="s">
        <v>15</v>
      </c>
      <c r="B172" s="546"/>
      <c r="C172" s="546"/>
      <c r="D172" s="546"/>
      <c r="E172" s="546"/>
      <c r="F172" s="54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1" t="s">
        <v>34</v>
      </c>
      <c r="B177" s="534"/>
      <c r="C177" s="535"/>
      <c r="D177" s="380">
        <f>SUM(B173:C176)</f>
        <v>0</v>
      </c>
    </row>
    <row r="178" spans="1:7" x14ac:dyDescent="0.3">
      <c r="A178" s="531" t="s">
        <v>251</v>
      </c>
      <c r="B178" s="534"/>
      <c r="C178" s="53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1" t="s">
        <v>34</v>
      </c>
      <c r="B186" s="534"/>
      <c r="C186" s="535"/>
      <c r="D186" s="380">
        <f>SUM(B181:C185)</f>
        <v>0</v>
      </c>
    </row>
    <row r="187" spans="1:7" x14ac:dyDescent="0.3">
      <c r="A187" s="531" t="s">
        <v>251</v>
      </c>
      <c r="B187" s="534"/>
      <c r="C187" s="53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1" t="s">
        <v>34</v>
      </c>
      <c r="B194" s="534"/>
      <c r="C194" s="535"/>
      <c r="D194" s="40">
        <f>SUM(B190:C193)</f>
        <v>0</v>
      </c>
    </row>
    <row r="195" spans="1:6" x14ac:dyDescent="0.3">
      <c r="A195" s="531" t="s">
        <v>251</v>
      </c>
      <c r="B195" s="534"/>
      <c r="C195" s="535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2019-04-01T08:05:32Z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820854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