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codeName="ThisWorkbook"/>
  <mc:AlternateContent xmlns:mc="http://schemas.openxmlformats.org/markup-compatibility/2006">
    <mc:Choice Requires="x15">
      <x15ac:absPath xmlns:x15ac="http://schemas.microsoft.com/office/spreadsheetml/2010/11/ac" url="I:\Market\CM Grombalia\2018\5\"/>
    </mc:Choice>
  </mc:AlternateContent>
  <xr:revisionPtr revIDLastSave="0" documentId="13_ncr:1_{725273FC-65FA-4D2B-9F3E-945ED27527EC}" xr6:coauthVersionLast="33" xr6:coauthVersionMax="33" xr10:uidLastSave="{00000000-0000-0000-0000-000000000000}"/>
  <bookViews>
    <workbookView xWindow="0" yWindow="0" windowWidth="15345" windowHeight="4635" tabRatio="916" activeTab="3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1" l="1"/>
  <c r="D444" i="33"/>
  <c r="D444" i="43"/>
  <c r="F543" i="40" l="1"/>
  <c r="E543" i="40"/>
  <c r="F543" i="38"/>
  <c r="E543" i="38"/>
  <c r="F543" i="31"/>
  <c r="E543" i="31"/>
  <c r="F543" i="43"/>
  <c r="E543" i="33"/>
  <c r="F543" i="33"/>
  <c r="A8" i="36" l="1"/>
  <c r="A7" i="37" s="1"/>
  <c r="A8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D543" i="40"/>
  <c r="B543" i="40" s="1"/>
  <c r="C542" i="40"/>
  <c r="A537" i="40"/>
  <c r="F532" i="40"/>
  <c r="E532" i="40"/>
  <c r="C530" i="40"/>
  <c r="C528" i="40"/>
  <c r="A517" i="40"/>
  <c r="F512" i="40"/>
  <c r="E512" i="40"/>
  <c r="A506" i="40"/>
  <c r="F498" i="40"/>
  <c r="E498" i="40"/>
  <c r="D498" i="40" s="1"/>
  <c r="C490" i="40"/>
  <c r="D493" i="40" s="1"/>
  <c r="D494" i="40" s="1"/>
  <c r="A484" i="40"/>
  <c r="F476" i="40"/>
  <c r="E476" i="40"/>
  <c r="C469" i="40"/>
  <c r="C466" i="40"/>
  <c r="C465" i="40"/>
  <c r="C461" i="40"/>
  <c r="C455" i="40"/>
  <c r="D457" i="40" s="1"/>
  <c r="D458" i="40" s="1"/>
  <c r="A447" i="40"/>
  <c r="F439" i="40"/>
  <c r="E439" i="40"/>
  <c r="D439" i="40" s="1"/>
  <c r="B439" i="40" s="1"/>
  <c r="C438" i="40"/>
  <c r="C432" i="40"/>
  <c r="C431" i="40"/>
  <c r="C425" i="40"/>
  <c r="C422" i="40"/>
  <c r="D426" i="40" s="1"/>
  <c r="D427" i="40" s="1"/>
  <c r="C415" i="40"/>
  <c r="C411" i="40"/>
  <c r="C405" i="40"/>
  <c r="C402" i="40"/>
  <c r="D406" i="40" s="1"/>
  <c r="D407" i="40" s="1"/>
  <c r="A394" i="40"/>
  <c r="F386" i="40"/>
  <c r="E386" i="40"/>
  <c r="C381" i="40"/>
  <c r="C378" i="40"/>
  <c r="C371" i="40"/>
  <c r="C369" i="40"/>
  <c r="C368" i="40"/>
  <c r="D373" i="40" s="1"/>
  <c r="D374" i="40" s="1"/>
  <c r="A361" i="40"/>
  <c r="F353" i="40"/>
  <c r="E353" i="40"/>
  <c r="D353" i="40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/>
  <c r="B313" i="40" s="1"/>
  <c r="C304" i="40"/>
  <c r="C302" i="40"/>
  <c r="C297" i="40"/>
  <c r="C295" i="40"/>
  <c r="C294" i="40"/>
  <c r="C291" i="40"/>
  <c r="C282" i="40"/>
  <c r="C278" i="40"/>
  <c r="D285" i="40" s="1"/>
  <c r="D286" i="40" s="1"/>
  <c r="A269" i="40"/>
  <c r="F261" i="40"/>
  <c r="E261" i="40"/>
  <c r="D261" i="40"/>
  <c r="B261" i="40" s="1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D200" i="40"/>
  <c r="B200" i="40" s="1"/>
  <c r="C194" i="40"/>
  <c r="C190" i="40"/>
  <c r="C186" i="40"/>
  <c r="C184" i="40"/>
  <c r="C182" i="40"/>
  <c r="C181" i="40"/>
  <c r="C170" i="40"/>
  <c r="D172" i="40" s="1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B41" i="40" s="1"/>
  <c r="C35" i="40"/>
  <c r="C34" i="40"/>
  <c r="C30" i="40"/>
  <c r="D25" i="40"/>
  <c r="D26" i="40" s="1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C542" i="38"/>
  <c r="A537" i="38"/>
  <c r="F532" i="38"/>
  <c r="E532" i="38"/>
  <c r="C530" i="38"/>
  <c r="C528" i="38"/>
  <c r="A517" i="38"/>
  <c r="F512" i="38"/>
  <c r="E512" i="38"/>
  <c r="D512" i="38"/>
  <c r="A506" i="38"/>
  <c r="F498" i="38"/>
  <c r="E498" i="38"/>
  <c r="C490" i="38"/>
  <c r="D493" i="38" s="1"/>
  <c r="D494" i="38" s="1"/>
  <c r="A484" i="38"/>
  <c r="F476" i="38"/>
  <c r="E476" i="38"/>
  <c r="D476" i="38" s="1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/>
  <c r="B439" i="38" s="1"/>
  <c r="C438" i="38"/>
  <c r="C432" i="38"/>
  <c r="C431" i="38"/>
  <c r="C425" i="38"/>
  <c r="C422" i="38"/>
  <c r="C415" i="38"/>
  <c r="C411" i="38"/>
  <c r="C405" i="38"/>
  <c r="C402" i="38"/>
  <c r="A394" i="38"/>
  <c r="F386" i="38"/>
  <c r="E386" i="38"/>
  <c r="D386" i="38" s="1"/>
  <c r="B386" i="38" s="1"/>
  <c r="C381" i="38"/>
  <c r="C378" i="38"/>
  <c r="C371" i="38"/>
  <c r="C369" i="38"/>
  <c r="C368" i="38"/>
  <c r="A361" i="38"/>
  <c r="F353" i="38"/>
  <c r="E353" i="38"/>
  <c r="D353" i="38" s="1"/>
  <c r="B353" i="38" s="1"/>
  <c r="C348" i="38"/>
  <c r="C344" i="38"/>
  <c r="C342" i="38"/>
  <c r="C340" i="38"/>
  <c r="C331" i="38"/>
  <c r="D333" i="38" s="1"/>
  <c r="D334" i="38" s="1"/>
  <c r="A321" i="38"/>
  <c r="F313" i="38"/>
  <c r="E313" i="38"/>
  <c r="D313" i="38" s="1"/>
  <c r="B313" i="38" s="1"/>
  <c r="C304" i="38"/>
  <c r="C302" i="38"/>
  <c r="C297" i="38"/>
  <c r="C295" i="38"/>
  <c r="C294" i="38"/>
  <c r="C291" i="38"/>
  <c r="C282" i="38"/>
  <c r="C278" i="38"/>
  <c r="A269" i="38"/>
  <c r="F261" i="38"/>
  <c r="E261" i="38"/>
  <c r="D261" i="38"/>
  <c r="B261" i="38" s="1"/>
  <c r="C252" i="38"/>
  <c r="C251" i="38"/>
  <c r="C250" i="38"/>
  <c r="C249" i="38"/>
  <c r="C240" i="38"/>
  <c r="C238" i="38"/>
  <c r="C235" i="38"/>
  <c r="C230" i="38"/>
  <c r="C227" i="38"/>
  <c r="C220" i="38"/>
  <c r="C219" i="38"/>
  <c r="D222" i="38" s="1"/>
  <c r="D223" i="38" s="1"/>
  <c r="A208" i="38"/>
  <c r="F200" i="38"/>
  <c r="E200" i="38"/>
  <c r="D200" i="38"/>
  <c r="B200" i="38" s="1"/>
  <c r="C194" i="38"/>
  <c r="C190" i="38"/>
  <c r="C186" i="38"/>
  <c r="C184" i="38"/>
  <c r="C182" i="38"/>
  <c r="C181" i="38"/>
  <c r="C170" i="38"/>
  <c r="D172" i="38" s="1"/>
  <c r="A161" i="38"/>
  <c r="F153" i="38"/>
  <c r="E153" i="38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 s="1"/>
  <c r="B99" i="38" s="1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D41" i="38" s="1"/>
  <c r="B41" i="38" s="1"/>
  <c r="C35" i="38"/>
  <c r="C34" i="38"/>
  <c r="C30" i="38"/>
  <c r="D25" i="38"/>
  <c r="D26" i="38" s="1"/>
  <c r="A16" i="38"/>
  <c r="A8" i="38"/>
  <c r="A7" i="39" s="1"/>
  <c r="F197" i="32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D543" i="31"/>
  <c r="B543" i="31" s="1"/>
  <c r="C542" i="31"/>
  <c r="A537" i="31"/>
  <c r="F532" i="31"/>
  <c r="E532" i="31"/>
  <c r="D532" i="31" s="1"/>
  <c r="B532" i="31" s="1"/>
  <c r="C530" i="31"/>
  <c r="C528" i="31"/>
  <c r="A517" i="31"/>
  <c r="F512" i="31"/>
  <c r="E512" i="31"/>
  <c r="A506" i="31"/>
  <c r="F498" i="31"/>
  <c r="E498" i="31"/>
  <c r="D498" i="31" s="1"/>
  <c r="C490" i="31"/>
  <c r="D493" i="31" s="1"/>
  <c r="D494" i="31" s="1"/>
  <c r="A484" i="31"/>
  <c r="F476" i="31"/>
  <c r="E476" i="31"/>
  <c r="D476" i="31" s="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D386" i="31" s="1"/>
  <c r="B386" i="31" s="1"/>
  <c r="C381" i="31"/>
  <c r="C378" i="31"/>
  <c r="C371" i="31"/>
  <c r="C369" i="31"/>
  <c r="C368" i="31"/>
  <c r="A361" i="31"/>
  <c r="F353" i="31"/>
  <c r="E353" i="31"/>
  <c r="D353" i="31" s="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D200" i="31" s="1"/>
  <c r="B200" i="31" s="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87" i="25"/>
  <c r="D186" i="25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D543" i="33"/>
  <c r="C542" i="33"/>
  <c r="A537" i="33"/>
  <c r="F532" i="33"/>
  <c r="E532" i="33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D417" i="33" s="1"/>
  <c r="D418" i="33" s="1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D222" i="33" s="1"/>
  <c r="D223" i="33" s="1"/>
  <c r="A208" i="33"/>
  <c r="F200" i="33"/>
  <c r="E200" i="33"/>
  <c r="D200" i="33" s="1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B41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D543" i="43" s="1"/>
  <c r="B543" i="43" s="1"/>
  <c r="C542" i="43"/>
  <c r="A537" i="43"/>
  <c r="F532" i="43"/>
  <c r="E532" i="43"/>
  <c r="D532" i="43" s="1"/>
  <c r="B532" i="43" s="1"/>
  <c r="C530" i="43"/>
  <c r="C528" i="43"/>
  <c r="A517" i="43"/>
  <c r="F512" i="43"/>
  <c r="E512" i="43"/>
  <c r="A506" i="43"/>
  <c r="F498" i="43"/>
  <c r="E498" i="43"/>
  <c r="D493" i="43"/>
  <c r="D494" i="43" s="1"/>
  <c r="C490" i="43"/>
  <c r="A484" i="43"/>
  <c r="F476" i="43"/>
  <c r="E476" i="43"/>
  <c r="D476" i="43" s="1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7" i="35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A16" i="36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498" i="40" l="1"/>
  <c r="D499" i="40" s="1"/>
  <c r="D153" i="31"/>
  <c r="B153" i="31" s="1"/>
  <c r="D499" i="31"/>
  <c r="D502" i="31" s="1"/>
  <c r="D503" i="31" s="1"/>
  <c r="B145" i="29" s="1"/>
  <c r="B498" i="31"/>
  <c r="D153" i="43"/>
  <c r="B153" i="43" s="1"/>
  <c r="D63" i="25"/>
  <c r="D64" i="25" s="1"/>
  <c r="D133" i="32"/>
  <c r="D134" i="32" s="1"/>
  <c r="D149" i="32"/>
  <c r="D150" i="32" s="1"/>
  <c r="D498" i="38"/>
  <c r="D133" i="39"/>
  <c r="D134" i="39" s="1"/>
  <c r="D476" i="40"/>
  <c r="B476" i="40" s="1"/>
  <c r="D477" i="40" s="1"/>
  <c r="D512" i="40"/>
  <c r="B512" i="38"/>
  <c r="D513" i="38" s="1"/>
  <c r="D514" i="38" s="1"/>
  <c r="B155" i="29" s="1"/>
  <c r="D118" i="25"/>
  <c r="D119" i="25" s="1"/>
  <c r="D42" i="36"/>
  <c r="D43" i="36" s="1"/>
  <c r="D406" i="36"/>
  <c r="D41" i="43"/>
  <c r="D200" i="43"/>
  <c r="B200" i="43" s="1"/>
  <c r="D201" i="43" s="1"/>
  <c r="D202" i="43" s="1"/>
  <c r="D476" i="33"/>
  <c r="B476" i="33" s="1"/>
  <c r="D532" i="33"/>
  <c r="B543" i="33"/>
  <c r="D544" i="33" s="1"/>
  <c r="D545" i="33" s="1"/>
  <c r="B172" i="29" s="1"/>
  <c r="D99" i="31"/>
  <c r="B99" i="31" s="1"/>
  <c r="D63" i="32"/>
  <c r="D64" i="32" s="1"/>
  <c r="D153" i="38"/>
  <c r="B153" i="38" s="1"/>
  <c r="D373" i="38"/>
  <c r="D374" i="38" s="1"/>
  <c r="D118" i="39"/>
  <c r="D119" i="39" s="1"/>
  <c r="D99" i="40"/>
  <c r="B99" i="40" s="1"/>
  <c r="D153" i="40"/>
  <c r="B153" i="40" s="1"/>
  <c r="D386" i="40"/>
  <c r="B386" i="40" s="1"/>
  <c r="D532" i="40"/>
  <c r="B532" i="40" s="1"/>
  <c r="D139" i="40"/>
  <c r="D140" i="40" s="1"/>
  <c r="D417" i="40"/>
  <c r="D418" i="40" s="1"/>
  <c r="D285" i="38"/>
  <c r="D286" i="38" s="1"/>
  <c r="D201" i="38"/>
  <c r="D202" i="38" s="1"/>
  <c r="D417" i="38"/>
  <c r="D418" i="38" s="1"/>
  <c r="D139" i="31"/>
  <c r="D140" i="31" s="1"/>
  <c r="D262" i="31"/>
  <c r="D285" i="31"/>
  <c r="D286" i="31" s="1"/>
  <c r="D373" i="31"/>
  <c r="D374" i="31" s="1"/>
  <c r="D406" i="31"/>
  <c r="D407" i="31" s="1"/>
  <c r="D426" i="31"/>
  <c r="D427" i="31" s="1"/>
  <c r="D139" i="33"/>
  <c r="D140" i="33" s="1"/>
  <c r="D373" i="33"/>
  <c r="D374" i="33" s="1"/>
  <c r="D100" i="40"/>
  <c r="D101" i="40" s="1"/>
  <c r="D440" i="40"/>
  <c r="D84" i="32"/>
  <c r="D85" i="32" s="1"/>
  <c r="D102" i="32"/>
  <c r="D103" i="32" s="1"/>
  <c r="D262" i="38"/>
  <c r="D263" i="38" s="1"/>
  <c r="D387" i="38"/>
  <c r="D149" i="39"/>
  <c r="D150" i="39" s="1"/>
  <c r="D84" i="40"/>
  <c r="D102" i="40" s="1"/>
  <c r="D103" i="40" s="1"/>
  <c r="B66" i="29" s="1"/>
  <c r="D84" i="41"/>
  <c r="D85" i="41" s="1"/>
  <c r="D373" i="36"/>
  <c r="D374" i="36" s="1"/>
  <c r="D149" i="25"/>
  <c r="D150" i="25" s="1"/>
  <c r="D387" i="31"/>
  <c r="D388" i="31" s="1"/>
  <c r="D139" i="38"/>
  <c r="D140" i="38" s="1"/>
  <c r="D244" i="40"/>
  <c r="D245" i="40" s="1"/>
  <c r="D42" i="31"/>
  <c r="D45" i="31" s="1"/>
  <c r="D46" i="31" s="1"/>
  <c r="B55" i="29" s="1"/>
  <c r="D154" i="31"/>
  <c r="D157" i="31" s="1"/>
  <c r="D158" i="31" s="1"/>
  <c r="B73" i="29" s="1"/>
  <c r="D84" i="33"/>
  <c r="D85" i="33" s="1"/>
  <c r="D477" i="33"/>
  <c r="D480" i="33" s="1"/>
  <c r="D481" i="33" s="1"/>
  <c r="B135" i="29" s="1"/>
  <c r="D84" i="31"/>
  <c r="D85" i="31" s="1"/>
  <c r="D354" i="31"/>
  <c r="D355" i="31" s="1"/>
  <c r="D84" i="39"/>
  <c r="D85" i="39" s="1"/>
  <c r="D102" i="39"/>
  <c r="D103" i="39" s="1"/>
  <c r="D354" i="40"/>
  <c r="D357" i="40" s="1"/>
  <c r="D358" i="40" s="1"/>
  <c r="B111" i="29" s="1"/>
  <c r="D102" i="41"/>
  <c r="D103" i="41" s="1"/>
  <c r="D84" i="25"/>
  <c r="D85" i="25" s="1"/>
  <c r="D133" i="25"/>
  <c r="D134" i="25" s="1"/>
  <c r="D161" i="25"/>
  <c r="D162" i="25" s="1"/>
  <c r="D314" i="31"/>
  <c r="D315" i="31" s="1"/>
  <c r="D440" i="31"/>
  <c r="D512" i="31"/>
  <c r="D544" i="31"/>
  <c r="D545" i="31" s="1"/>
  <c r="B173" i="29" s="1"/>
  <c r="D313" i="43"/>
  <c r="B313" i="43" s="1"/>
  <c r="D353" i="43"/>
  <c r="B353" i="43" s="1"/>
  <c r="D426" i="43"/>
  <c r="D427" i="43" s="1"/>
  <c r="D477" i="43"/>
  <c r="D478" i="43" s="1"/>
  <c r="D197" i="35"/>
  <c r="D244" i="33"/>
  <c r="D245" i="33" s="1"/>
  <c r="D285" i="33"/>
  <c r="D286" i="33" s="1"/>
  <c r="D406" i="33"/>
  <c r="D407" i="33" s="1"/>
  <c r="D426" i="33"/>
  <c r="D427" i="33" s="1"/>
  <c r="D512" i="33"/>
  <c r="D102" i="25"/>
  <c r="D103" i="25" s="1"/>
  <c r="D244" i="31"/>
  <c r="D245" i="31" s="1"/>
  <c r="D417" i="31"/>
  <c r="D418" i="31" s="1"/>
  <c r="D477" i="31"/>
  <c r="D478" i="31" s="1"/>
  <c r="D154" i="38"/>
  <c r="D155" i="38" s="1"/>
  <c r="D406" i="38"/>
  <c r="D407" i="38" s="1"/>
  <c r="D426" i="38"/>
  <c r="D427" i="38" s="1"/>
  <c r="D532" i="38"/>
  <c r="B532" i="38" s="1"/>
  <c r="D533" i="38" s="1"/>
  <c r="D534" i="38" s="1"/>
  <c r="B165" i="29" s="1"/>
  <c r="D543" i="38"/>
  <c r="D63" i="39"/>
  <c r="D64" i="39" s="1"/>
  <c r="D161" i="39"/>
  <c r="D162" i="39" s="1"/>
  <c r="D42" i="40"/>
  <c r="D201" i="40"/>
  <c r="D202" i="40" s="1"/>
  <c r="D262" i="40"/>
  <c r="D265" i="40" s="1"/>
  <c r="D266" i="40" s="1"/>
  <c r="B93" i="29" s="1"/>
  <c r="D63" i="41"/>
  <c r="D64" i="41" s="1"/>
  <c r="D161" i="41"/>
  <c r="D162" i="41" s="1"/>
  <c r="D161" i="35"/>
  <c r="D162" i="35" s="1"/>
  <c r="D149" i="35"/>
  <c r="D150" i="35" s="1"/>
  <c r="D133" i="35"/>
  <c r="D134" i="35" s="1"/>
  <c r="D118" i="35"/>
  <c r="D119" i="35" s="1"/>
  <c r="D102" i="35"/>
  <c r="D103" i="35" s="1"/>
  <c r="D84" i="35"/>
  <c r="D85" i="35" s="1"/>
  <c r="D439" i="43"/>
  <c r="B439" i="43" s="1"/>
  <c r="D440" i="43" s="1"/>
  <c r="D417" i="43"/>
  <c r="D418" i="43" s="1"/>
  <c r="D406" i="43"/>
  <c r="D407" i="43" s="1"/>
  <c r="D498" i="43"/>
  <c r="B498" i="43" s="1"/>
  <c r="D499" i="43" s="1"/>
  <c r="D502" i="43" s="1"/>
  <c r="D503" i="43" s="1"/>
  <c r="B143" i="29" s="1"/>
  <c r="D386" i="43"/>
  <c r="B386" i="43" s="1"/>
  <c r="D387" i="43" s="1"/>
  <c r="D373" i="43"/>
  <c r="D374" i="43" s="1"/>
  <c r="D354" i="43"/>
  <c r="D355" i="43" s="1"/>
  <c r="D285" i="43"/>
  <c r="D286" i="43" s="1"/>
  <c r="D222" i="43"/>
  <c r="D223" i="43" s="1"/>
  <c r="D244" i="43"/>
  <c r="D245" i="43" s="1"/>
  <c r="D139" i="43"/>
  <c r="D140" i="43" s="1"/>
  <c r="D84" i="43"/>
  <c r="D85" i="43" s="1"/>
  <c r="D153" i="33"/>
  <c r="D99" i="33"/>
  <c r="B99" i="33" s="1"/>
  <c r="D313" i="33"/>
  <c r="B313" i="33" s="1"/>
  <c r="D314" i="33" s="1"/>
  <c r="D353" i="33"/>
  <c r="D386" i="33"/>
  <c r="D439" i="33"/>
  <c r="D498" i="33"/>
  <c r="D262" i="43"/>
  <c r="D154" i="43"/>
  <c r="D173" i="43"/>
  <c r="D314" i="43"/>
  <c r="D100" i="43"/>
  <c r="D101" i="43" s="1"/>
  <c r="D262" i="33"/>
  <c r="D201" i="31"/>
  <c r="D202" i="31" s="1"/>
  <c r="D265" i="31"/>
  <c r="D266" i="31" s="1"/>
  <c r="B91" i="29" s="1"/>
  <c r="D263" i="31"/>
  <c r="D533" i="31"/>
  <c r="D534" i="31" s="1"/>
  <c r="B164" i="29" s="1"/>
  <c r="D195" i="32"/>
  <c r="D161" i="37"/>
  <c r="D162" i="37" s="1"/>
  <c r="D533" i="36"/>
  <c r="D534" i="36" s="1"/>
  <c r="B161" i="29" s="1"/>
  <c r="D544" i="43"/>
  <c r="D42" i="33"/>
  <c r="D100" i="33"/>
  <c r="D101" i="33" s="1"/>
  <c r="D204" i="31"/>
  <c r="D205" i="31" s="1"/>
  <c r="B82" i="29" s="1"/>
  <c r="D173" i="31"/>
  <c r="D441" i="31"/>
  <c r="D500" i="31"/>
  <c r="D42" i="38"/>
  <c r="B41" i="43"/>
  <c r="D42" i="43" s="1"/>
  <c r="D512" i="43"/>
  <c r="B512" i="43" s="1"/>
  <c r="D513" i="43" s="1"/>
  <c r="D514" i="43" s="1"/>
  <c r="B152" i="29" s="1"/>
  <c r="D533" i="43"/>
  <c r="D534" i="43" s="1"/>
  <c r="B162" i="29" s="1"/>
  <c r="D63" i="35"/>
  <c r="D64" i="35" s="1"/>
  <c r="D195" i="35"/>
  <c r="D201" i="33"/>
  <c r="D202" i="33" s="1"/>
  <c r="D100" i="31"/>
  <c r="D101" i="31" s="1"/>
  <c r="D480" i="31"/>
  <c r="D481" i="31" s="1"/>
  <c r="B136" i="29" s="1"/>
  <c r="D204" i="38"/>
  <c r="D205" i="38" s="1"/>
  <c r="B83" i="29" s="1"/>
  <c r="D387" i="40"/>
  <c r="D533" i="40"/>
  <c r="D534" i="40" s="1"/>
  <c r="B166" i="29" s="1"/>
  <c r="D161" i="32"/>
  <c r="D162" i="32" s="1"/>
  <c r="D173" i="38"/>
  <c r="D314" i="38"/>
  <c r="D195" i="39"/>
  <c r="D544" i="40"/>
  <c r="D195" i="41"/>
  <c r="D84" i="38"/>
  <c r="D100" i="38"/>
  <c r="D101" i="38" s="1"/>
  <c r="D244" i="38"/>
  <c r="D245" i="38" s="1"/>
  <c r="D388" i="38"/>
  <c r="D440" i="38"/>
  <c r="D154" i="40"/>
  <c r="D314" i="40"/>
  <c r="D195" i="25"/>
  <c r="D118" i="32"/>
  <c r="D119" i="32" s="1"/>
  <c r="D354" i="38"/>
  <c r="D477" i="38"/>
  <c r="D45" i="40"/>
  <c r="D46" i="40" s="1"/>
  <c r="B57" i="29" s="1"/>
  <c r="D43" i="40"/>
  <c r="D173" i="40"/>
  <c r="D149" i="37"/>
  <c r="D150" i="37" s="1"/>
  <c r="D133" i="37"/>
  <c r="D134" i="37" s="1"/>
  <c r="D118" i="37"/>
  <c r="D119" i="37" s="1"/>
  <c r="D102" i="37"/>
  <c r="D103" i="37" s="1"/>
  <c r="D84" i="37"/>
  <c r="D85" i="37" s="1"/>
  <c r="D63" i="37"/>
  <c r="D64" i="37" s="1"/>
  <c r="D23" i="37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7" i="36"/>
  <c r="D387" i="36"/>
  <c r="D388" i="36" s="1"/>
  <c r="D354" i="36"/>
  <c r="D355" i="36" s="1"/>
  <c r="D334" i="36"/>
  <c r="D314" i="36"/>
  <c r="D315" i="36" s="1"/>
  <c r="D262" i="36"/>
  <c r="D263" i="36" s="1"/>
  <c r="D244" i="36"/>
  <c r="D245" i="36" s="1"/>
  <c r="D222" i="36"/>
  <c r="D201" i="36"/>
  <c r="D202" i="36" s="1"/>
  <c r="D173" i="36"/>
  <c r="D154" i="36"/>
  <c r="D155" i="36" s="1"/>
  <c r="D139" i="36"/>
  <c r="D140" i="36" s="1"/>
  <c r="D100" i="36"/>
  <c r="D101" i="36" s="1"/>
  <c r="D84" i="36"/>
  <c r="D85" i="36" s="1"/>
  <c r="D45" i="36"/>
  <c r="D46" i="36" s="1"/>
  <c r="B52" i="29" s="1"/>
  <c r="D26" i="36"/>
  <c r="D480" i="40" l="1"/>
  <c r="D481" i="40" s="1"/>
  <c r="B138" i="29" s="1"/>
  <c r="D478" i="40"/>
  <c r="D500" i="40"/>
  <c r="D502" i="40"/>
  <c r="D503" i="40" s="1"/>
  <c r="B147" i="29" s="1"/>
  <c r="D480" i="43"/>
  <c r="D481" i="43" s="1"/>
  <c r="B134" i="29" s="1"/>
  <c r="B498" i="33"/>
  <c r="D499" i="33" s="1"/>
  <c r="D85" i="40"/>
  <c r="D547" i="31"/>
  <c r="B46" i="29" s="1"/>
  <c r="D198" i="25"/>
  <c r="D199" i="25" s="1"/>
  <c r="B11" i="25" s="1"/>
  <c r="D155" i="31"/>
  <c r="D440" i="33"/>
  <c r="D443" i="33" s="1"/>
  <c r="B126" i="29" s="1"/>
  <c r="B439" i="33"/>
  <c r="B512" i="33"/>
  <c r="D513" i="33" s="1"/>
  <c r="D514" i="33" s="1"/>
  <c r="B153" i="29" s="1"/>
  <c r="D533" i="33"/>
  <c r="D534" i="33" s="1"/>
  <c r="B163" i="29" s="1"/>
  <c r="B532" i="33"/>
  <c r="B498" i="38"/>
  <c r="D499" i="38" s="1"/>
  <c r="D354" i="33"/>
  <c r="D357" i="33" s="1"/>
  <c r="D358" i="33" s="1"/>
  <c r="B108" i="29" s="1"/>
  <c r="B353" i="33"/>
  <c r="B543" i="38"/>
  <c r="D544" i="38" s="1"/>
  <c r="D545" i="38" s="1"/>
  <c r="B174" i="29" s="1"/>
  <c r="D513" i="31"/>
  <c r="D514" i="31" s="1"/>
  <c r="B154" i="29" s="1"/>
  <c r="B512" i="31"/>
  <c r="D547" i="38"/>
  <c r="B47" i="29" s="1"/>
  <c r="B386" i="33"/>
  <c r="D387" i="33" s="1"/>
  <c r="B153" i="33"/>
  <c r="D154" i="33" s="1"/>
  <c r="D547" i="40"/>
  <c r="B48" i="29" s="1"/>
  <c r="D390" i="38"/>
  <c r="D391" i="38" s="1"/>
  <c r="B119" i="29" s="1"/>
  <c r="D443" i="40"/>
  <c r="D444" i="40" s="1"/>
  <c r="B129" i="29" s="1"/>
  <c r="B512" i="40"/>
  <c r="D513" i="40" s="1"/>
  <c r="D514" i="40" s="1"/>
  <c r="B156" i="29" s="1"/>
  <c r="D43" i="31"/>
  <c r="D390" i="31"/>
  <c r="D391" i="31" s="1"/>
  <c r="B118" i="29" s="1"/>
  <c r="D357" i="31"/>
  <c r="D358" i="31" s="1"/>
  <c r="B109" i="29" s="1"/>
  <c r="D478" i="33"/>
  <c r="D263" i="40"/>
  <c r="D198" i="41"/>
  <c r="D199" i="41" s="1"/>
  <c r="D355" i="40"/>
  <c r="D441" i="40"/>
  <c r="D157" i="38"/>
  <c r="D158" i="38" s="1"/>
  <c r="B74" i="29" s="1"/>
  <c r="D443" i="31"/>
  <c r="B127" i="29" s="1"/>
  <c r="D317" i="31"/>
  <c r="D318" i="31" s="1"/>
  <c r="B100" i="29" s="1"/>
  <c r="D547" i="33"/>
  <c r="B45" i="29" s="1"/>
  <c r="D204" i="40"/>
  <c r="D205" i="40" s="1"/>
  <c r="B84" i="29" s="1"/>
  <c r="D198" i="39"/>
  <c r="D199" i="39" s="1"/>
  <c r="D198" i="35"/>
  <c r="D199" i="35" s="1"/>
  <c r="B180" i="29" s="1"/>
  <c r="D500" i="43"/>
  <c r="D547" i="43"/>
  <c r="B44" i="29" s="1"/>
  <c r="D357" i="43"/>
  <c r="D358" i="43" s="1"/>
  <c r="B107" i="29" s="1"/>
  <c r="D102" i="43"/>
  <c r="D103" i="43" s="1"/>
  <c r="B62" i="29" s="1"/>
  <c r="D355" i="33"/>
  <c r="D102" i="33"/>
  <c r="D103" i="33" s="1"/>
  <c r="B63" i="29" s="1"/>
  <c r="D45" i="43"/>
  <c r="D46" i="43" s="1"/>
  <c r="B53" i="29" s="1"/>
  <c r="D43" i="43"/>
  <c r="D480" i="38"/>
  <c r="D481" i="38" s="1"/>
  <c r="B137" i="29" s="1"/>
  <c r="D478" i="38"/>
  <c r="D317" i="40"/>
  <c r="D318" i="40" s="1"/>
  <c r="B102" i="29" s="1"/>
  <c r="D315" i="40"/>
  <c r="D357" i="38"/>
  <c r="D358" i="38" s="1"/>
  <c r="B110" i="29" s="1"/>
  <c r="D355" i="38"/>
  <c r="D155" i="40"/>
  <c r="D157" i="40"/>
  <c r="D158" i="40" s="1"/>
  <c r="B75" i="29" s="1"/>
  <c r="D545" i="40"/>
  <c r="B175" i="29" s="1"/>
  <c r="B11" i="39"/>
  <c r="B183" i="29"/>
  <c r="B181" i="29"/>
  <c r="D545" i="43"/>
  <c r="B171" i="29" s="1"/>
  <c r="D204" i="33"/>
  <c r="D205" i="33" s="1"/>
  <c r="B81" i="29" s="1"/>
  <c r="D315" i="43"/>
  <c r="D317" i="43"/>
  <c r="D318" i="43" s="1"/>
  <c r="B98" i="29" s="1"/>
  <c r="D204" i="43"/>
  <c r="D205" i="43" s="1"/>
  <c r="B80" i="29" s="1"/>
  <c r="D443" i="38"/>
  <c r="D441" i="38"/>
  <c r="D441" i="43"/>
  <c r="D443" i="43"/>
  <c r="B125" i="29" s="1"/>
  <c r="D157" i="43"/>
  <c r="D158" i="43" s="1"/>
  <c r="B71" i="29" s="1"/>
  <c r="D155" i="43"/>
  <c r="D85" i="38"/>
  <c r="D102" i="38"/>
  <c r="D103" i="38" s="1"/>
  <c r="B65" i="29" s="1"/>
  <c r="D317" i="38"/>
  <c r="D318" i="38" s="1"/>
  <c r="B101" i="29" s="1"/>
  <c r="D315" i="38"/>
  <c r="D315" i="33"/>
  <c r="D317" i="33"/>
  <c r="D318" i="33" s="1"/>
  <c r="B99" i="29" s="1"/>
  <c r="D45" i="38"/>
  <c r="D46" i="38" s="1"/>
  <c r="B56" i="29" s="1"/>
  <c r="D43" i="38"/>
  <c r="D198" i="32"/>
  <c r="D199" i="32" s="1"/>
  <c r="D388" i="43"/>
  <c r="D390" i="43"/>
  <c r="D391" i="43" s="1"/>
  <c r="B116" i="29" s="1"/>
  <c r="B11" i="41"/>
  <c r="B184" i="29"/>
  <c r="D390" i="40"/>
  <c r="D391" i="40" s="1"/>
  <c r="B120" i="29" s="1"/>
  <c r="D388" i="40"/>
  <c r="D45" i="33"/>
  <c r="D46" i="33" s="1"/>
  <c r="B54" i="29" s="1"/>
  <c r="D43" i="33"/>
  <c r="D265" i="38"/>
  <c r="D266" i="38" s="1"/>
  <c r="B92" i="29" s="1"/>
  <c r="D102" i="31"/>
  <c r="D103" i="31" s="1"/>
  <c r="B64" i="29" s="1"/>
  <c r="D265" i="33"/>
  <c r="D266" i="33" s="1"/>
  <c r="B90" i="29" s="1"/>
  <c r="D263" i="33"/>
  <c r="D265" i="43"/>
  <c r="D266" i="43" s="1"/>
  <c r="B89" i="29" s="1"/>
  <c r="D263" i="43"/>
  <c r="D198" i="37"/>
  <c r="D199" i="37" s="1"/>
  <c r="B11" i="37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65" i="36"/>
  <c r="D266" i="36" s="1"/>
  <c r="B88" i="29" s="1"/>
  <c r="D223" i="36"/>
  <c r="D204" i="36"/>
  <c r="D205" i="36" s="1"/>
  <c r="B79" i="29" s="1"/>
  <c r="D157" i="36"/>
  <c r="D158" i="36" s="1"/>
  <c r="B70" i="29" s="1"/>
  <c r="D102" i="36"/>
  <c r="D157" i="33" l="1"/>
  <c r="D158" i="33" s="1"/>
  <c r="B72" i="29" s="1"/>
  <c r="D155" i="33"/>
  <c r="D500" i="38"/>
  <c r="D502" i="38"/>
  <c r="D503" i="38" s="1"/>
  <c r="B146" i="29" s="1"/>
  <c r="D388" i="33"/>
  <c r="D390" i="33"/>
  <c r="D391" i="33" s="1"/>
  <c r="B117" i="29" s="1"/>
  <c r="D502" i="33"/>
  <c r="D503" i="33" s="1"/>
  <c r="B144" i="29" s="1"/>
  <c r="D500" i="33"/>
  <c r="D441" i="33"/>
  <c r="B11" i="35"/>
  <c r="D548" i="33"/>
  <c r="D549" i="33" s="1"/>
  <c r="B36" i="29" s="1"/>
  <c r="B11" i="32"/>
  <c r="B182" i="29"/>
  <c r="D444" i="38"/>
  <c r="B128" i="29" s="1"/>
  <c r="D548" i="40"/>
  <c r="D549" i="40" s="1"/>
  <c r="D548" i="43"/>
  <c r="D549" i="43" s="1"/>
  <c r="D548" i="31"/>
  <c r="D549" i="31" s="1"/>
  <c r="B179" i="29"/>
  <c r="D103" i="36"/>
  <c r="B61" i="29" s="1"/>
  <c r="D548" i="36"/>
  <c r="D549" i="36" s="1"/>
  <c r="D548" i="38" l="1"/>
  <c r="D549" i="38" s="1"/>
  <c r="B26" i="29"/>
  <c r="B12" i="33"/>
  <c r="B12" i="40"/>
  <c r="B39" i="29"/>
  <c r="B29" i="29"/>
  <c r="B12" i="38"/>
  <c r="B38" i="29"/>
  <c r="B28" i="29"/>
  <c r="B35" i="29"/>
  <c r="B12" i="43"/>
  <c r="B25" i="29"/>
  <c r="B12" i="31"/>
  <c r="B27" i="29"/>
  <c r="B37" i="29"/>
  <c r="B12" i="36"/>
  <c r="B34" i="29"/>
  <c r="B24" i="29"/>
</calcChain>
</file>

<file path=xl/sharedStrings.xml><?xml version="1.0" encoding="utf-8"?>
<sst xmlns="http://schemas.openxmlformats.org/spreadsheetml/2006/main" count="5196" uniqueCount="479">
  <si>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</si>
  <si>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</si>
  <si>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</si>
  <si>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</si>
  <si>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</si>
  <si>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</si>
  <si>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</si>
  <si>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</si>
  <si>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</si>
  <si>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</si>
  <si>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</si>
  <si>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</si>
  <si>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</si>
  <si>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</si>
  <si>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</si>
  <si>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</si>
  <si>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</si>
  <si>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</si>
  <si>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</si>
  <si>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</si>
  <si>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</si>
  <si>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</si>
  <si>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</si>
  <si>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</si>
  <si>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</si>
  <si>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</si>
  <si>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</si>
  <si>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</si>
  <si>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</si>
  <si>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</si>
  <si>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</si>
  <si>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</si>
  <si>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</si>
  <si>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</si>
  <si>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</si>
  <si>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</si>
  <si>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</si>
  <si>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</si>
  <si>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</si>
  <si>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</si>
  <si>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</si>
  <si>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</si>
  <si>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</si>
  <si>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</si>
  <si>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</si>
  <si>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</si>
  <si>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</si>
  <si>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</si>
  <si>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</si>
  <si>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</si>
  <si>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</si>
  <si>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</si>
  <si>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</si>
  <si>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</si>
  <si>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</si>
  <si>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</si>
  <si>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</si>
  <si>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</si>
  <si>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</si>
  <si>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</si>
  <si>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</si>
  <si>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</si>
  <si>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</si>
  <si>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</si>
  <si>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</si>
  <si>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</si>
  <si>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</si>
  <si>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</si>
  <si>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</si>
  <si>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</si>
  <si>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</si>
  <si>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</si>
  <si>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</si>
  <si>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</si>
  <si>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</si>
  <si>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</si>
  <si>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</si>
  <si>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</si>
  <si>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</si>
  <si>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</si>
  <si>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</si>
  <si>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</si>
  <si>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</si>
  <si>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</si>
  <si>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</si>
  <si>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</si>
  <si>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</si>
  <si>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</si>
  <si>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</si>
  <si>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</si>
  <si>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</si>
  <si>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</si>
  <si>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</si>
  <si>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</si>
  <si>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</si>
  <si>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</si>
  <si>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</si>
  <si>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</si>
  <si>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</si>
  <si>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</si>
  <si>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</si>
  <si>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</si>
  <si>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</si>
  <si>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</si>
  <si>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</si>
  <si>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</si>
  <si>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</si>
  <si>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</si>
  <si>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</si>
  <si>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</si>
  <si>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</si>
  <si>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</si>
  <si>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</si>
  <si>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</si>
  <si>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</si>
  <si>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</si>
  <si>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</si>
  <si>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</si>
  <si>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</si>
  <si>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</si>
  <si>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</si>
  <si>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</si>
  <si>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</si>
  <si>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</si>
  <si>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</si>
  <si>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</si>
  <si>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</si>
  <si>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</si>
  <si>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</si>
  <si>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</si>
  <si>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</si>
  <si>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</si>
  <si>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</si>
  <si>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</si>
  <si>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</si>
  <si>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</si>
  <si>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</si>
  <si>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</si>
  <si>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</si>
  <si>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</si>
  <si>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</si>
  <si>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</si>
  <si>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</si>
  <si>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</si>
  <si>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</si>
  <si>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</si>
  <si>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</si>
  <si>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</si>
  <si>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</si>
  <si>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</si>
  <si>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</si>
  <si>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</si>
  <si>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</si>
  <si>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</si>
  <si>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</si>
  <si>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</si>
  <si>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</si>
  <si>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</si>
  <si>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</si>
  <si>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</si>
  <si>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</si>
  <si>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</si>
  <si>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</si>
  <si>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</si>
  <si>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</si>
  <si>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</si>
  <si>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</si>
  <si>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</si>
  <si>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</si>
  <si>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</si>
  <si>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</si>
  <si>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</si>
  <si>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</si>
  <si>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</si>
  <si>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</si>
  <si>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</si>
  <si>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</si>
  <si>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</si>
  <si>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</si>
  <si>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</si>
  <si>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</si>
  <si>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</si>
  <si>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</si>
  <si>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</si>
  <si>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</si>
  <si>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</si>
  <si>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</si>
  <si>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</si>
  <si>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</si>
  <si>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</si>
  <si>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</si>
  <si>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</si>
  <si>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</si>
  <si>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</si>
  <si>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</si>
  <si>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</si>
  <si>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</si>
  <si>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</si>
  <si>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</si>
  <si>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</si>
  <si>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</si>
  <si>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</si>
  <si>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</si>
  <si>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</si>
  <si>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</si>
  <si>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</si>
  <si>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</si>
  <si>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</si>
  <si>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</si>
  <si>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</si>
  <si>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</si>
  <si>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</si>
  <si>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</si>
  <si>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</si>
  <si>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</si>
  <si>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</si>
  <si>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</si>
  <si>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</si>
  <si>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</si>
  <si>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</si>
  <si>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</si>
  <si>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</si>
  <si>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</si>
  <si>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</si>
  <si>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</si>
  <si>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</si>
  <si>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</si>
  <si>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</si>
  <si>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</si>
  <si>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</si>
  <si>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</si>
  <si>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</si>
  <si>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</si>
  <si>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</si>
  <si>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</si>
  <si>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</si>
  <si>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</si>
  <si>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</si>
  <si>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</si>
  <si>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</si>
  <si>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</si>
  <si>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</si>
  <si>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</si>
  <si>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</si>
  <si>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</si>
  <si>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</si>
  <si>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</si>
  <si>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</si>
  <si>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</si>
  <si>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</si>
  <si>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</si>
  <si>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</si>
  <si>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</si>
  <si>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</si>
  <si>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</si>
  <si>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</si>
  <si>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</si>
  <si>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</si>
  <si>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</si>
  <si>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</si>
  <si>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</si>
  <si>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</si>
  <si>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</si>
  <si>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</si>
  <si>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</si>
  <si>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</si>
  <si>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</si>
  <si>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</si>
  <si>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</si>
  <si>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</si>
  <si>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</si>
  <si>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</si>
  <si>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</si>
  <si>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</si>
  <si>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</si>
  <si>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</si>
  <si>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</si>
  <si>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</si>
  <si>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</si>
  <si>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</si>
  <si>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</si>
  <si>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</si>
  <si>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</si>
  <si>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</si>
  <si>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</si>
  <si>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</si>
  <si>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</si>
  <si>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</si>
  <si>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</si>
  <si>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</si>
  <si>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</si>
  <si>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</si>
  <si>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</si>
  <si>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</si>
  <si>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</si>
  <si>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</si>
  <si>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</si>
  <si>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</si>
  <si>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</si>
  <si>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</si>
  <si>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</si>
  <si>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</si>
  <si>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</si>
  <si>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</si>
  <si>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</si>
  <si>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</si>
  <si>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</si>
  <si>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</si>
  <si>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</si>
  <si>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</si>
  <si>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</si>
  <si>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</si>
  <si>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</si>
  <si>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</si>
  <si>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</si>
  <si>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</si>
  <si>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</si>
  <si>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</si>
  <si>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</si>
  <si>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</si>
  <si>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</si>
  <si>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</si>
  <si>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</si>
  <si>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</si>
  <si>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</si>
  <si>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</si>
  <si>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</si>
  <si>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</si>
  <si>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</si>
  <si>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</si>
  <si>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</si>
  <si>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</si>
  <si>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</si>
  <si>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</si>
  <si>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</si>
  <si>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</si>
  <si>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</si>
  <si>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</si>
  <si>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</si>
  <si>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</si>
  <si>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</si>
  <si>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</si>
  <si>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</si>
  <si>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</si>
  <si>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</si>
  <si>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</si>
  <si>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</si>
  <si>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</si>
  <si>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</si>
  <si>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</si>
  <si>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</si>
  <si>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</si>
  <si>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</si>
  <si>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</si>
  <si>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</si>
  <si>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</si>
  <si>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</si>
  <si>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</si>
  <si>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</si>
  <si>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</si>
  <si>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</si>
  <si>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</si>
  <si>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</si>
  <si>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</si>
  <si>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</si>
  <si>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</si>
  <si>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</si>
  <si>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</si>
  <si>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</si>
  <si>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</si>
  <si>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</si>
  <si>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</si>
  <si>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</si>
  <si>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</si>
  <si>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</si>
  <si>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</si>
  <si>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</si>
  <si>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</si>
  <si>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</si>
  <si>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</si>
  <si>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</si>
  <si>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</si>
  <si>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</si>
  <si>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</si>
  <si>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</si>
  <si>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</si>
  <si>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</si>
  <si>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</si>
  <si>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</si>
  <si>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</si>
  <si>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</si>
  <si>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</si>
  <si>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</si>
  <si>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</si>
  <si>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</si>
  <si>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</si>
  <si>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</si>
  <si>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</si>
  <si>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</si>
  <si>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</si>
  <si>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</si>
  <si>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</si>
  <si>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</si>
  <si>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</si>
  <si>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</si>
  <si>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</si>
  <si>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</si>
  <si>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</si>
  <si>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Grombalia</t>
  </si>
  <si>
    <t>M Dhia Dhia MECHLAOUI</t>
  </si>
  <si>
    <t>Le directeur magasin et les Chefs rayons</t>
  </si>
  <si>
    <t>Il s'agit d'un terminal de cuisson.</t>
  </si>
  <si>
    <t>Assurer l'enregistrement des dates d'ouverture et de fermeture des cartons pour tous les produits.</t>
  </si>
  <si>
    <t>L'aspect visuel de l'huile de friture était satisfaisant.</t>
  </si>
  <si>
    <t>Correct.</t>
  </si>
  <si>
    <t>Les opérateurs portaient des chaussures de ville, fournir des chaussures de travail.</t>
  </si>
  <si>
    <t xml:space="preserve">Entreposage des sacs de sucre sur des palettes en bois, remplacer ces produits sur des palettes en plastique. </t>
  </si>
  <si>
    <t>Le ticket de poinçonnage était décollé pour la balance du rayon FLEG.</t>
  </si>
  <si>
    <t>Hygromètrie: 55%</t>
  </si>
  <si>
    <t>Température affichée: 2°C
Température mesurée: 2,4°C</t>
  </si>
  <si>
    <t>Température affichée: 5°C
Température mesurée: 4 °C</t>
  </si>
  <si>
    <t>Réparer cet élément.</t>
  </si>
  <si>
    <t>Le meuble d’exposition était partiellement protégé.</t>
  </si>
  <si>
    <t xml:space="preserve">La vitre du meuble froid était brisée. </t>
  </si>
  <si>
    <t>Température affichée: 6,4 °C
Température mesurée: 9°C</t>
  </si>
  <si>
    <t>La température à cœur du soufflet était de 7,7°C, conforme.</t>
  </si>
  <si>
    <t>Température affichée: 5°C
Température mesurée: 6°C</t>
  </si>
  <si>
    <t xml:space="preserve">Le revêtement du sol de la chambre froide négative était crevassé.
</t>
  </si>
  <si>
    <t>Procéder à la réparation du revêtement.</t>
  </si>
  <si>
    <t xml:space="preserve">Le revêtement autour du regard en face de la chambre froide des produits de la mer était crevassé.
</t>
  </si>
  <si>
    <t xml:space="preserve">Acquisition de nouvelles chaussures. </t>
  </si>
  <si>
    <t>Le glaçage sur l’étal n’était pas satisfaisant.
Les températures à cœur des poissons étaient supérieures à 2°C.</t>
  </si>
  <si>
    <t>Assurer un glaçage suffisant des poissons sur l'étal.</t>
  </si>
  <si>
    <t>Des restes de pâtes et de semoule étaient par terre, renforcer le nettoyage a ce niveau.</t>
  </si>
  <si>
    <t>Effectuer le tri des boîtes de conserve cabossées.</t>
  </si>
  <si>
    <t xml:space="preserve">Les dates d'ouvertures des cartons des gâteaux n'étaient pas enregistrées pour le 18/02/18 et le 19/02/18.
Le test de traçabilité pour le gâteau (OperaX2) n'était pas juste (perte de calcul des unités restantes dans la chambre froide négative) à cause d'absence des dates d'ouverture et de fermeture des cartons.
 </t>
  </si>
  <si>
    <t>Assurer la protéction du meuble d'expostition.</t>
  </si>
  <si>
    <t>correct</t>
  </si>
  <si>
    <t>Absence papier essuie mains.</t>
  </si>
  <si>
    <t>Présence de deux boudins de jambon de dinde et jambon de dinde fumé "el mazraa" dont les dates d'ouvertures n'étaient pas marqués.</t>
  </si>
  <si>
    <t>Absence de papier essuie mains.</t>
  </si>
  <si>
    <t>Absence de l'ancien rapport.</t>
  </si>
  <si>
    <t>La température à cœur des poissons était de 7°C. La température de surface des produits était de 13°C.</t>
  </si>
  <si>
    <t>Veuillez mettre en place un mur de glace et renforcer le glaçage des produits exposés.</t>
  </si>
  <si>
    <t>Certains boites de glace n'étaient pas bien fermés suite à une déformation causée par la présence de givre sur les produits.</t>
  </si>
  <si>
    <t>Présence d'un afficheur non fonctionnel au niveau du meuble froid d'exposition des yaourts.</t>
  </si>
  <si>
    <t>Présence de givre au niveau du meuble des produits surgelés.</t>
  </si>
  <si>
    <t>Les meubles d'expositions n'étaient pas bien protégés.</t>
  </si>
  <si>
    <t>Mettre en place un système pour assurer la protection des produits exposés.</t>
  </si>
  <si>
    <t>Meuble froid d'exposition des sandwich:
T° affichée 6°C et mesurée 18°C.</t>
  </si>
  <si>
    <t>L'afficheur au niveau du meuble froid d'exposition n'était pas fonctionnel le jour de l'audit.</t>
  </si>
  <si>
    <t>L'éclairage au dessus de l'étal n'était pas fonctionnel.</t>
  </si>
  <si>
    <t>Le balisage était seulement en français.</t>
  </si>
  <si>
    <t>Remplacer les lampes non fonctionnelles au dessus des meubles d'expositions.</t>
  </si>
  <si>
    <t>Présence de 8 morceaux de fromage blanc emballés et non identifiés. Assurer l'étiquetage des produits emballés.</t>
  </si>
  <si>
    <t>Hygrométrie 50% &lt; 65%, correct.</t>
  </si>
  <si>
    <t>Présence de déchirure au niveau du revêtement du plafond de la chambre froide négative. Présence de givre au plafond.</t>
  </si>
  <si>
    <t>Présence de crevasses sur le revêtement du sol de la chambre froide négative et écaillement de la peinture du sol au niveau laboratoire.</t>
  </si>
  <si>
    <t>La peinture du sol était écaillée au niveau du laboratoire.</t>
  </si>
  <si>
    <t>La température à cœur des sandwich dans le meuble froid d'exposition était de 15°C</t>
  </si>
  <si>
    <t>L'évaporateur au niveau du rayon n'était pas fonctionnel.</t>
  </si>
  <si>
    <t>Taux de réalisation du plan d'action précédent</t>
  </si>
  <si>
    <t>Absence de papier essuie mains au niveau des vestiaires hommes et femmes.</t>
  </si>
  <si>
    <t xml:space="preserve">Les dates d'ouvertures des cartons des produits tracés (opéra 20X20 et gâteaux café 20X20) n'étaient pas enregistrées pour le 13/05/18 et le 07/05/18.
Le calcul ne peut être réalisé puisque la traçabilité était défaillante en raison de l'existence de deux dates d'ouvertures différentes au même temps pour les deux produits. </t>
  </si>
  <si>
    <t>Veuillez achever le carton entamé avant d'utiliser un autre et assurer l'enregistrement des dates d'ouverture et de fermeture des cartons.</t>
  </si>
  <si>
    <t>M Souheil DRAOUI</t>
  </si>
  <si>
    <t>Veuillez assurer l'enregistrement a chaque opération de découpe.</t>
  </si>
  <si>
    <t>Les dates d'ouvertures des produits entamés étaient enregistrés seulement le jour de l'entame du produit. La traçabilité des produits entamés était défaillante.</t>
  </si>
  <si>
    <t>Moule décortiqué enregistré 8kg de MP à emballer et tracé 8,655kg. Veuillez enregistrer le poids exacte des produits et non pas le poids approximatif.</t>
  </si>
  <si>
    <t>L'état de fraicheur des fruits et légumes n'était pas satisfaisant. Renforcer le tri à ce niveau.</t>
  </si>
  <si>
    <t>Assurer la réparation du meuble.</t>
  </si>
  <si>
    <t>La porte de la rôtissoire ne tient pas fermé.</t>
  </si>
  <si>
    <t>Le directeur magasin et le chef rayon PFT</t>
  </si>
  <si>
    <t>Assurer la mise à disposition des anciens rapports sur 2 ans</t>
  </si>
  <si>
    <t>Veuillez mettre en place un sac dans la poubelle.</t>
  </si>
  <si>
    <t>Mettre les anciens rapports à disposition pendant 6 mois</t>
  </si>
  <si>
    <t>Veuillez interdire l'utilisation des insecticides sous pressions dans les rayons</t>
  </si>
  <si>
    <t>Le sol était crevassé et difficile à nettoyer.</t>
  </si>
  <si>
    <t>Acquisition de nouveaux casiers.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</si>
</sst>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2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Fill="1" applyBorder="1" applyAlignment="1" applyProtection="1">
      <alignment vertical="center" wrapText="1"/>
      <protection hidden="1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7303664"/>
        <c:axId val="1147292240"/>
      </c:barChart>
      <c:catAx>
        <c:axId val="114730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7292240"/>
        <c:crosses val="autoZero"/>
        <c:auto val="1"/>
        <c:lblAlgn val="ctr"/>
        <c:lblOffset val="100"/>
        <c:noMultiLvlLbl val="0"/>
      </c:catAx>
      <c:valAx>
        <c:axId val="1147292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730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84576"/>
        <c:axId val="1208187840"/>
      </c:barChart>
      <c:catAx>
        <c:axId val="120818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87840"/>
        <c:crosses val="autoZero"/>
        <c:auto val="1"/>
        <c:lblAlgn val="ctr"/>
        <c:lblOffset val="100"/>
        <c:noMultiLvlLbl val="0"/>
      </c:catAx>
      <c:valAx>
        <c:axId val="120818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8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91648"/>
        <c:axId val="1208189472"/>
      </c:barChart>
      <c:catAx>
        <c:axId val="120819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89472"/>
        <c:crosses val="autoZero"/>
        <c:auto val="1"/>
        <c:lblAlgn val="ctr"/>
        <c:lblOffset val="100"/>
        <c:noMultiLvlLbl val="0"/>
      </c:catAx>
      <c:valAx>
        <c:axId val="120818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9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79136"/>
        <c:axId val="1208193280"/>
      </c:barChart>
      <c:catAx>
        <c:axId val="120817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93280"/>
        <c:crosses val="autoZero"/>
        <c:auto val="1"/>
        <c:lblAlgn val="ctr"/>
        <c:lblOffset val="100"/>
        <c:noMultiLvlLbl val="0"/>
      </c:catAx>
      <c:valAx>
        <c:axId val="1208193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7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863264"/>
        <c:axId val="1208856192"/>
      </c:barChart>
      <c:catAx>
        <c:axId val="120886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856192"/>
        <c:crosses val="autoZero"/>
        <c:auto val="1"/>
        <c:lblAlgn val="ctr"/>
        <c:lblOffset val="100"/>
        <c:noMultiLvlLbl val="0"/>
      </c:catAx>
      <c:valAx>
        <c:axId val="120885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86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860000"/>
        <c:axId val="1208858912"/>
      </c:barChart>
      <c:catAx>
        <c:axId val="120886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858912"/>
        <c:crosses val="autoZero"/>
        <c:auto val="1"/>
        <c:lblAlgn val="ctr"/>
        <c:lblOffset val="100"/>
        <c:noMultiLvlLbl val="0"/>
      </c:catAx>
      <c:valAx>
        <c:axId val="120885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86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0.95945945945945943</c:v>
                </c:pt>
                <c:pt idx="1">
                  <c:v>0.89912280701754388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862176"/>
        <c:axId val="1208862720"/>
      </c:barChart>
      <c:catAx>
        <c:axId val="120886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862720"/>
        <c:crosses val="autoZero"/>
        <c:auto val="1"/>
        <c:lblAlgn val="ctr"/>
        <c:lblOffset val="100"/>
        <c:noMultiLvlLbl val="0"/>
      </c:catAx>
      <c:valAx>
        <c:axId val="120886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86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0.97157190635451507</c:v>
                </c:pt>
                <c:pt idx="1">
                  <c:v>0.93023255813953487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858368"/>
        <c:axId val="1209179360"/>
      </c:barChart>
      <c:catAx>
        <c:axId val="120885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179360"/>
        <c:crosses val="autoZero"/>
        <c:auto val="1"/>
        <c:lblAlgn val="ctr"/>
        <c:lblOffset val="100"/>
        <c:noMultiLvlLbl val="0"/>
      </c:catAx>
      <c:valAx>
        <c:axId val="1209179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85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6530695615240892"/>
          <c:y val="0.1954676170127857"/>
          <c:w val="0.82472863326993773"/>
          <c:h val="0.7288076561532934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0.9655156829069873</c:v>
                </c:pt>
                <c:pt idx="1">
                  <c:v>0.91467768257853943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09176096"/>
        <c:axId val="1209180448"/>
        <c:extLst/>
      </c:barChart>
      <c:catAx>
        <c:axId val="1209176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180448"/>
        <c:crosses val="autoZero"/>
        <c:auto val="1"/>
        <c:lblAlgn val="ctr"/>
        <c:lblOffset val="100"/>
        <c:noMultiLvlLbl val="0"/>
      </c:catAx>
      <c:valAx>
        <c:axId val="12091804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17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0.91964285714285721</c:v>
                </c:pt>
                <c:pt idx="1">
                  <c:v>0.78151260504201681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09189696"/>
        <c:axId val="1209181536"/>
        <c:extLst/>
      </c:barChart>
      <c:catAx>
        <c:axId val="120918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181536"/>
        <c:crosses val="autoZero"/>
        <c:auto val="1"/>
        <c:lblAlgn val="ctr"/>
        <c:lblOffset val="100"/>
        <c:noMultiLvlLbl val="0"/>
      </c:catAx>
      <c:valAx>
        <c:axId val="120918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918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0.859375</c:v>
                </c:pt>
                <c:pt idx="1">
                  <c:v>0.84375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7293872"/>
        <c:axId val="1147295504"/>
      </c:barChart>
      <c:catAx>
        <c:axId val="114729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7295504"/>
        <c:crosses val="autoZero"/>
        <c:auto val="1"/>
        <c:lblAlgn val="ctr"/>
        <c:lblOffset val="100"/>
        <c:noMultiLvlLbl val="0"/>
      </c:catAx>
      <c:valAx>
        <c:axId val="1147295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729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0.984375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7294416"/>
        <c:axId val="1147290608"/>
      </c:barChart>
      <c:catAx>
        <c:axId val="114729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7290608"/>
        <c:crosses val="autoZero"/>
        <c:auto val="1"/>
        <c:lblAlgn val="ctr"/>
        <c:lblOffset val="100"/>
        <c:noMultiLvlLbl val="0"/>
      </c:catAx>
      <c:valAx>
        <c:axId val="114729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729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0.734375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7288432"/>
        <c:axId val="1147288976"/>
      </c:barChart>
      <c:catAx>
        <c:axId val="114728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47288976"/>
        <c:crosses val="autoZero"/>
        <c:auto val="1"/>
        <c:lblAlgn val="ctr"/>
        <c:lblOffset val="100"/>
        <c:noMultiLvlLbl val="0"/>
      </c:catAx>
      <c:valAx>
        <c:axId val="114728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7288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0.98717948717948723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47291152"/>
        <c:axId val="1021995312"/>
      </c:barChart>
      <c:catAx>
        <c:axId val="114729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21995312"/>
        <c:crosses val="autoZero"/>
        <c:auto val="1"/>
        <c:lblAlgn val="ctr"/>
        <c:lblOffset val="100"/>
        <c:noMultiLvlLbl val="0"/>
      </c:catAx>
      <c:valAx>
        <c:axId val="1021995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4729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79680"/>
        <c:axId val="1208190016"/>
      </c:barChart>
      <c:catAx>
        <c:axId val="120817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90016"/>
        <c:crosses val="autoZero"/>
        <c:auto val="1"/>
        <c:lblAlgn val="ctr"/>
        <c:lblOffset val="100"/>
        <c:noMultiLvlLbl val="0"/>
      </c:catAx>
      <c:valAx>
        <c:axId val="120819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7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0.93478260869565222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80224"/>
        <c:axId val="1208181312"/>
      </c:barChart>
      <c:catAx>
        <c:axId val="120818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81312"/>
        <c:crosses val="autoZero"/>
        <c:auto val="1"/>
        <c:lblAlgn val="ctr"/>
        <c:lblOffset val="100"/>
        <c:noMultiLvlLbl val="0"/>
      </c:catAx>
      <c:valAx>
        <c:axId val="120818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8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81856"/>
        <c:axId val="1208184032"/>
      </c:barChart>
      <c:catAx>
        <c:axId val="120818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84032"/>
        <c:crosses val="autoZero"/>
        <c:auto val="1"/>
        <c:lblAlgn val="ctr"/>
        <c:lblOffset val="100"/>
        <c:noMultiLvlLbl val="0"/>
      </c:catAx>
      <c:valAx>
        <c:axId val="120818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8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0.98275862068965514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187296"/>
        <c:axId val="1208191104"/>
      </c:barChart>
      <c:catAx>
        <c:axId val="120818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191104"/>
        <c:crosses val="autoZero"/>
        <c:auto val="1"/>
        <c:lblAlgn val="ctr"/>
        <c:lblOffset val="100"/>
        <c:noMultiLvlLbl val="0"/>
      </c:catAx>
      <c:valAx>
        <c:axId val="120819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18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24" zoomScaleSheetLayoutView="100" workbookViewId="0">
      <selection activeCell="J31" sqref="J31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5" t="s">
        <v>324</v>
      </c>
      <c r="B18" s="305"/>
      <c r="C18" s="305"/>
      <c r="D18" s="306" t="s">
        <v>408</v>
      </c>
      <c r="E18" s="306"/>
      <c r="F18" s="306"/>
      <c r="G18" s="306"/>
      <c r="H18" s="306"/>
      <c r="I18" s="306"/>
      <c r="J18" s="306"/>
      <c r="K18" s="306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7" t="s">
        <v>325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1" t="s">
        <v>327</v>
      </c>
      <c r="C23" s="301"/>
      <c r="D23" s="78"/>
      <c r="E23" s="78"/>
      <c r="F23" s="78"/>
      <c r="G23" s="78"/>
      <c r="H23" s="78"/>
      <c r="I23" s="78"/>
      <c r="J23" s="77" t="str">
        <f>D18</f>
        <v>Grombalia</v>
      </c>
    </row>
    <row r="24" spans="1:11" ht="33" customHeight="1" x14ac:dyDescent="0.25">
      <c r="A24" s="86" t="s">
        <v>328</v>
      </c>
      <c r="B24" s="300">
        <f>AVERAGE('A1 Exploitation'!D549,'A1 Technique'!D199)</f>
        <v>0.9655156829069873</v>
      </c>
      <c r="C24" s="300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0">
        <f>AVERAGE('A2 Exploitation'!D549,'A2 Technique'!D199)</f>
        <v>0.91467768257853943</v>
      </c>
      <c r="C25" s="300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0">
        <f>AVERAGE('A3 Exploitation'!D549,'A3 Technique'!D199)</f>
        <v>0</v>
      </c>
      <c r="C26" s="300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0">
        <f>AVERAGE('A4 Exploitation'!D549,'A4 Technique'!D199)</f>
        <v>0</v>
      </c>
      <c r="C27" s="300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0">
        <f>AVERAGE('A5 Exploitation'!D549,'A5 Technique'!D199)</f>
        <v>0</v>
      </c>
      <c r="C28" s="300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0">
        <f>AVERAGE('A6 Exploitation'!D549,'A6 Technique'!D199)</f>
        <v>0</v>
      </c>
      <c r="C29" s="300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1" t="s">
        <v>334</v>
      </c>
      <c r="C33" s="301"/>
      <c r="D33" s="78"/>
      <c r="E33" s="78"/>
      <c r="F33" s="78"/>
      <c r="G33" s="78"/>
      <c r="H33" s="78"/>
      <c r="I33" s="78"/>
      <c r="J33" s="77" t="str">
        <f>D18</f>
        <v>Grombalia</v>
      </c>
    </row>
    <row r="34" spans="1:10" ht="33" customHeight="1" x14ac:dyDescent="0.25">
      <c r="A34" s="86" t="s">
        <v>328</v>
      </c>
      <c r="B34" s="300">
        <f>'A1 Exploitation'!D549</f>
        <v>0.97157190635451507</v>
      </c>
      <c r="C34" s="300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0">
        <f>'A2 Exploitation'!D549</f>
        <v>0.93023255813953487</v>
      </c>
      <c r="C35" s="300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0">
        <f>'A3 Exploitation'!D549</f>
        <v>0</v>
      </c>
      <c r="C36" s="300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0">
        <f>'A4 Exploitation'!D549</f>
        <v>0</v>
      </c>
      <c r="C37" s="300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0">
        <f>'A5 Exploitation'!D549</f>
        <v>0</v>
      </c>
      <c r="C38" s="300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0">
        <f>'A6 Exploitation'!D549</f>
        <v>0</v>
      </c>
      <c r="C39" s="300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4" t="s">
        <v>335</v>
      </c>
      <c r="C42" s="304"/>
      <c r="D42" s="78"/>
      <c r="E42" s="78"/>
      <c r="F42" s="78"/>
      <c r="G42" s="78"/>
      <c r="H42" s="78"/>
      <c r="I42" s="78"/>
      <c r="J42" s="77" t="str">
        <f>D18</f>
        <v>Grombalia</v>
      </c>
    </row>
    <row r="43" spans="1:10" ht="33" customHeight="1" x14ac:dyDescent="0.25">
      <c r="A43" s="86" t="s">
        <v>328</v>
      </c>
      <c r="B43" s="300">
        <f>AVERAGE('A1 Exploitation'!D547, 'A1 Technique'!D197)</f>
        <v>0.91964285714285721</v>
      </c>
      <c r="C43" s="300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0">
        <f>AVERAGE('A2 Exploitation'!D547, 'A2 Technique'!D197)</f>
        <v>0.78151260504201681</v>
      </c>
      <c r="C44" s="300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0" t="e">
        <f>AVERAGE('A3 Exploitation'!D547, 'A3 Technique'!D197)</f>
        <v>#DIV/0!</v>
      </c>
      <c r="C45" s="300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0" t="e">
        <f>AVERAGE('A4 Exploitation'!D547, 'A4 Technique'!D197)</f>
        <v>#DIV/0!</v>
      </c>
      <c r="C46" s="300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0" t="e">
        <f>AVERAGE('A5 Exploitation'!D547, 'A5 Technique'!D197)</f>
        <v>#DIV/0!</v>
      </c>
      <c r="C47" s="300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0" t="e">
        <f>AVERAGE('A6 Exploitation'!D547, 'A6 Technique'!D197)</f>
        <v>#DIV/0!</v>
      </c>
      <c r="C48" s="300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1" t="s">
        <v>336</v>
      </c>
      <c r="C51" s="301"/>
      <c r="D51" s="78"/>
      <c r="E51" s="78"/>
      <c r="F51" s="78"/>
      <c r="G51" s="78"/>
      <c r="H51" s="78"/>
      <c r="I51" s="78"/>
      <c r="J51" s="77" t="str">
        <f>D18</f>
        <v>Grombalia</v>
      </c>
    </row>
    <row r="52" spans="1:10" ht="33" customHeight="1" x14ac:dyDescent="0.25">
      <c r="A52" s="86" t="s">
        <v>328</v>
      </c>
      <c r="B52" s="303">
        <f>'A1 Exploitation'!D46</f>
        <v>1</v>
      </c>
      <c r="C52" s="303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3">
        <f>'A2 Exploitation'!D46</f>
        <v>1</v>
      </c>
      <c r="C53" s="303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3">
        <f>'A3 Exploitation'!D46</f>
        <v>0</v>
      </c>
      <c r="C54" s="303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3">
        <f>'A4 Exploitation'!D46</f>
        <v>0</v>
      </c>
      <c r="C55" s="303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3">
        <f>'A5 Exploitation'!D46</f>
        <v>0</v>
      </c>
      <c r="C56" s="303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3">
        <f>'A6 Exploitation'!D46</f>
        <v>0</v>
      </c>
      <c r="C57" s="303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1" t="s">
        <v>337</v>
      </c>
      <c r="C60" s="301"/>
      <c r="D60" s="78"/>
      <c r="E60" s="78"/>
      <c r="F60" s="78"/>
      <c r="G60" s="78"/>
      <c r="H60" s="78"/>
      <c r="I60" s="78"/>
      <c r="J60" s="77" t="str">
        <f>D18</f>
        <v>Grombalia</v>
      </c>
    </row>
    <row r="61" spans="1:10" ht="33" customHeight="1" x14ac:dyDescent="0.25">
      <c r="A61" s="86" t="s">
        <v>328</v>
      </c>
      <c r="B61" s="300">
        <f>'A1 Exploitation'!D103</f>
        <v>0.859375</v>
      </c>
      <c r="C61" s="300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0">
        <f>'A2 Exploitation'!D103</f>
        <v>0.84375</v>
      </c>
      <c r="C62" s="300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0">
        <f>'A3 Exploitation'!D103</f>
        <v>0</v>
      </c>
      <c r="C63" s="300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0">
        <f>'A4 Exploitation'!D103</f>
        <v>0</v>
      </c>
      <c r="C64" s="300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0">
        <f>'A5 Exploitation'!D103</f>
        <v>0</v>
      </c>
      <c r="C65" s="300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0">
        <f>'A6 Exploitation'!D103</f>
        <v>0</v>
      </c>
      <c r="C66" s="300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1" t="s">
        <v>338</v>
      </c>
      <c r="C69" s="301"/>
      <c r="D69" s="78"/>
      <c r="E69" s="78"/>
      <c r="F69" s="78"/>
      <c r="G69" s="78"/>
      <c r="H69" s="78"/>
      <c r="I69" s="78"/>
      <c r="J69" s="77" t="str">
        <f>D18</f>
        <v>Grombalia</v>
      </c>
    </row>
    <row r="70" spans="1:10" ht="33" customHeight="1" x14ac:dyDescent="0.25">
      <c r="A70" s="86" t="s">
        <v>328</v>
      </c>
      <c r="B70" s="300">
        <f>'A1 Exploitation'!D158</f>
        <v>0.9838709677419355</v>
      </c>
      <c r="C70" s="300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0">
        <f>'A2 Exploitation'!D158</f>
        <v>0.984375</v>
      </c>
      <c r="C71" s="300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0">
        <f>'A3 Exploitation'!D158</f>
        <v>0</v>
      </c>
      <c r="C72" s="300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0">
        <f>'A4 Exploitation'!D158</f>
        <v>0</v>
      </c>
      <c r="C73" s="300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0">
        <f>'A5 Exploitation'!D158</f>
        <v>0</v>
      </c>
      <c r="C74" s="300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0">
        <f>'A6 Exploitation'!D158</f>
        <v>0</v>
      </c>
      <c r="C75" s="300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1" t="s">
        <v>339</v>
      </c>
      <c r="C78" s="301"/>
      <c r="D78" s="78"/>
      <c r="E78" s="78"/>
      <c r="F78" s="78"/>
      <c r="G78" s="78"/>
      <c r="H78" s="78"/>
      <c r="I78" s="78"/>
      <c r="J78" s="77" t="str">
        <f>D18</f>
        <v>Grombalia</v>
      </c>
    </row>
    <row r="79" spans="1:10" ht="33" customHeight="1" x14ac:dyDescent="0.25">
      <c r="A79" s="86" t="s">
        <v>328</v>
      </c>
      <c r="B79" s="300">
        <f>'A1 Exploitation'!D205</f>
        <v>1</v>
      </c>
      <c r="C79" s="300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0">
        <f>'A2 Exploitation'!D205</f>
        <v>0.734375</v>
      </c>
      <c r="C80" s="300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0">
        <f>'A3 Exploitation'!D205</f>
        <v>0</v>
      </c>
      <c r="C81" s="300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0">
        <f>'A4 Exploitation'!D205</f>
        <v>0</v>
      </c>
      <c r="C82" s="300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0">
        <f>'A5 Exploitation'!D205</f>
        <v>0</v>
      </c>
      <c r="C83" s="300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0">
        <f>'A6 Exploitation'!D205</f>
        <v>0</v>
      </c>
      <c r="C84" s="300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1" t="s">
        <v>340</v>
      </c>
      <c r="C87" s="301"/>
      <c r="D87" s="78"/>
      <c r="E87" s="78"/>
      <c r="F87" s="78"/>
      <c r="G87" s="78"/>
      <c r="H87" s="78"/>
      <c r="I87" s="78"/>
      <c r="J87" s="77" t="str">
        <f>D18</f>
        <v>Grombalia</v>
      </c>
    </row>
    <row r="88" spans="1:10" ht="33" customHeight="1" x14ac:dyDescent="0.25">
      <c r="A88" s="86" t="s">
        <v>328</v>
      </c>
      <c r="B88" s="300">
        <f>'A1 Exploitation'!D266</f>
        <v>1</v>
      </c>
      <c r="C88" s="300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0">
        <f>'A2 Exploitation'!D266</f>
        <v>0.98717948717948723</v>
      </c>
      <c r="C89" s="300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0">
        <f>'A3 Exploitation'!D266</f>
        <v>0</v>
      </c>
      <c r="C90" s="300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0">
        <f>'A4 Exploitation'!D266</f>
        <v>0</v>
      </c>
      <c r="C91" s="300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0">
        <f>'A5 Exploitation'!D266</f>
        <v>0</v>
      </c>
      <c r="C92" s="300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0">
        <f>'A6 Exploitation'!D266</f>
        <v>0</v>
      </c>
      <c r="C93" s="300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1" t="s">
        <v>341</v>
      </c>
      <c r="C96" s="301"/>
      <c r="D96" s="78"/>
      <c r="E96" s="78"/>
      <c r="F96" s="78"/>
      <c r="G96" s="78"/>
      <c r="H96" s="78"/>
      <c r="I96" s="78"/>
      <c r="J96" s="77" t="str">
        <f>D18</f>
        <v>Grombalia</v>
      </c>
    </row>
    <row r="97" spans="1:10" ht="33" customHeight="1" x14ac:dyDescent="0.25">
      <c r="A97" s="86" t="s">
        <v>328</v>
      </c>
      <c r="B97" s="300">
        <f>'A1 Exploitation'!D318</f>
        <v>0.95833333333333337</v>
      </c>
      <c r="C97" s="300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0">
        <f>'A2 Exploitation'!D318</f>
        <v>0.9</v>
      </c>
      <c r="C98" s="300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0">
        <f>'A3 Exploitation'!D318</f>
        <v>0</v>
      </c>
      <c r="C99" s="300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0">
        <f>'A4 Exploitation'!D318</f>
        <v>0</v>
      </c>
      <c r="C100" s="300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0">
        <f>'A5 Exploitation'!D318</f>
        <v>0</v>
      </c>
      <c r="C101" s="300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0">
        <f>'A6 Exploitation'!D318</f>
        <v>0</v>
      </c>
      <c r="C102" s="300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1" t="s">
        <v>342</v>
      </c>
      <c r="C105" s="301"/>
      <c r="D105" s="78"/>
      <c r="E105" s="78"/>
      <c r="F105" s="78"/>
      <c r="G105" s="78"/>
      <c r="H105" s="78"/>
      <c r="I105" s="78"/>
      <c r="J105" s="77" t="str">
        <f>D18</f>
        <v>Grombalia</v>
      </c>
    </row>
    <row r="106" spans="1:10" ht="33" customHeight="1" x14ac:dyDescent="0.25">
      <c r="A106" s="86" t="s">
        <v>328</v>
      </c>
      <c r="B106" s="300">
        <f>'A1 Exploitation'!D358</f>
        <v>1</v>
      </c>
      <c r="C106" s="300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0">
        <f>'A2 Exploitation'!D358</f>
        <v>0.93478260869565222</v>
      </c>
      <c r="C107" s="300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0">
        <f>'A3 Exploitation'!D358</f>
        <v>0</v>
      </c>
      <c r="C108" s="300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0">
        <f>'A4 Exploitation'!D358</f>
        <v>0</v>
      </c>
      <c r="C109" s="300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0">
        <f>'A5 Exploitation'!D358</f>
        <v>0</v>
      </c>
      <c r="C110" s="300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0">
        <f>'A6 Exploitation'!D358</f>
        <v>0</v>
      </c>
      <c r="C111" s="300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1" t="s">
        <v>343</v>
      </c>
      <c r="C114" s="301"/>
      <c r="D114" s="78"/>
      <c r="E114" s="78"/>
      <c r="F114" s="78"/>
      <c r="G114" s="78"/>
      <c r="H114" s="78"/>
      <c r="I114" s="78"/>
      <c r="J114" s="77" t="str">
        <f>D18</f>
        <v>Grombalia</v>
      </c>
    </row>
    <row r="115" spans="1:10" ht="33" customHeight="1" x14ac:dyDescent="0.25">
      <c r="A115" s="86" t="s">
        <v>328</v>
      </c>
      <c r="B115" s="300">
        <f>'A1 Exploitation'!D391</f>
        <v>0.91176470588235292</v>
      </c>
      <c r="C115" s="300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0">
        <f>'A2 Exploitation'!D391</f>
        <v>1</v>
      </c>
      <c r="C116" s="300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0">
        <f>'A3 Exploitation'!D391</f>
        <v>0</v>
      </c>
      <c r="C117" s="300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0">
        <f>'A4 Exploitation'!D391</f>
        <v>0</v>
      </c>
      <c r="C118" s="300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0">
        <f>'A5 Exploitation'!D391</f>
        <v>0</v>
      </c>
      <c r="C119" s="300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0">
        <f>'A6 Exploitation'!D391</f>
        <v>0</v>
      </c>
      <c r="C120" s="300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1" t="s">
        <v>344</v>
      </c>
      <c r="C123" s="301"/>
      <c r="D123" s="78"/>
      <c r="E123" s="78"/>
      <c r="F123" s="78"/>
      <c r="G123" s="78"/>
      <c r="H123" s="78"/>
      <c r="I123" s="78"/>
      <c r="J123" s="77" t="str">
        <f>D18</f>
        <v>Grombalia</v>
      </c>
    </row>
    <row r="124" spans="1:10" ht="33" customHeight="1" x14ac:dyDescent="0.25">
      <c r="A124" s="86" t="s">
        <v>328</v>
      </c>
      <c r="B124" s="300">
        <f>'A1 Exploitation'!D444</f>
        <v>1</v>
      </c>
      <c r="C124" s="300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0">
        <f>'A2 Exploitation'!D444</f>
        <v>0.98275862068965514</v>
      </c>
      <c r="C125" s="300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0">
        <f>'A3 Exploitation'!D444</f>
        <v>0</v>
      </c>
      <c r="C126" s="300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0">
        <f>'A4 Exploitation'!D444</f>
        <v>0</v>
      </c>
      <c r="C127" s="300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0">
        <f>'A5 Exploitation'!D444</f>
        <v>0</v>
      </c>
      <c r="C128" s="300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0">
        <f>'A6 Exploitation'!D444</f>
        <v>0</v>
      </c>
      <c r="C129" s="300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1" t="s">
        <v>345</v>
      </c>
      <c r="C132" s="301"/>
      <c r="D132" s="78"/>
      <c r="E132" s="78"/>
      <c r="F132" s="78"/>
      <c r="G132" s="78"/>
      <c r="H132" s="78"/>
      <c r="I132" s="78"/>
      <c r="J132" s="77" t="str">
        <f>D18</f>
        <v>Grombalia</v>
      </c>
    </row>
    <row r="133" spans="1:10" ht="33" customHeight="1" x14ac:dyDescent="0.25">
      <c r="A133" s="86" t="s">
        <v>328</v>
      </c>
      <c r="B133" s="300">
        <f>'A1 Exploitation'!D481</f>
        <v>1</v>
      </c>
      <c r="C133" s="300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0">
        <f>'A2 Exploitation'!D481</f>
        <v>1</v>
      </c>
      <c r="C134" s="300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0">
        <f>'A3 Exploitation'!D481</f>
        <v>0</v>
      </c>
      <c r="C135" s="300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0">
        <f>'A4 Exploitation'!D481</f>
        <v>0</v>
      </c>
      <c r="C136" s="300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0">
        <f>'A5 Exploitation'!D481</f>
        <v>0</v>
      </c>
      <c r="C137" s="300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0">
        <f>'A6 Exploitation'!D481</f>
        <v>0</v>
      </c>
      <c r="C138" s="300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1" t="s">
        <v>346</v>
      </c>
      <c r="C141" s="301"/>
      <c r="D141" s="78"/>
      <c r="E141" s="78"/>
      <c r="F141" s="78"/>
      <c r="G141" s="78"/>
      <c r="H141" s="78"/>
      <c r="I141" s="78"/>
      <c r="J141" s="77" t="str">
        <f>D18</f>
        <v>Grombalia</v>
      </c>
    </row>
    <row r="142" spans="1:10" ht="33" customHeight="1" x14ac:dyDescent="0.25">
      <c r="A142" s="86" t="s">
        <v>328</v>
      </c>
      <c r="B142" s="300">
        <f>'A1 Exploitation'!D503</f>
        <v>1</v>
      </c>
      <c r="C142" s="300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0">
        <f>'A2 Exploitation'!D503</f>
        <v>0.9375</v>
      </c>
      <c r="C143" s="300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0">
        <f>'A3 Exploitation'!D503</f>
        <v>0</v>
      </c>
      <c r="C144" s="300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0">
        <f>'A4 Exploitation'!D503</f>
        <v>0</v>
      </c>
      <c r="C145" s="300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0">
        <f>'A5 Exploitation'!D503</f>
        <v>0</v>
      </c>
      <c r="C146" s="300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0">
        <f>'A6 Exploitation'!D503</f>
        <v>0</v>
      </c>
      <c r="C147" s="300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1" t="s">
        <v>347</v>
      </c>
      <c r="C150" s="301"/>
      <c r="D150" s="78"/>
      <c r="E150" s="78"/>
      <c r="F150" s="78"/>
      <c r="G150" s="78"/>
      <c r="H150" s="78"/>
      <c r="I150" s="78"/>
      <c r="J150" s="77" t="str">
        <f>D18</f>
        <v>Grombalia</v>
      </c>
    </row>
    <row r="151" spans="1:10" ht="33" customHeight="1" x14ac:dyDescent="0.25">
      <c r="A151" s="86" t="s">
        <v>328</v>
      </c>
      <c r="B151" s="300">
        <f>'A1 Exploitation'!D514</f>
        <v>1</v>
      </c>
      <c r="C151" s="300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0">
        <f>'A2 Exploitation'!D514</f>
        <v>0.875</v>
      </c>
      <c r="C152" s="300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0">
        <f>'A3 Exploitation'!D514</f>
        <v>0</v>
      </c>
      <c r="C153" s="300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0">
        <f>'A4 Exploitation'!D514</f>
        <v>0</v>
      </c>
      <c r="C154" s="300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0">
        <f>'A5 Exploitation'!D514</f>
        <v>0</v>
      </c>
      <c r="C155" s="300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0">
        <f>'A6 Exploitation'!D514</f>
        <v>0</v>
      </c>
      <c r="C156" s="300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2"/>
      <c r="C159" s="302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1" t="s">
        <v>348</v>
      </c>
      <c r="C160" s="301"/>
      <c r="D160" s="78"/>
      <c r="E160" s="78"/>
      <c r="F160" s="78"/>
      <c r="G160" s="78"/>
      <c r="H160" s="78"/>
      <c r="I160" s="78"/>
      <c r="J160" s="77" t="str">
        <f>D18</f>
        <v>Grombalia</v>
      </c>
    </row>
    <row r="161" spans="1:10" ht="33" customHeight="1" x14ac:dyDescent="0.25">
      <c r="A161" s="86" t="s">
        <v>328</v>
      </c>
      <c r="B161" s="300">
        <f>'A1 Exploitation'!D534</f>
        <v>0.95</v>
      </c>
      <c r="C161" s="300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0">
        <f>'A2 Exploitation'!D534</f>
        <v>1</v>
      </c>
      <c r="C162" s="300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0">
        <f>'A3 Exploitation'!D534</f>
        <v>0</v>
      </c>
      <c r="C163" s="300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0">
        <f>'A4 Exploitation'!D534</f>
        <v>0</v>
      </c>
      <c r="C164" s="300"/>
    </row>
    <row r="165" spans="1:10" ht="33" customHeight="1" x14ac:dyDescent="0.25">
      <c r="A165" s="85" t="s">
        <v>332</v>
      </c>
      <c r="B165" s="300">
        <f>'A5 Exploitation'!D534</f>
        <v>0</v>
      </c>
      <c r="C165" s="300"/>
    </row>
    <row r="166" spans="1:10" ht="18" x14ac:dyDescent="0.25">
      <c r="A166" s="85" t="s">
        <v>333</v>
      </c>
      <c r="B166" s="300">
        <f>'A6 Exploitation'!D534</f>
        <v>0</v>
      </c>
      <c r="C166" s="300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1" t="s">
        <v>349</v>
      </c>
      <c r="C169" s="301"/>
      <c r="J169" s="77" t="str">
        <f>D18</f>
        <v>Grombalia</v>
      </c>
    </row>
    <row r="170" spans="1:10" ht="33" customHeight="1" x14ac:dyDescent="0.25">
      <c r="A170" s="86" t="s">
        <v>328</v>
      </c>
      <c r="B170" s="300">
        <f>'A1 Exploitation'!D545</f>
        <v>1</v>
      </c>
      <c r="C170" s="300"/>
    </row>
    <row r="171" spans="1:10" ht="33" customHeight="1" x14ac:dyDescent="0.25">
      <c r="A171" s="85" t="s">
        <v>329</v>
      </c>
      <c r="B171" s="300">
        <f>'A2 Exploitation'!D545</f>
        <v>1</v>
      </c>
      <c r="C171" s="300"/>
    </row>
    <row r="172" spans="1:10" ht="33" customHeight="1" x14ac:dyDescent="0.25">
      <c r="A172" s="86" t="s">
        <v>330</v>
      </c>
      <c r="B172" s="300">
        <f>'A3 Exploitation'!D545</f>
        <v>0</v>
      </c>
      <c r="C172" s="300"/>
    </row>
    <row r="173" spans="1:10" ht="33" customHeight="1" x14ac:dyDescent="0.25">
      <c r="A173" s="86" t="s">
        <v>331</v>
      </c>
      <c r="B173" s="300">
        <f>'A4 Exploitation'!D545</f>
        <v>0</v>
      </c>
      <c r="C173" s="300"/>
    </row>
    <row r="174" spans="1:10" ht="33" customHeight="1" x14ac:dyDescent="0.25">
      <c r="A174" s="85" t="s">
        <v>332</v>
      </c>
      <c r="B174" s="300">
        <f>'A5 Exploitation'!D545</f>
        <v>0</v>
      </c>
      <c r="C174" s="300"/>
    </row>
    <row r="175" spans="1:10" ht="18" x14ac:dyDescent="0.25">
      <c r="A175" s="85" t="s">
        <v>333</v>
      </c>
      <c r="B175" s="300">
        <f>'A6 Exploitation'!D545</f>
        <v>0</v>
      </c>
      <c r="C175" s="300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1" t="s">
        <v>350</v>
      </c>
      <c r="C178" s="301"/>
      <c r="J178" s="77" t="str">
        <f>D18</f>
        <v>Grombalia</v>
      </c>
    </row>
    <row r="179" spans="1:10" ht="33" customHeight="1" x14ac:dyDescent="0.25">
      <c r="A179" s="86" t="s">
        <v>328</v>
      </c>
      <c r="B179" s="300">
        <f>'A1 Technique'!D199</f>
        <v>0.95945945945945943</v>
      </c>
      <c r="C179" s="300"/>
    </row>
    <row r="180" spans="1:10" ht="33" customHeight="1" x14ac:dyDescent="0.25">
      <c r="A180" s="85" t="s">
        <v>329</v>
      </c>
      <c r="B180" s="300">
        <f>'A2 Technique'!D199</f>
        <v>0.89912280701754388</v>
      </c>
      <c r="C180" s="300"/>
    </row>
    <row r="181" spans="1:10" ht="33" customHeight="1" x14ac:dyDescent="0.25">
      <c r="A181" s="86" t="s">
        <v>330</v>
      </c>
      <c r="B181" s="300">
        <f>'A3 Technique'!D199</f>
        <v>0</v>
      </c>
      <c r="C181" s="300"/>
    </row>
    <row r="182" spans="1:10" ht="33" customHeight="1" x14ac:dyDescent="0.25">
      <c r="A182" s="86" t="s">
        <v>331</v>
      </c>
      <c r="B182" s="300">
        <f>'A4 Technique'!D199</f>
        <v>0</v>
      </c>
      <c r="C182" s="300"/>
    </row>
    <row r="183" spans="1:10" ht="33" customHeight="1" x14ac:dyDescent="0.25">
      <c r="A183" s="85" t="s">
        <v>332</v>
      </c>
      <c r="B183" s="300">
        <f>'A5 Technique'!D199</f>
        <v>0</v>
      </c>
      <c r="C183" s="300"/>
    </row>
    <row r="184" spans="1:10" ht="18" x14ac:dyDescent="0.25">
      <c r="A184" s="85" t="s">
        <v>333</v>
      </c>
      <c r="B184" s="300">
        <f>'A6 Technique'!D199</f>
        <v>0</v>
      </c>
      <c r="C184" s="30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topLeftCell="A469" zoomScale="60" workbookViewId="0">
      <selection activeCell="D476" sqref="D4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Grombalia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ht="16.5" customHeight="1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ht="16.5" customHeight="1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ht="16.5" customHeight="1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ht="16.5" customHeight="1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ht="16.5" customHeigh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ht="16.5" customHeight="1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ht="16.5" customHeight="1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ht="16.5" customHeight="1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ht="16.5" customHeight="1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ht="16.5" customHeight="1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ht="16.5" customHeight="1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ht="16.5" customHeight="1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ht="16.5" customHeight="1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8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Y9ag2DWXsFNIPbluyy+oa7JiADskR4fFryX89MpSyc5J7mTeMo7duscKt8W7AR9I+vEwUo+tWJc7yLZbB6kW0Q==" saltValue="bR8s6SCTSNDHaaJ1JJlJ5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'A5 Exploitation'!A8:F8</f>
        <v>Grombalia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'A5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'A5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'A5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COUNTIF('A4 Technique'!F17:F193,"ok")</f>
        <v>0</v>
      </c>
      <c r="F197" s="29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topLeftCell="A469" zoomScale="60" workbookViewId="0">
      <selection activeCell="D476" sqref="D4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Grombalia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ht="16.5" customHeight="1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ht="16.5" customHeight="1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ht="16.5" customHeight="1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ht="16.5" customHeight="1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ht="16.5" customHeigh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ht="16.5" customHeight="1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ht="16.5" customHeight="1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ht="16.5" customHeight="1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ht="16.5" customHeight="1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ht="16.5" customHeight="1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ht="16.5" customHeight="1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ht="16.5" customHeight="1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ht="16.5" customHeight="1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82">
        <f>COUNTIF('A5 Exploitation'!F540:F542,"ok")</f>
        <v>0</v>
      </c>
      <c r="F543" s="28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0wbCN5OZu5+BFisRshCNSap3nHnRKKlI5m6CRYFYtF4svYM/A1a5jTPpH38GrBSfHPmKLG/FZ+y+Dv9YNjVBA==" saltValue="D/vUkYLXT1dmmWSHQY5FF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'A6 Exploitation'!A8:F8</f>
        <v>Grombalia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'A6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'A6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'A6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COUNTIF('A5 Technique'!F17:F193,"ok")</f>
        <v>0</v>
      </c>
      <c r="F197" s="29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zoomScale="90" zoomScaleSheetLayoutView="90" workbookViewId="0">
      <selection activeCell="F351" sqref="F35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Grombalia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 t="s">
        <v>409</v>
      </c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 t="s">
        <v>410</v>
      </c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>
        <v>43165</v>
      </c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0.97157190635451507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43165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 t="s">
        <v>430</v>
      </c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43165</v>
      </c>
      <c r="B49" s="124"/>
      <c r="C49" s="135"/>
      <c r="D49" s="124"/>
    </row>
    <row r="50" spans="1:7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 t="s">
        <v>411</v>
      </c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 t="s">
        <v>411</v>
      </c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48.5" x14ac:dyDescent="0.3">
      <c r="A74" s="209" t="s">
        <v>393</v>
      </c>
      <c r="B74" s="130">
        <v>0</v>
      </c>
      <c r="C74" s="150">
        <f>IF(B74=0, -5, "0")</f>
        <v>-5</v>
      </c>
      <c r="D74" s="295" t="s">
        <v>435</v>
      </c>
      <c r="E74" s="116" t="s">
        <v>412</v>
      </c>
      <c r="F74" s="204" t="s">
        <v>357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21</v>
      </c>
    </row>
    <row r="85" spans="1:7" x14ac:dyDescent="0.3">
      <c r="A85" s="5" t="s">
        <v>35</v>
      </c>
      <c r="B85" s="132"/>
      <c r="C85" s="133"/>
      <c r="D85" s="134">
        <f>D84/(COUNT(B65:C83)*2)</f>
        <v>0.7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0.859375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43165</v>
      </c>
      <c r="B106" s="124"/>
      <c r="C106" s="135"/>
      <c r="D106" s="124"/>
    </row>
    <row r="107" spans="1:7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10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2</v>
      </c>
      <c r="C130" s="131"/>
      <c r="D130" s="138" t="s">
        <v>413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5" t="s">
        <v>414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33.75" customHeight="1" x14ac:dyDescent="0.3">
      <c r="A134" s="212" t="s">
        <v>155</v>
      </c>
      <c r="B134" s="130">
        <v>1</v>
      </c>
      <c r="C134" s="150" t="str">
        <f>IF(B134=0, -5, "0")</f>
        <v>0</v>
      </c>
      <c r="D134" s="116" t="s">
        <v>415</v>
      </c>
      <c r="E134" s="106"/>
      <c r="F134" s="204" t="s">
        <v>356</v>
      </c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0.96875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0.9838709677419355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43165</v>
      </c>
      <c r="B161" s="124"/>
      <c r="C161" s="135"/>
      <c r="D161" s="127"/>
    </row>
    <row r="162" spans="1:7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6" t="s">
        <v>414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 t="s">
        <v>356</v>
      </c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43165</v>
      </c>
      <c r="B208" s="124"/>
      <c r="C208" s="135"/>
      <c r="D208" s="124"/>
    </row>
    <row r="209" spans="1:7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 t="s">
        <v>356</v>
      </c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43165</v>
      </c>
      <c r="B269" s="124"/>
      <c r="C269" s="135"/>
      <c r="D269" s="124"/>
      <c r="F269" s="206"/>
      <c r="G269" s="214"/>
    </row>
    <row r="270" spans="1:7" s="16" customForma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48.75" customHeight="1" x14ac:dyDescent="0.3">
      <c r="A289" s="211" t="s">
        <v>372</v>
      </c>
      <c r="B289" s="130">
        <v>0</v>
      </c>
      <c r="C289" s="131"/>
      <c r="D289" s="214" t="s">
        <v>431</v>
      </c>
      <c r="E289" s="116" t="s">
        <v>432</v>
      </c>
      <c r="F289" s="204" t="s">
        <v>357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414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1</v>
      </c>
      <c r="C313" s="140"/>
      <c r="D313" s="251">
        <v>0.5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0.9375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43165</v>
      </c>
      <c r="B321" s="124"/>
      <c r="C321" s="135"/>
      <c r="D321" s="127"/>
    </row>
    <row r="322" spans="1:7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 t="s">
        <v>32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43165</v>
      </c>
      <c r="B361" s="124"/>
      <c r="C361" s="135"/>
      <c r="D361" s="124"/>
    </row>
    <row r="362" spans="1:7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433</v>
      </c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1</v>
      </c>
      <c r="C372" s="131"/>
      <c r="D372" s="149" t="s">
        <v>416</v>
      </c>
      <c r="E372" s="116"/>
      <c r="F372" s="204" t="s">
        <v>356</v>
      </c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292" t="s">
        <v>101</v>
      </c>
      <c r="B381" s="130">
        <v>1</v>
      </c>
      <c r="C381" s="280" t="str">
        <f>IF(B381=0, -5, "0")</f>
        <v>0</v>
      </c>
      <c r="D381" s="149" t="s">
        <v>434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43165</v>
      </c>
      <c r="B394" s="124"/>
      <c r="C394" s="135"/>
      <c r="D394" s="127"/>
      <c r="G394" s="127"/>
    </row>
    <row r="395" spans="1:7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43165</v>
      </c>
      <c r="B447" s="124"/>
      <c r="C447" s="135"/>
      <c r="D447" s="124"/>
    </row>
    <row r="448" spans="1:7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43165</v>
      </c>
      <c r="B484" s="124"/>
      <c r="C484" s="135"/>
      <c r="D484" s="124"/>
    </row>
    <row r="485" spans="1:7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 t="s">
        <v>32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43165</v>
      </c>
      <c r="B506" s="124"/>
      <c r="C506" s="135"/>
      <c r="D506" s="124"/>
    </row>
    <row r="507" spans="1:7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43165</v>
      </c>
      <c r="B517" s="124"/>
      <c r="C517" s="135"/>
      <c r="D517" s="124"/>
    </row>
    <row r="518" spans="1:7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ht="33" x14ac:dyDescent="0.3">
      <c r="A521" s="70" t="s">
        <v>390</v>
      </c>
      <c r="B521" s="130">
        <v>1</v>
      </c>
      <c r="C521" s="130"/>
      <c r="D521" s="95" t="s">
        <v>417</v>
      </c>
      <c r="E521" s="94"/>
      <c r="F521" s="204" t="s">
        <v>356</v>
      </c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19</v>
      </c>
    </row>
    <row r="534" spans="1:7" x14ac:dyDescent="0.3">
      <c r="A534" s="5" t="s">
        <v>35</v>
      </c>
      <c r="B534" s="132"/>
      <c r="C534" s="133"/>
      <c r="D534" s="134">
        <f>D533/(COUNT(B520:C532)*2)</f>
        <v>0.95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43165</v>
      </c>
      <c r="B537" s="124"/>
      <c r="C537" s="135"/>
      <c r="D537" s="124"/>
      <c r="G537" s="127"/>
    </row>
    <row r="538" spans="1:7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0.9642857142857143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0.97157190635451507</v>
      </c>
    </row>
  </sheetData>
  <sheetProtection algorithmName="SHA-512" hashValue="LPfO5R775fl6hXn26hn9lidnnlH3rcQKB6ScEC8jF+MTQ8KK/slNLmHhkxHfkltiJCFAIoUWJK+kYc4eNM5W8A==" saltValue="rktvOW88pSnBJ3uFnL1DC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100-000003000000}"/>
  </dataValidations>
  <pageMargins left="0.7" right="0.7" top="0.75" bottom="0.75" header="0.3" footer="0.3"/>
  <pageSetup paperSize="9" scale="40" orientation="portrait" r:id="rId1"/>
  <rowBreaks count="4" manualBreakCount="4">
    <brk id="85" max="6" man="1"/>
    <brk id="174" max="6" man="1"/>
    <brk id="267" max="6" man="1"/>
    <brk id="3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zoomScaleNormal="90" zoomScaleSheetLayoutView="100" workbookViewId="0">
      <selection activeCell="D3" sqref="D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'A1 Exploitation'!A8:F8</f>
        <v>Grombalia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 t="str">
        <f>'A1 Exploitation'!B9:F9</f>
        <v>M Dhia Dhia MECHLAOUI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 t="str">
        <f>'A1 Exploitation'!B10:F10</f>
        <v>Le directeur magasin et les Chefs rayons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'A1 Exploitation'!B11:F11</f>
        <v>43165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0.95945945945945943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50">
        <f>SUM(B17:C21)</f>
        <v>10</v>
      </c>
    </row>
    <row r="23" spans="1:7" x14ac:dyDescent="0.3">
      <c r="A23" s="334" t="s">
        <v>295</v>
      </c>
      <c r="B23" s="335"/>
      <c r="C23" s="336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14</v>
      </c>
    </row>
    <row r="34" spans="1:7" x14ac:dyDescent="0.3">
      <c r="A34" s="334" t="s">
        <v>295</v>
      </c>
      <c r="B34" s="335"/>
      <c r="C34" s="336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10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12</v>
      </c>
    </row>
    <row r="53" spans="1:7" x14ac:dyDescent="0.3">
      <c r="A53" s="334" t="s">
        <v>295</v>
      </c>
      <c r="B53" s="335"/>
      <c r="C53" s="336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419</v>
      </c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12</v>
      </c>
    </row>
    <row r="64" spans="1:7" x14ac:dyDescent="0.3">
      <c r="A64" s="334" t="s">
        <v>295</v>
      </c>
      <c r="B64" s="335"/>
      <c r="C64" s="336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51" x14ac:dyDescent="0.4">
      <c r="A68" s="17" t="s">
        <v>272</v>
      </c>
      <c r="B68" s="100">
        <v>0</v>
      </c>
      <c r="C68" s="101"/>
      <c r="D68" s="95" t="s">
        <v>427</v>
      </c>
      <c r="E68" s="95" t="s">
        <v>428</v>
      </c>
      <c r="F68" s="94" t="s">
        <v>357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420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22</v>
      </c>
    </row>
    <row r="85" spans="1:7" x14ac:dyDescent="0.3">
      <c r="A85" s="334" t="s">
        <v>295</v>
      </c>
      <c r="B85" s="335"/>
      <c r="C85" s="336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422</v>
      </c>
      <c r="E95" s="95" t="s">
        <v>436</v>
      </c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424</v>
      </c>
      <c r="E99" s="94"/>
      <c r="F99" s="94" t="s">
        <v>357</v>
      </c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425</v>
      </c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 t="s">
        <v>423</v>
      </c>
      <c r="E101" s="94" t="s">
        <v>421</v>
      </c>
      <c r="F101" s="94" t="s">
        <v>357</v>
      </c>
    </row>
    <row r="102" spans="1:7" x14ac:dyDescent="0.3">
      <c r="A102" s="334" t="s">
        <v>36</v>
      </c>
      <c r="B102" s="335"/>
      <c r="C102" s="336"/>
      <c r="D102" s="248">
        <f>SUM(B88:C101)</f>
        <v>23</v>
      </c>
    </row>
    <row r="103" spans="1:7" x14ac:dyDescent="0.3">
      <c r="A103" s="334" t="s">
        <v>295</v>
      </c>
      <c r="B103" s="335"/>
      <c r="C103" s="336"/>
      <c r="D103" s="33">
        <f>D102/(COUNT(B88:C101)*2)</f>
        <v>0.8214285714285714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426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 t="s">
        <v>356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22</v>
      </c>
    </row>
    <row r="134" spans="1:7" x14ac:dyDescent="0.3">
      <c r="A134" s="334" t="s">
        <v>295</v>
      </c>
      <c r="B134" s="335"/>
      <c r="C134" s="336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66" x14ac:dyDescent="0.3">
      <c r="A140" s="52" t="s">
        <v>278</v>
      </c>
      <c r="B140" s="110">
        <v>0</v>
      </c>
      <c r="C140" s="95"/>
      <c r="D140" s="129" t="s">
        <v>429</v>
      </c>
      <c r="E140" s="95" t="s">
        <v>428</v>
      </c>
      <c r="F140" s="94" t="s">
        <v>357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22</v>
      </c>
    </row>
    <row r="150" spans="1:7" x14ac:dyDescent="0.3">
      <c r="A150" s="334" t="s">
        <v>295</v>
      </c>
      <c r="B150" s="335"/>
      <c r="C150" s="336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50">
        <f>SUM(B153:C160)</f>
        <v>16</v>
      </c>
    </row>
    <row r="162" spans="1:7" x14ac:dyDescent="0.3">
      <c r="A162" s="334" t="s">
        <v>295</v>
      </c>
      <c r="B162" s="335"/>
      <c r="C162" s="336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6</v>
      </c>
    </row>
    <row r="170" spans="1:7" x14ac:dyDescent="0.3">
      <c r="A170" s="334" t="s">
        <v>295</v>
      </c>
      <c r="B170" s="335"/>
      <c r="C170" s="336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8</v>
      </c>
    </row>
    <row r="178" spans="1:7" x14ac:dyDescent="0.3">
      <c r="A178" s="334" t="s">
        <v>295</v>
      </c>
      <c r="B178" s="335"/>
      <c r="C178" s="336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10</v>
      </c>
    </row>
    <row r="187" spans="1:7" x14ac:dyDescent="0.3">
      <c r="A187" s="334" t="s">
        <v>295</v>
      </c>
      <c r="B187" s="335"/>
      <c r="C187" s="336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 t="s">
        <v>356</v>
      </c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6</v>
      </c>
    </row>
    <row r="195" spans="1:6" x14ac:dyDescent="0.3">
      <c r="A195" s="334" t="s">
        <v>295</v>
      </c>
      <c r="B195" s="335"/>
      <c r="C195" s="336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0.875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0.95945945945945943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5" max="5" man="1"/>
    <brk id="163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tabSelected="1" view="pageBreakPreview" zoomScale="98" zoomScaleSheetLayoutView="98" workbookViewId="0">
      <selection activeCell="D543" sqref="D543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Grombalia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 t="s">
        <v>465</v>
      </c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 t="s">
        <v>472</v>
      </c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>
        <v>43243</v>
      </c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0.93023255813953487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43243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43243</v>
      </c>
      <c r="B49" s="124"/>
      <c r="C49" s="135"/>
      <c r="D49" s="124"/>
    </row>
    <row r="50" spans="1:7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40.25" customHeight="1" x14ac:dyDescent="0.3">
      <c r="A74" s="209" t="s">
        <v>393</v>
      </c>
      <c r="B74" s="130">
        <v>0</v>
      </c>
      <c r="C74" s="150">
        <f>IF(B74=0, -5, "0")</f>
        <v>-5</v>
      </c>
      <c r="D74" s="95" t="s">
        <v>463</v>
      </c>
      <c r="E74" s="116" t="s">
        <v>464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1</v>
      </c>
      <c r="C78" s="150"/>
      <c r="D78" s="223" t="s">
        <v>440</v>
      </c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22</v>
      </c>
    </row>
    <row r="85" spans="1:7" x14ac:dyDescent="0.3">
      <c r="A85" s="5" t="s">
        <v>35</v>
      </c>
      <c r="B85" s="132"/>
      <c r="C85" s="133"/>
      <c r="D85" s="134">
        <f>D84/(COUNT(B65:C83)*2)</f>
        <v>0.6875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 IF(D99=0,"0","NA")))</f>
        <v>0</v>
      </c>
      <c r="C99" s="213"/>
      <c r="D99" s="281">
        <f>IFERROR(E99/F99,"N.A")</f>
        <v>0</v>
      </c>
      <c r="E99" s="282">
        <f>COUNTIF('A1 Exploitation'!F53:F98,"ok")</f>
        <v>0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0.84375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43243</v>
      </c>
      <c r="B106" s="124"/>
      <c r="C106" s="135"/>
      <c r="D106" s="124"/>
    </row>
    <row r="107" spans="1:7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12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x14ac:dyDescent="0.3">
      <c r="A130" s="70" t="s">
        <v>240</v>
      </c>
      <c r="B130" s="130">
        <v>2</v>
      </c>
      <c r="C130" s="131"/>
      <c r="D130" s="138" t="s">
        <v>437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1</v>
      </c>
      <c r="C133" s="130"/>
      <c r="D133" s="235" t="s">
        <v>438</v>
      </c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0.96875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63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0.984375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43243</v>
      </c>
      <c r="B161" s="124"/>
      <c r="C161" s="135"/>
      <c r="D161" s="127"/>
    </row>
    <row r="162" spans="1:7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49.5" x14ac:dyDescent="0.3">
      <c r="A169" s="7" t="s">
        <v>171</v>
      </c>
      <c r="B169" s="130">
        <v>1</v>
      </c>
      <c r="C169" s="130"/>
      <c r="D169" s="95" t="s">
        <v>454</v>
      </c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49.5" x14ac:dyDescent="0.3">
      <c r="A185" s="70" t="s">
        <v>136</v>
      </c>
      <c r="B185" s="130">
        <v>1</v>
      </c>
      <c r="C185" s="130"/>
      <c r="D185" s="147" t="s">
        <v>439</v>
      </c>
      <c r="E185" s="95"/>
      <c r="F185" s="204"/>
    </row>
    <row r="186" spans="1:7" ht="68.25" customHeight="1" x14ac:dyDescent="0.35">
      <c r="A186" s="266" t="s">
        <v>186</v>
      </c>
      <c r="B186" s="130">
        <v>0</v>
      </c>
      <c r="C186" s="136">
        <f>IF(B186=0, -10, "0")</f>
        <v>-10</v>
      </c>
      <c r="D186" s="165" t="s">
        <v>467</v>
      </c>
      <c r="E186" s="95" t="s">
        <v>466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1</v>
      </c>
      <c r="C189" s="130"/>
      <c r="D189" s="116" t="s">
        <v>440</v>
      </c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0.68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0.734375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43243</v>
      </c>
      <c r="B208" s="124"/>
      <c r="C208" s="135"/>
      <c r="D208" s="124"/>
    </row>
    <row r="209" spans="1:7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1</v>
      </c>
      <c r="C239" s="131"/>
      <c r="D239" s="95" t="s">
        <v>438</v>
      </c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0.96875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1</v>
      </c>
      <c r="F261" s="283">
        <f>COUNTA('A1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0.98717948717948723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43243</v>
      </c>
      <c r="B269" s="124"/>
      <c r="C269" s="135"/>
      <c r="D269" s="124"/>
      <c r="F269" s="206"/>
      <c r="G269" s="214"/>
    </row>
    <row r="270" spans="1:7" s="16" customForma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66" customHeight="1" x14ac:dyDescent="0.3">
      <c r="A289" s="211" t="s">
        <v>372</v>
      </c>
      <c r="B289" s="130">
        <v>0</v>
      </c>
      <c r="C289" s="131"/>
      <c r="D289" s="214" t="s">
        <v>442</v>
      </c>
      <c r="E289" s="116" t="s">
        <v>443</v>
      </c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1</v>
      </c>
      <c r="C293" s="130"/>
      <c r="D293" s="156" t="s">
        <v>452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9.75" customHeight="1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468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1</v>
      </c>
      <c r="C303" s="131"/>
      <c r="D303" s="165" t="s">
        <v>440</v>
      </c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57" customHeight="1" x14ac:dyDescent="0.3">
      <c r="A309" s="58" t="s">
        <v>361</v>
      </c>
      <c r="B309" s="130">
        <v>0</v>
      </c>
      <c r="C309" s="213"/>
      <c r="D309" s="165" t="s">
        <v>441</v>
      </c>
      <c r="E309" s="116" t="s">
        <v>473</v>
      </c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0</v>
      </c>
      <c r="C313" s="140"/>
      <c r="D313" s="281">
        <f>IFERROR(E313/F313,"N.A")</f>
        <v>0</v>
      </c>
      <c r="E313" s="282">
        <f>COUNTIF('A1 Exploitation'!F273:F312,"ok")</f>
        <v>0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39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0.84782608695652173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63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43243</v>
      </c>
      <c r="B321" s="124"/>
      <c r="C321" s="135"/>
      <c r="D321" s="127"/>
    </row>
    <row r="322" spans="1:7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 t="s">
        <v>32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6.75" customHeight="1" x14ac:dyDescent="0.3">
      <c r="A340" s="210" t="s">
        <v>318</v>
      </c>
      <c r="B340" s="130">
        <v>1</v>
      </c>
      <c r="C340" s="150" t="str">
        <f>IF(B340=0, -5, "0")</f>
        <v>0</v>
      </c>
      <c r="D340" s="137" t="s">
        <v>469</v>
      </c>
      <c r="E340" s="95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 t="s">
        <v>474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52.5" customHeight="1" x14ac:dyDescent="0.3">
      <c r="A350" s="55" t="s">
        <v>361</v>
      </c>
      <c r="B350" s="130">
        <v>0</v>
      </c>
      <c r="C350" s="227"/>
      <c r="D350" s="297" t="s">
        <v>441</v>
      </c>
      <c r="E350" s="297" t="s">
        <v>475</v>
      </c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0.93478260869565222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43243</v>
      </c>
      <c r="B361" s="124"/>
      <c r="C361" s="135"/>
      <c r="D361" s="124"/>
    </row>
    <row r="362" spans="1:7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3</v>
      </c>
      <c r="F386" s="283">
        <f>COUNTA('A1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43243</v>
      </c>
      <c r="B394" s="124"/>
      <c r="C394" s="135"/>
      <c r="D394" s="127"/>
      <c r="G394" s="127"/>
    </row>
    <row r="395" spans="1:7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3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49.5" x14ac:dyDescent="0.3">
      <c r="A430" s="8" t="s">
        <v>267</v>
      </c>
      <c r="B430" s="130">
        <v>1</v>
      </c>
      <c r="C430" s="130"/>
      <c r="D430" s="129" t="s">
        <v>444</v>
      </c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43243</v>
      </c>
      <c r="B447" s="124"/>
      <c r="C447" s="135"/>
      <c r="D447" s="124"/>
    </row>
    <row r="448" spans="1:7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43243</v>
      </c>
      <c r="B484" s="124"/>
      <c r="C484" s="135"/>
      <c r="D484" s="124"/>
    </row>
    <row r="485" spans="1:7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462</v>
      </c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43243</v>
      </c>
      <c r="B506" s="124"/>
      <c r="C506" s="135"/>
      <c r="D506" s="124"/>
    </row>
    <row r="507" spans="1:7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x14ac:dyDescent="0.3">
      <c r="A508" s="308"/>
      <c r="B508" s="41" t="s">
        <v>34</v>
      </c>
      <c r="C508" s="41" t="s">
        <v>33</v>
      </c>
      <c r="D508" s="351"/>
      <c r="E508" s="310"/>
      <c r="F508" s="310"/>
    </row>
    <row r="509" spans="1:7" ht="33" x14ac:dyDescent="0.3">
      <c r="A509" s="6" t="s">
        <v>15</v>
      </c>
      <c r="B509" s="130">
        <v>1</v>
      </c>
      <c r="C509" s="130"/>
      <c r="D509" s="95" t="s">
        <v>476</v>
      </c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43243</v>
      </c>
      <c r="B517" s="124"/>
      <c r="C517" s="135"/>
      <c r="D517" s="124"/>
    </row>
    <row r="518" spans="1:7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x14ac:dyDescent="0.3">
      <c r="A519" s="308"/>
      <c r="B519" s="41" t="s">
        <v>34</v>
      </c>
      <c r="C519" s="41" t="s">
        <v>33</v>
      </c>
      <c r="D519" s="351"/>
      <c r="E519" s="310"/>
      <c r="F519" s="310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COUNTIF('A1 Exploitation'!F520:F531,"ok")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43243</v>
      </c>
      <c r="B537" s="124"/>
      <c r="C537" s="135"/>
      <c r="D537" s="124"/>
      <c r="G537" s="127"/>
    </row>
    <row r="538" spans="1:7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x14ac:dyDescent="0.3">
      <c r="A539" s="308"/>
      <c r="B539" s="41" t="s">
        <v>34</v>
      </c>
      <c r="C539" s="41" t="s">
        <v>33</v>
      </c>
      <c r="D539" s="351"/>
      <c r="E539" s="310"/>
      <c r="F539" s="310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0.8571428571428571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0.93023255813953487</v>
      </c>
    </row>
  </sheetData>
  <sheetProtection algorithmName="SHA-512" hashValue="OpJFrq8dMxy4x/eXnmvEDYIEV1PyxxC83qC6ve56D+Lw3X9lYq2yjxjLCxqMiortX4QJNM4V5ox/uP6bPY0tOA==" saltValue="7eSmPeMPNB8Xrhh6LPtnd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29" orientation="portrait" r:id="rId1"/>
  <rowBreaks count="4" manualBreakCount="4">
    <brk id="85" max="6" man="1"/>
    <brk id="205" max="6" man="1"/>
    <brk id="318" max="6" man="1"/>
    <brk id="44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zoomScale="91" zoomScaleNormal="90" zoomScaleSheetLayoutView="91" workbookViewId="0">
      <selection activeCell="D17" sqref="D1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'A2 Exploitation'!A8:F8</f>
        <v>Grombalia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 t="str">
        <f>'A2 Exploitation'!B9:F9</f>
        <v>M Souheil DRAOUI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 t="str">
        <f>'A2 Exploitation'!B10:F10</f>
        <v>Le directeur magasin et le chef rayon PFT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'A2 Exploitation'!B11:F11</f>
        <v>43243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0.89912280701754388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477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50">
        <f>SUM(B17:C21)</f>
        <v>9</v>
      </c>
    </row>
    <row r="23" spans="1:7" x14ac:dyDescent="0.3">
      <c r="A23" s="334" t="s">
        <v>295</v>
      </c>
      <c r="B23" s="335"/>
      <c r="C23" s="336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14</v>
      </c>
    </row>
    <row r="34" spans="1:7" x14ac:dyDescent="0.3">
      <c r="A34" s="334" t="s">
        <v>295</v>
      </c>
      <c r="B34" s="335"/>
      <c r="C34" s="336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10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455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12</v>
      </c>
    </row>
    <row r="53" spans="1:7" x14ac:dyDescent="0.3">
      <c r="A53" s="334" t="s">
        <v>295</v>
      </c>
      <c r="B53" s="335"/>
      <c r="C53" s="336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49.5" x14ac:dyDescent="0.3">
      <c r="A58" s="23" t="s">
        <v>244</v>
      </c>
      <c r="B58" s="94">
        <v>1</v>
      </c>
      <c r="C58" s="94"/>
      <c r="D58" s="95" t="s">
        <v>445</v>
      </c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446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12</v>
      </c>
    </row>
    <row r="64" spans="1:7" x14ac:dyDescent="0.3">
      <c r="A64" s="334" t="s">
        <v>295</v>
      </c>
      <c r="B64" s="335"/>
      <c r="C64" s="336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67.5" x14ac:dyDescent="0.4">
      <c r="A67" s="17" t="s">
        <v>271</v>
      </c>
      <c r="B67" s="100">
        <v>1</v>
      </c>
      <c r="C67" s="101"/>
      <c r="D67" s="95" t="s">
        <v>456</v>
      </c>
      <c r="E67" s="102"/>
      <c r="F67" s="94"/>
    </row>
    <row r="68" spans="1:7" ht="67.5" x14ac:dyDescent="0.4">
      <c r="A68" s="17" t="s">
        <v>272</v>
      </c>
      <c r="B68" s="100">
        <v>1</v>
      </c>
      <c r="C68" s="101"/>
      <c r="D68" s="95" t="s">
        <v>457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95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22</v>
      </c>
    </row>
    <row r="85" spans="1:7" x14ac:dyDescent="0.3">
      <c r="A85" s="334" t="s">
        <v>295</v>
      </c>
      <c r="B85" s="335"/>
      <c r="C85" s="336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34.5" x14ac:dyDescent="0.4">
      <c r="A89" s="17" t="s">
        <v>272</v>
      </c>
      <c r="B89" s="110">
        <v>1</v>
      </c>
      <c r="C89" s="101"/>
      <c r="D89" s="95" t="s">
        <v>458</v>
      </c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51" x14ac:dyDescent="0.4">
      <c r="A91" s="23" t="s">
        <v>301</v>
      </c>
      <c r="B91" s="110">
        <v>1</v>
      </c>
      <c r="C91" s="101"/>
      <c r="D91" s="95" t="s">
        <v>453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66" x14ac:dyDescent="0.3">
      <c r="A95" s="20" t="s">
        <v>165</v>
      </c>
      <c r="B95" s="110">
        <v>0</v>
      </c>
      <c r="C95" s="94"/>
      <c r="D95" s="95" t="s">
        <v>447</v>
      </c>
      <c r="E95" s="95" t="s">
        <v>448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ht="33" x14ac:dyDescent="0.3">
      <c r="A97" s="25" t="s">
        <v>283</v>
      </c>
      <c r="B97" s="110">
        <v>1</v>
      </c>
      <c r="C97" s="94"/>
      <c r="D97" s="95" t="s">
        <v>471</v>
      </c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0</v>
      </c>
      <c r="C99" s="120">
        <f>IF(B99=0, -5, "0")</f>
        <v>-5</v>
      </c>
      <c r="D99" s="95" t="s">
        <v>449</v>
      </c>
      <c r="E99" s="95" t="s">
        <v>470</v>
      </c>
      <c r="F99" s="94"/>
    </row>
    <row r="100" spans="1:7" ht="50.25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459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15</v>
      </c>
    </row>
    <row r="103" spans="1:7" x14ac:dyDescent="0.3">
      <c r="A103" s="334" t="s">
        <v>295</v>
      </c>
      <c r="B103" s="335"/>
      <c r="C103" s="336"/>
      <c r="D103" s="33">
        <f>D102/(COUNT(B88:C101)*2)</f>
        <v>0.5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50.25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450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21</v>
      </c>
    </row>
    <row r="134" spans="1:7" x14ac:dyDescent="0.3">
      <c r="A134" s="334" t="s">
        <v>295</v>
      </c>
      <c r="B134" s="335"/>
      <c r="C134" s="336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34.5" x14ac:dyDescent="0.4">
      <c r="A137" s="23" t="s">
        <v>302</v>
      </c>
      <c r="B137" s="110">
        <v>1</v>
      </c>
      <c r="C137" s="101"/>
      <c r="D137" s="95" t="s">
        <v>451</v>
      </c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29"/>
      <c r="E140" s="94"/>
      <c r="F140" s="94"/>
    </row>
    <row r="141" spans="1:7" s="22" customFormat="1" ht="33" x14ac:dyDescent="0.3">
      <c r="A141" s="21" t="s">
        <v>303</v>
      </c>
      <c r="B141" s="110">
        <v>1</v>
      </c>
      <c r="C141" s="116"/>
      <c r="D141" s="116" t="s">
        <v>460</v>
      </c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22</v>
      </c>
    </row>
    <row r="150" spans="1:7" x14ac:dyDescent="0.3">
      <c r="A150" s="334" t="s">
        <v>295</v>
      </c>
      <c r="B150" s="335"/>
      <c r="C150" s="336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 t="s">
        <v>478</v>
      </c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50">
        <f>SUM(B153:C160)</f>
        <v>16</v>
      </c>
    </row>
    <row r="162" spans="1:7" x14ac:dyDescent="0.3">
      <c r="A162" s="334" t="s">
        <v>295</v>
      </c>
      <c r="B162" s="335"/>
      <c r="C162" s="336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6</v>
      </c>
    </row>
    <row r="170" spans="1:7" x14ac:dyDescent="0.3">
      <c r="A170" s="334" t="s">
        <v>295</v>
      </c>
      <c r="B170" s="335"/>
      <c r="C170" s="336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8</v>
      </c>
    </row>
    <row r="178" spans="1:7" x14ac:dyDescent="0.3">
      <c r="A178" s="334" t="s">
        <v>295</v>
      </c>
      <c r="B178" s="335"/>
      <c r="C178" s="336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10</v>
      </c>
    </row>
    <row r="187" spans="1:7" x14ac:dyDescent="0.3">
      <c r="A187" s="334" t="s">
        <v>295</v>
      </c>
      <c r="B187" s="335"/>
      <c r="C187" s="336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6</v>
      </c>
    </row>
    <row r="195" spans="1:6" x14ac:dyDescent="0.3">
      <c r="A195" s="334" t="s">
        <v>295</v>
      </c>
      <c r="B195" s="335"/>
      <c r="C195" s="336"/>
      <c r="D195" s="33">
        <f>D194/(COUNT(B190:C193)*2)</f>
        <v>1</v>
      </c>
    </row>
    <row r="197" spans="1:6" ht="18" x14ac:dyDescent="0.35">
      <c r="A197" s="64" t="s">
        <v>461</v>
      </c>
      <c r="B197" s="63"/>
      <c r="C197" s="63"/>
      <c r="D197" s="294">
        <f>E197/F197</f>
        <v>0.70588235294117652</v>
      </c>
      <c r="E197" s="298">
        <f>COUNTIF('A1 Technique'!F17:F193,"ok")</f>
        <v>12</v>
      </c>
      <c r="F197" s="298">
        <f>COUNTA('A1 Technique'!F17:F193)</f>
        <v>17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0.89912280701754388</v>
      </c>
    </row>
  </sheetData>
  <sheetProtection algorithmName="SHA-512" hashValue="iPMCCv6Y+fHCzlDxsajJt4Ej57zEGKW2IjH5FAIgIfSbIDchY+57SelkPbZ3FxGaf76H1zEFofa2sjiD4UdLDg==" saltValue="0BX8KoP9xmP+fOs+dnI1B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5" max="5" man="1"/>
    <brk id="15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Grombalia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qsFNpaOVZjuwg3pW4wOvF+WHZ36bKI1Y/Mhb0nON1cxCDfKZZCc6VCSumMbTRSxe63YNqetV4iAhHElm9AD2A==" saltValue="3NHDK7Bbk+H/RM3LR57cI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str">
        <f>'A3 Exploitation'!A8:F8</f>
        <v>Grombalia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'A3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'A3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'A3 Exploitation'!B11:F11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92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91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91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91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91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91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91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91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91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92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91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91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91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COUNTIF('A2 Technique'!F17:F193,"ok")</f>
        <v>0</v>
      </c>
      <c r="F197" s="29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7"/>
      <c r="E1" s="327"/>
      <c r="F1" s="327"/>
      <c r="G1" s="327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8" t="s">
        <v>179</v>
      </c>
      <c r="B7" s="328"/>
      <c r="C7" s="328"/>
      <c r="D7" s="328"/>
      <c r="E7" s="328"/>
      <c r="F7" s="328"/>
      <c r="G7" s="125"/>
    </row>
    <row r="8" spans="1:7" ht="29.25" x14ac:dyDescent="0.45">
      <c r="A8" s="329" t="str">
        <f>'Page de garde'!D18</f>
        <v>Grombalia</v>
      </c>
      <c r="B8" s="329"/>
      <c r="C8" s="329"/>
      <c r="D8" s="329"/>
      <c r="E8" s="329"/>
      <c r="F8" s="329"/>
      <c r="G8" s="125"/>
    </row>
    <row r="9" spans="1:7" ht="24" x14ac:dyDescent="0.45">
      <c r="A9" s="14" t="s">
        <v>42</v>
      </c>
      <c r="B9" s="330"/>
      <c r="C9" s="330"/>
      <c r="D9" s="330"/>
      <c r="E9" s="330"/>
      <c r="F9" s="330"/>
      <c r="G9" s="125"/>
    </row>
    <row r="10" spans="1:7" ht="24" x14ac:dyDescent="0.45">
      <c r="A10" s="15" t="s">
        <v>44</v>
      </c>
      <c r="B10" s="331"/>
      <c r="C10" s="331"/>
      <c r="D10" s="331"/>
      <c r="E10" s="331"/>
      <c r="F10" s="331"/>
      <c r="G10" s="125"/>
    </row>
    <row r="11" spans="1:7" ht="24" x14ac:dyDescent="0.45">
      <c r="A11" s="14" t="s">
        <v>43</v>
      </c>
      <c r="B11" s="326"/>
      <c r="C11" s="326"/>
      <c r="D11" s="326"/>
      <c r="E11" s="326"/>
      <c r="F11" s="326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8" t="s">
        <v>30</v>
      </c>
      <c r="B17" s="309" t="s">
        <v>31</v>
      </c>
      <c r="C17" s="309"/>
      <c r="D17" s="309" t="s">
        <v>46</v>
      </c>
      <c r="E17" s="310" t="s">
        <v>310</v>
      </c>
      <c r="F17" s="310" t="s">
        <v>358</v>
      </c>
    </row>
    <row r="18" spans="1:8" ht="16.5" customHeight="1" x14ac:dyDescent="0.3">
      <c r="A18" s="308"/>
      <c r="B18" s="41" t="s">
        <v>34</v>
      </c>
      <c r="C18" s="41" t="s">
        <v>33</v>
      </c>
      <c r="D18" s="309"/>
      <c r="E18" s="310"/>
      <c r="F18" s="31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8" t="s">
        <v>30</v>
      </c>
      <c r="B50" s="309" t="s">
        <v>31</v>
      </c>
      <c r="C50" s="309"/>
      <c r="D50" s="309" t="s">
        <v>46</v>
      </c>
      <c r="E50" s="310" t="s">
        <v>310</v>
      </c>
      <c r="F50" s="310" t="s">
        <v>360</v>
      </c>
      <c r="G50" s="127"/>
    </row>
    <row r="51" spans="1:7" ht="16.5" customHeight="1" x14ac:dyDescent="0.3">
      <c r="A51" s="308"/>
      <c r="B51" s="41" t="s">
        <v>34</v>
      </c>
      <c r="C51" s="41" t="s">
        <v>33</v>
      </c>
      <c r="D51" s="309"/>
      <c r="E51" s="310"/>
      <c r="F51" s="31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8" t="s">
        <v>30</v>
      </c>
      <c r="B107" s="309" t="s">
        <v>31</v>
      </c>
      <c r="C107" s="309"/>
      <c r="D107" s="309" t="s">
        <v>46</v>
      </c>
      <c r="E107" s="310" t="s">
        <v>310</v>
      </c>
      <c r="F107" s="310" t="s">
        <v>360</v>
      </c>
    </row>
    <row r="108" spans="1:7" ht="16.5" customHeight="1" x14ac:dyDescent="0.3">
      <c r="A108" s="308"/>
      <c r="B108" s="41" t="s">
        <v>34</v>
      </c>
      <c r="C108" s="41" t="s">
        <v>33</v>
      </c>
      <c r="D108" s="309"/>
      <c r="E108" s="310"/>
      <c r="F108" s="31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8" t="s">
        <v>30</v>
      </c>
      <c r="B162" s="309" t="s">
        <v>31</v>
      </c>
      <c r="C162" s="309"/>
      <c r="D162" s="309" t="s">
        <v>46</v>
      </c>
      <c r="E162" s="310" t="s">
        <v>310</v>
      </c>
      <c r="F162" s="310" t="s">
        <v>360</v>
      </c>
      <c r="G162" s="127"/>
    </row>
    <row r="163" spans="1:7" ht="16.5" customHeight="1" x14ac:dyDescent="0.3">
      <c r="A163" s="308"/>
      <c r="B163" s="41" t="s">
        <v>34</v>
      </c>
      <c r="C163" s="41" t="s">
        <v>33</v>
      </c>
      <c r="D163" s="309"/>
      <c r="E163" s="310"/>
      <c r="F163" s="31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4" t="s">
        <v>379</v>
      </c>
      <c r="B195" s="314"/>
      <c r="C195" s="314"/>
      <c r="D195" s="314"/>
      <c r="E195" s="314"/>
      <c r="F195" s="31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8" t="s">
        <v>30</v>
      </c>
      <c r="B209" s="309" t="s">
        <v>31</v>
      </c>
      <c r="C209" s="309"/>
      <c r="D209" s="309" t="s">
        <v>46</v>
      </c>
      <c r="E209" s="310" t="s">
        <v>310</v>
      </c>
      <c r="F209" s="310" t="s">
        <v>360</v>
      </c>
      <c r="G209" s="127"/>
    </row>
    <row r="210" spans="1:7" ht="16.5" customHeight="1" x14ac:dyDescent="0.3">
      <c r="A210" s="308"/>
      <c r="B210" s="41" t="s">
        <v>34</v>
      </c>
      <c r="C210" s="41" t="s">
        <v>33</v>
      </c>
      <c r="D210" s="309"/>
      <c r="E210" s="310"/>
      <c r="F210" s="31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4" t="s">
        <v>379</v>
      </c>
      <c r="B256" s="314"/>
      <c r="C256" s="314"/>
      <c r="D256" s="314"/>
      <c r="E256" s="314"/>
      <c r="F256" s="31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8" t="s">
        <v>30</v>
      </c>
      <c r="B270" s="309" t="s">
        <v>31</v>
      </c>
      <c r="C270" s="309"/>
      <c r="D270" s="309" t="s">
        <v>46</v>
      </c>
      <c r="E270" s="310" t="s">
        <v>310</v>
      </c>
      <c r="F270" s="310" t="s">
        <v>360</v>
      </c>
      <c r="G270" s="214"/>
    </row>
    <row r="271" spans="1:7" s="16" customFormat="1" ht="16.5" customHeight="1" x14ac:dyDescent="0.3">
      <c r="A271" s="308"/>
      <c r="B271" s="41" t="s">
        <v>34</v>
      </c>
      <c r="C271" s="41" t="s">
        <v>33</v>
      </c>
      <c r="D271" s="309"/>
      <c r="E271" s="310"/>
      <c r="F271" s="31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5" t="s">
        <v>396</v>
      </c>
      <c r="B308" s="316"/>
      <c r="C308" s="316"/>
      <c r="D308" s="316"/>
      <c r="E308" s="316"/>
      <c r="F308" s="31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8" t="s">
        <v>30</v>
      </c>
      <c r="B322" s="309" t="s">
        <v>31</v>
      </c>
      <c r="C322" s="309"/>
      <c r="D322" s="309" t="s">
        <v>46</v>
      </c>
      <c r="E322" s="310" t="s">
        <v>310</v>
      </c>
      <c r="F322" s="310" t="s">
        <v>360</v>
      </c>
      <c r="G322" s="127"/>
    </row>
    <row r="323" spans="1:7" ht="16.5" customHeight="1" x14ac:dyDescent="0.3">
      <c r="A323" s="308"/>
      <c r="B323" s="41" t="s">
        <v>34</v>
      </c>
      <c r="C323" s="41" t="s">
        <v>33</v>
      </c>
      <c r="D323" s="309"/>
      <c r="E323" s="310"/>
      <c r="F323" s="31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5" t="s">
        <v>379</v>
      </c>
      <c r="B349" s="316"/>
      <c r="C349" s="316"/>
      <c r="D349" s="316"/>
      <c r="E349" s="316"/>
      <c r="F349" s="31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8" t="s">
        <v>30</v>
      </c>
      <c r="B362" s="309" t="s">
        <v>31</v>
      </c>
      <c r="C362" s="309"/>
      <c r="D362" s="309" t="s">
        <v>46</v>
      </c>
      <c r="E362" s="310" t="s">
        <v>310</v>
      </c>
      <c r="F362" s="310" t="s">
        <v>360</v>
      </c>
      <c r="G362" s="127"/>
    </row>
    <row r="363" spans="1:7" ht="16.5" customHeight="1" x14ac:dyDescent="0.3">
      <c r="A363" s="308"/>
      <c r="B363" s="41" t="s">
        <v>34</v>
      </c>
      <c r="C363" s="41" t="s">
        <v>33</v>
      </c>
      <c r="D363" s="309"/>
      <c r="E363" s="310"/>
      <c r="F363" s="31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4" t="s">
        <v>379</v>
      </c>
      <c r="B383" s="314"/>
      <c r="C383" s="314"/>
      <c r="D383" s="314"/>
      <c r="E383" s="314"/>
      <c r="F383" s="31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8" t="s">
        <v>30</v>
      </c>
      <c r="B395" s="309" t="s">
        <v>31</v>
      </c>
      <c r="C395" s="309"/>
      <c r="D395" s="309" t="s">
        <v>46</v>
      </c>
      <c r="E395" s="310" t="s">
        <v>310</v>
      </c>
      <c r="F395" s="310" t="s">
        <v>360</v>
      </c>
      <c r="G395" s="127"/>
    </row>
    <row r="396" spans="1:7" ht="16.5" customHeight="1" x14ac:dyDescent="0.3">
      <c r="A396" s="308"/>
      <c r="B396" s="41" t="s">
        <v>34</v>
      </c>
      <c r="C396" s="41" t="s">
        <v>33</v>
      </c>
      <c r="D396" s="309"/>
      <c r="E396" s="310"/>
      <c r="F396" s="31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4" t="s">
        <v>379</v>
      </c>
      <c r="B435" s="314"/>
      <c r="C435" s="314"/>
      <c r="D435" s="314"/>
      <c r="E435" s="314"/>
      <c r="F435" s="31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8" t="s">
        <v>30</v>
      </c>
      <c r="B448" s="309" t="s">
        <v>31</v>
      </c>
      <c r="C448" s="309"/>
      <c r="D448" s="309" t="s">
        <v>46</v>
      </c>
      <c r="E448" s="310" t="s">
        <v>310</v>
      </c>
      <c r="F448" s="310" t="s">
        <v>360</v>
      </c>
      <c r="G448" s="127"/>
    </row>
    <row r="449" spans="1:6" ht="16.5" customHeight="1" x14ac:dyDescent="0.3">
      <c r="A449" s="308"/>
      <c r="B449" s="41" t="s">
        <v>34</v>
      </c>
      <c r="C449" s="41" t="s">
        <v>33</v>
      </c>
      <c r="D449" s="309"/>
      <c r="E449" s="310"/>
      <c r="F449" s="31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1" t="s">
        <v>379</v>
      </c>
      <c r="B471" s="312"/>
      <c r="C471" s="312"/>
      <c r="D471" s="312"/>
      <c r="E471" s="312"/>
      <c r="F471" s="31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9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3" t="s">
        <v>367</v>
      </c>
      <c r="B483" s="313"/>
      <c r="C483" s="313"/>
      <c r="D483" s="31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8" t="s">
        <v>30</v>
      </c>
      <c r="B485" s="309" t="s">
        <v>31</v>
      </c>
      <c r="C485" s="309"/>
      <c r="D485" s="309" t="s">
        <v>46</v>
      </c>
      <c r="E485" s="310" t="s">
        <v>310</v>
      </c>
      <c r="F485" s="310" t="s">
        <v>360</v>
      </c>
      <c r="G485" s="127"/>
    </row>
    <row r="486" spans="1:7" ht="16.5" customHeight="1" x14ac:dyDescent="0.3">
      <c r="A486" s="308"/>
      <c r="B486" s="41" t="s">
        <v>34</v>
      </c>
      <c r="C486" s="41" t="s">
        <v>33</v>
      </c>
      <c r="D486" s="309"/>
      <c r="E486" s="310"/>
      <c r="F486" s="31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8" t="s">
        <v>30</v>
      </c>
      <c r="B507" s="309" t="s">
        <v>31</v>
      </c>
      <c r="C507" s="309"/>
      <c r="D507" s="309" t="s">
        <v>46</v>
      </c>
      <c r="E507" s="310" t="s">
        <v>310</v>
      </c>
      <c r="F507" s="310" t="s">
        <v>360</v>
      </c>
      <c r="G507" s="127"/>
    </row>
    <row r="508" spans="1:7" ht="16.5" customHeight="1" x14ac:dyDescent="0.3">
      <c r="A508" s="308"/>
      <c r="B508" s="41" t="s">
        <v>34</v>
      </c>
      <c r="C508" s="41" t="s">
        <v>33</v>
      </c>
      <c r="D508" s="309"/>
      <c r="E508" s="310"/>
      <c r="F508" s="31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8" t="s">
        <v>30</v>
      </c>
      <c r="B518" s="309" t="s">
        <v>31</v>
      </c>
      <c r="C518" s="309"/>
      <c r="D518" s="309" t="s">
        <v>46</v>
      </c>
      <c r="E518" s="310" t="s">
        <v>310</v>
      </c>
      <c r="F518" s="310" t="s">
        <v>360</v>
      </c>
      <c r="G518" s="127"/>
    </row>
    <row r="519" spans="1:7" ht="16.5" customHeight="1" x14ac:dyDescent="0.3">
      <c r="A519" s="308"/>
      <c r="B519" s="41" t="s">
        <v>34</v>
      </c>
      <c r="C519" s="41" t="s">
        <v>33</v>
      </c>
      <c r="D519" s="309"/>
      <c r="E519" s="310"/>
      <c r="F519" s="31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8" t="s">
        <v>30</v>
      </c>
      <c r="B538" s="309" t="s">
        <v>31</v>
      </c>
      <c r="C538" s="309"/>
      <c r="D538" s="309" t="s">
        <v>46</v>
      </c>
      <c r="E538" s="310" t="s">
        <v>310</v>
      </c>
      <c r="F538" s="310" t="s">
        <v>360</v>
      </c>
      <c r="G538" s="127"/>
    </row>
    <row r="539" spans="1:7" ht="16.5" customHeight="1" x14ac:dyDescent="0.3">
      <c r="A539" s="308"/>
      <c r="B539" s="41" t="s">
        <v>34</v>
      </c>
      <c r="C539" s="41" t="s">
        <v>33</v>
      </c>
      <c r="D539" s="309"/>
      <c r="E539" s="310"/>
      <c r="F539" s="31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DcEoKajBui+YQUNsfbRyb8p3a5517CNLwvHp5IoQib7HAqkrdSvfLfPZegbFC697KahT4aiwwnWvpDE2xqfYw==" saltValue="AE8IInxxkHoRuhtrM0rGc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7"/>
      <c r="E1" s="327"/>
      <c r="F1" s="327"/>
      <c r="G1" s="327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25"/>
    </row>
    <row r="7" spans="1:7" s="12" customFormat="1" ht="21.75" customHeight="1" x14ac:dyDescent="0.45">
      <c r="A7" s="329" t="e">
        <f>#REF!</f>
        <v>#REF!</v>
      </c>
      <c r="B7" s="329"/>
      <c r="C7" s="329"/>
      <c r="D7" s="329"/>
      <c r="E7" s="329"/>
      <c r="F7" s="329"/>
      <c r="G7" s="125"/>
    </row>
    <row r="8" spans="1:7" s="12" customFormat="1" ht="24" x14ac:dyDescent="0.45">
      <c r="A8" s="14" t="s">
        <v>42</v>
      </c>
      <c r="B8" s="349">
        <f>'A4 Exploitation'!B9:F9</f>
        <v>0</v>
      </c>
      <c r="C8" s="349"/>
      <c r="D8" s="349"/>
      <c r="E8" s="349"/>
      <c r="F8" s="349"/>
      <c r="G8" s="125"/>
    </row>
    <row r="9" spans="1:7" s="12" customFormat="1" ht="24" x14ac:dyDescent="0.45">
      <c r="A9" s="15" t="s">
        <v>44</v>
      </c>
      <c r="B9" s="350">
        <f>'A4 Exploitation'!B10:F10</f>
        <v>0</v>
      </c>
      <c r="C9" s="350"/>
      <c r="D9" s="350"/>
      <c r="E9" s="350"/>
      <c r="F9" s="350"/>
      <c r="G9" s="125"/>
    </row>
    <row r="10" spans="1:7" s="12" customFormat="1" ht="24" x14ac:dyDescent="0.45">
      <c r="A10" s="14" t="s">
        <v>43</v>
      </c>
      <c r="B10" s="347">
        <f>'A4 Exploitation'!A8:F8</f>
        <v>0</v>
      </c>
      <c r="C10" s="347"/>
      <c r="D10" s="347"/>
      <c r="E10" s="347"/>
      <c r="F10" s="347"/>
      <c r="G10" s="125"/>
    </row>
    <row r="11" spans="1:7" s="12" customFormat="1" ht="24" x14ac:dyDescent="0.45">
      <c r="A11" s="14" t="s">
        <v>294</v>
      </c>
      <c r="B11" s="346">
        <f>D199</f>
        <v>0</v>
      </c>
      <c r="C11" s="346"/>
      <c r="D11" s="346"/>
      <c r="E11" s="346"/>
      <c r="F11" s="346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08" t="s">
        <v>30</v>
      </c>
      <c r="B13" s="309" t="s">
        <v>31</v>
      </c>
      <c r="C13" s="309"/>
      <c r="D13" s="309" t="s">
        <v>46</v>
      </c>
      <c r="E13" s="309" t="s">
        <v>190</v>
      </c>
      <c r="F13" s="309" t="s">
        <v>191</v>
      </c>
      <c r="G13" s="112"/>
    </row>
    <row r="14" spans="1:7" s="12" customFormat="1" ht="12.75" customHeight="1" x14ac:dyDescent="0.3">
      <c r="A14" s="308"/>
      <c r="B14" s="34" t="s">
        <v>34</v>
      </c>
      <c r="C14" s="34" t="s">
        <v>33</v>
      </c>
      <c r="D14" s="309"/>
      <c r="E14" s="309"/>
      <c r="F14" s="30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39"/>
      <c r="C22" s="340"/>
      <c r="D22" s="245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2" t="s">
        <v>4</v>
      </c>
      <c r="B25" s="333"/>
      <c r="C25" s="333"/>
      <c r="D25" s="333"/>
      <c r="E25" s="333"/>
      <c r="F25" s="33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4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2" t="s">
        <v>219</v>
      </c>
      <c r="B36" s="333"/>
      <c r="C36" s="333"/>
      <c r="D36" s="333"/>
      <c r="E36" s="333"/>
      <c r="F36" s="33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4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4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2" t="s">
        <v>8</v>
      </c>
      <c r="B55" s="333"/>
      <c r="C55" s="333"/>
      <c r="D55" s="333"/>
      <c r="E55" s="333"/>
      <c r="F55" s="33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4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2" t="s">
        <v>130</v>
      </c>
      <c r="B66" s="333"/>
      <c r="C66" s="333"/>
      <c r="D66" s="333"/>
      <c r="E66" s="333"/>
      <c r="F66" s="33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4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2" t="s">
        <v>211</v>
      </c>
      <c r="B87" s="333"/>
      <c r="C87" s="333"/>
      <c r="D87" s="333"/>
      <c r="E87" s="333"/>
      <c r="F87" s="33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4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2" t="s">
        <v>212</v>
      </c>
      <c r="B106" s="333"/>
      <c r="C106" s="333"/>
      <c r="D106" s="333"/>
      <c r="E106" s="333"/>
      <c r="F106" s="33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2" t="s">
        <v>185</v>
      </c>
      <c r="B121" s="333"/>
      <c r="C121" s="333"/>
      <c r="D121" s="333"/>
      <c r="E121" s="333"/>
      <c r="F121" s="33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4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2" t="s">
        <v>71</v>
      </c>
      <c r="B136" s="333"/>
      <c r="C136" s="333"/>
      <c r="D136" s="333"/>
      <c r="E136" s="333"/>
      <c r="F136" s="33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4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2" t="s">
        <v>217</v>
      </c>
      <c r="B152" s="333"/>
      <c r="C152" s="333"/>
      <c r="D152" s="333"/>
      <c r="E152" s="333"/>
      <c r="F152" s="33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39"/>
      <c r="C161" s="340"/>
      <c r="D161" s="245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2" t="s">
        <v>77</v>
      </c>
      <c r="B164" s="333"/>
      <c r="C164" s="333"/>
      <c r="D164" s="333"/>
      <c r="E164" s="333"/>
      <c r="F164" s="33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4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7" t="s">
        <v>17</v>
      </c>
      <c r="B172" s="338"/>
      <c r="C172" s="338"/>
      <c r="D172" s="338"/>
      <c r="E172" s="338"/>
      <c r="F172" s="338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4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2" t="s">
        <v>78</v>
      </c>
      <c r="B180" s="333"/>
      <c r="C180" s="333"/>
      <c r="D180" s="333"/>
      <c r="E180" s="333"/>
      <c r="F180" s="33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4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2" t="s">
        <v>216</v>
      </c>
      <c r="B189" s="333"/>
      <c r="C189" s="333"/>
      <c r="D189" s="333"/>
      <c r="E189" s="333"/>
      <c r="F189" s="33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COUNTIF('A3 Technique'!F17:F193,"ok")</f>
        <v>0</v>
      </c>
      <c r="F197" s="29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2018-06-26T14:07:06Z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