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ttps://quali-consult.com:2078/UHD/UHD/Audits magasins UHD/Market/CM Ghazela/2018/03-Mars 2018/"/>
    </mc:Choice>
  </mc:AlternateContent>
  <bookViews>
    <workbookView xWindow="0" yWindow="0" windowWidth="20460" windowHeight="7380" tabRatio="916" activeTab="2"/>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1" i="40" l="1"/>
  <c r="B99" i="40"/>
  <c r="B153" i="40"/>
  <c r="B200" i="40"/>
  <c r="B261" i="40"/>
  <c r="B313" i="40"/>
  <c r="B353" i="40"/>
  <c r="B386" i="40"/>
  <c r="B439" i="40"/>
  <c r="B476" i="40"/>
  <c r="B498" i="40"/>
  <c r="B512" i="40"/>
  <c r="B532" i="40"/>
  <c r="B543" i="40"/>
  <c r="C542" i="40"/>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99" i="43"/>
  <c r="D25" i="43"/>
  <c r="D26" i="43" s="1"/>
  <c r="D41" i="43"/>
  <c r="D61" i="43"/>
  <c r="D62" i="43" s="1"/>
  <c r="D84" i="43"/>
  <c r="D85" i="43"/>
  <c r="D547" i="43"/>
  <c r="D117" i="43"/>
  <c r="D118" i="43" s="1"/>
  <c r="D139" i="43"/>
  <c r="D140" i="43" s="1"/>
  <c r="D153" i="43"/>
  <c r="D172" i="43"/>
  <c r="D173" i="43"/>
  <c r="D200" i="43"/>
  <c r="D222" i="43"/>
  <c r="D223" i="43" s="1"/>
  <c r="D244" i="43"/>
  <c r="D245" i="43"/>
  <c r="D261" i="43"/>
  <c r="D285" i="43"/>
  <c r="D286" i="43" s="1"/>
  <c r="D313" i="43"/>
  <c r="D333" i="43"/>
  <c r="D334" i="43" s="1"/>
  <c r="D353" i="43"/>
  <c r="D373" i="43"/>
  <c r="D374" i="43" s="1"/>
  <c r="D386" i="43"/>
  <c r="D406" i="43"/>
  <c r="D407" i="43"/>
  <c r="D417" i="43"/>
  <c r="D418" i="43" s="1"/>
  <c r="D426" i="43"/>
  <c r="D427" i="43" s="1"/>
  <c r="D439" i="43"/>
  <c r="D457" i="43"/>
  <c r="D458" i="43"/>
  <c r="D476" i="43"/>
  <c r="D493" i="43"/>
  <c r="D494" i="43" s="1"/>
  <c r="D498" i="43"/>
  <c r="D512" i="43"/>
  <c r="D532" i="43"/>
  <c r="D543" i="43"/>
  <c r="C348" i="36" l="1"/>
  <c r="C297" i="36"/>
  <c r="C295" i="36"/>
  <c r="C291" i="36"/>
  <c r="C251" i="36"/>
  <c r="C230" i="36"/>
  <c r="C194" i="36"/>
  <c r="C186" i="36"/>
  <c r="C181" i="36"/>
  <c r="C143" i="36"/>
  <c r="C138" i="36"/>
  <c r="C91" i="36"/>
  <c r="C82" i="36"/>
  <c r="C68" i="36"/>
  <c r="B10" i="32"/>
  <c r="B10" i="41"/>
  <c r="B9" i="41"/>
  <c r="B8" i="41"/>
  <c r="B11" i="41"/>
  <c r="B10" i="39"/>
  <c r="B9" i="39"/>
  <c r="B8" i="39"/>
  <c r="B11" i="39"/>
  <c r="B9" i="32"/>
  <c r="B8" i="32"/>
  <c r="B11" i="32"/>
  <c r="B10" i="25"/>
  <c r="B9" i="25"/>
  <c r="B8" i="25"/>
  <c r="B11" i="25"/>
  <c r="B10" i="35"/>
  <c r="B9" i="35"/>
  <c r="B8" i="35"/>
  <c r="B11" i="35"/>
  <c r="B10" i="37"/>
  <c r="B9" i="37"/>
  <c r="B8" i="37"/>
  <c r="D199" i="25" l="1"/>
  <c r="D197" i="25"/>
  <c r="F197" i="41"/>
  <c r="F197" i="39"/>
  <c r="E197" i="25"/>
  <c r="D499" i="40"/>
  <c r="B543" i="38"/>
  <c r="B532" i="38"/>
  <c r="B512" i="38"/>
  <c r="B498" i="38"/>
  <c r="D499" i="38" s="1"/>
  <c r="B476" i="38"/>
  <c r="B439" i="38"/>
  <c r="B386" i="38"/>
  <c r="B353" i="38"/>
  <c r="B313" i="38"/>
  <c r="B261" i="38"/>
  <c r="B200" i="38"/>
  <c r="B153" i="38"/>
  <c r="B99" i="38"/>
  <c r="B41" i="38"/>
  <c r="B543" i="31"/>
  <c r="B532" i="31"/>
  <c r="B512" i="31"/>
  <c r="B498" i="31"/>
  <c r="D499" i="31" s="1"/>
  <c r="B476" i="31"/>
  <c r="B439" i="31"/>
  <c r="B386" i="31"/>
  <c r="B353" i="31"/>
  <c r="B313" i="31"/>
  <c r="B261" i="31"/>
  <c r="B200" i="31"/>
  <c r="B153" i="31"/>
  <c r="B99" i="31"/>
  <c r="B41" i="31"/>
  <c r="B543" i="33"/>
  <c r="B532" i="33"/>
  <c r="B512" i="33"/>
  <c r="D513" i="33" s="1"/>
  <c r="D514" i="33" s="1"/>
  <c r="B498" i="33"/>
  <c r="D499" i="33" s="1"/>
  <c r="B476" i="33"/>
  <c r="B439" i="33"/>
  <c r="B386" i="33"/>
  <c r="B353" i="33"/>
  <c r="B313" i="33"/>
  <c r="B261" i="33"/>
  <c r="B99" i="33"/>
  <c r="B41" i="33"/>
  <c r="B543" i="43"/>
  <c r="D544" i="43" s="1"/>
  <c r="B532" i="43"/>
  <c r="D533" i="43" s="1"/>
  <c r="D534" i="43" s="1"/>
  <c r="B512" i="43"/>
  <c r="D513" i="43" s="1"/>
  <c r="D514" i="43" s="1"/>
  <c r="B498" i="43"/>
  <c r="D499" i="43" s="1"/>
  <c r="B476" i="43"/>
  <c r="D477" i="43" s="1"/>
  <c r="B439" i="43"/>
  <c r="D440" i="43" s="1"/>
  <c r="B386" i="43"/>
  <c r="D387" i="43" s="1"/>
  <c r="B313" i="43"/>
  <c r="D314" i="43" s="1"/>
  <c r="B261" i="43"/>
  <c r="D262" i="43" s="1"/>
  <c r="B200" i="43"/>
  <c r="D201" i="43" s="1"/>
  <c r="B153" i="43"/>
  <c r="D154" i="43" s="1"/>
  <c r="B99" i="43"/>
  <c r="D100" i="43" s="1"/>
  <c r="D543" i="40"/>
  <c r="D533" i="40"/>
  <c r="D534" i="40" s="1"/>
  <c r="D532" i="40"/>
  <c r="D512" i="40"/>
  <c r="D513" i="40" s="1"/>
  <c r="D514" i="40" s="1"/>
  <c r="D498" i="40"/>
  <c r="D476" i="40"/>
  <c r="D439" i="40"/>
  <c r="D386" i="40"/>
  <c r="D353" i="40"/>
  <c r="D313" i="40"/>
  <c r="D261" i="40"/>
  <c r="D222" i="40"/>
  <c r="D223" i="40" s="1"/>
  <c r="D200" i="40"/>
  <c r="D153" i="40"/>
  <c r="D99" i="40"/>
  <c r="D41" i="40"/>
  <c r="D547" i="40" s="1"/>
  <c r="D25" i="40"/>
  <c r="D26" i="40" s="1"/>
  <c r="D543" i="38"/>
  <c r="D533" i="38"/>
  <c r="D534" i="38" s="1"/>
  <c r="D532" i="38"/>
  <c r="D512" i="38"/>
  <c r="D513" i="38" s="1"/>
  <c r="D514" i="38" s="1"/>
  <c r="D498" i="38"/>
  <c r="D476" i="38"/>
  <c r="D439" i="38"/>
  <c r="D440" i="38" s="1"/>
  <c r="D386" i="38"/>
  <c r="D353" i="38"/>
  <c r="D313" i="38"/>
  <c r="D285" i="38"/>
  <c r="D286" i="38" s="1"/>
  <c r="D261" i="38"/>
  <c r="D200" i="38"/>
  <c r="D153" i="38"/>
  <c r="D99" i="38"/>
  <c r="D547" i="38" s="1"/>
  <c r="D41" i="38"/>
  <c r="D25" i="38"/>
  <c r="D26" i="38" s="1"/>
  <c r="D543" i="31"/>
  <c r="D532" i="31"/>
  <c r="D512" i="31"/>
  <c r="D498" i="31"/>
  <c r="D493" i="31"/>
  <c r="D494" i="31" s="1"/>
  <c r="D476" i="31"/>
  <c r="D439" i="31"/>
  <c r="D386" i="31"/>
  <c r="D353" i="31"/>
  <c r="D313" i="31"/>
  <c r="D261" i="31"/>
  <c r="D222" i="31"/>
  <c r="D223" i="31" s="1"/>
  <c r="D200" i="31"/>
  <c r="D153" i="31"/>
  <c r="D99" i="31"/>
  <c r="D41" i="31"/>
  <c r="D547" i="31" s="1"/>
  <c r="D25" i="31"/>
  <c r="D26" i="31" s="1"/>
  <c r="D543" i="33"/>
  <c r="D532" i="33"/>
  <c r="D512" i="33"/>
  <c r="D498" i="33"/>
  <c r="D476" i="33"/>
  <c r="D457" i="33"/>
  <c r="D458" i="33" s="1"/>
  <c r="D439" i="33"/>
  <c r="D406" i="33"/>
  <c r="D407" i="33" s="1"/>
  <c r="D386" i="33"/>
  <c r="D353" i="33"/>
  <c r="D313" i="33"/>
  <c r="D261" i="33"/>
  <c r="D222" i="33"/>
  <c r="D223" i="33" s="1"/>
  <c r="D172" i="33"/>
  <c r="D173" i="33" s="1"/>
  <c r="D99" i="33"/>
  <c r="D100" i="33" s="1"/>
  <c r="D61" i="33"/>
  <c r="D62" i="33" s="1"/>
  <c r="D42" i="33"/>
  <c r="D41" i="33"/>
  <c r="D25" i="33"/>
  <c r="D26" i="33" s="1"/>
  <c r="D544" i="40"/>
  <c r="D513" i="31"/>
  <c r="D514" i="31" s="1"/>
  <c r="D513" i="36"/>
  <c r="D514" i="36" s="1"/>
  <c r="D499" i="36"/>
  <c r="D547" i="36"/>
  <c r="D25" i="36"/>
  <c r="D26" i="36" s="1"/>
  <c r="B152" i="29"/>
  <c r="D222" i="38"/>
  <c r="D223" i="38" s="1"/>
  <c r="D544" i="33"/>
  <c r="D533" i="33"/>
  <c r="D534" i="33" s="1"/>
  <c r="D493" i="33"/>
  <c r="D494" i="33" s="1"/>
  <c r="D440" i="33"/>
  <c r="D426" i="33"/>
  <c r="D427" i="33" s="1"/>
  <c r="D417" i="33"/>
  <c r="D418" i="33" s="1"/>
  <c r="D387" i="33"/>
  <c r="D373" i="33"/>
  <c r="D374" i="33" s="1"/>
  <c r="D354" i="33"/>
  <c r="D333" i="33"/>
  <c r="D334" i="33" s="1"/>
  <c r="D285" i="33"/>
  <c r="D286" i="33" s="1"/>
  <c r="D262" i="33"/>
  <c r="D244" i="33"/>
  <c r="D245" i="33" s="1"/>
  <c r="D139" i="33"/>
  <c r="D140" i="33" s="1"/>
  <c r="D117" i="33"/>
  <c r="D118" i="33" s="1"/>
  <c r="D84" i="33"/>
  <c r="D85" i="33" s="1"/>
  <c r="E197" i="39"/>
  <c r="E197" i="41"/>
  <c r="F543" i="40"/>
  <c r="E543" i="40"/>
  <c r="F532" i="40"/>
  <c r="E532" i="40"/>
  <c r="F512" i="40"/>
  <c r="E512" i="40"/>
  <c r="F498" i="40"/>
  <c r="E498" i="40"/>
  <c r="F476" i="40"/>
  <c r="E476" i="40"/>
  <c r="F439" i="40"/>
  <c r="E439" i="40"/>
  <c r="F386" i="40"/>
  <c r="E386" i="40"/>
  <c r="F353" i="40"/>
  <c r="E353" i="40"/>
  <c r="F313" i="40"/>
  <c r="E313" i="40"/>
  <c r="F261" i="40"/>
  <c r="E261" i="40"/>
  <c r="F200" i="40"/>
  <c r="E200" i="40"/>
  <c r="F153" i="40"/>
  <c r="E153" i="40"/>
  <c r="F99" i="40"/>
  <c r="E99" i="40"/>
  <c r="F41" i="40"/>
  <c r="E41" i="40"/>
  <c r="D493" i="40"/>
  <c r="D494" i="40" s="1"/>
  <c r="D477" i="40"/>
  <c r="D457" i="40"/>
  <c r="D458" i="40" s="1"/>
  <c r="D426" i="40"/>
  <c r="D427" i="40" s="1"/>
  <c r="D417" i="40"/>
  <c r="D418" i="40" s="1"/>
  <c r="D406" i="40"/>
  <c r="D407" i="40" s="1"/>
  <c r="D387" i="40"/>
  <c r="D373" i="40"/>
  <c r="D374" i="40" s="1"/>
  <c r="D354" i="40"/>
  <c r="D333" i="40"/>
  <c r="D334" i="40" s="1"/>
  <c r="D314" i="40"/>
  <c r="D285" i="40"/>
  <c r="D286" i="40" s="1"/>
  <c r="D244" i="40"/>
  <c r="D245" i="40" s="1"/>
  <c r="D172" i="40"/>
  <c r="D154" i="40"/>
  <c r="D139" i="40"/>
  <c r="D140" i="40" s="1"/>
  <c r="D117" i="40"/>
  <c r="D118" i="40" s="1"/>
  <c r="D100" i="40"/>
  <c r="D101" i="40" s="1"/>
  <c r="D84" i="40"/>
  <c r="D61" i="40"/>
  <c r="D62" i="40" s="1"/>
  <c r="D42" i="40"/>
  <c r="D45" i="40" s="1"/>
  <c r="D46"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544" i="38"/>
  <c r="D493" i="38"/>
  <c r="D494" i="38" s="1"/>
  <c r="D477" i="38"/>
  <c r="D457" i="38"/>
  <c r="D458" i="38" s="1"/>
  <c r="D426" i="38"/>
  <c r="D427" i="38" s="1"/>
  <c r="D417" i="38"/>
  <c r="D418" i="38" s="1"/>
  <c r="D406" i="38"/>
  <c r="D407" i="38" s="1"/>
  <c r="D387" i="38"/>
  <c r="D373" i="38"/>
  <c r="D374" i="38" s="1"/>
  <c r="D354" i="38"/>
  <c r="D333" i="38"/>
  <c r="D334" i="38" s="1"/>
  <c r="D314" i="38"/>
  <c r="D244" i="38"/>
  <c r="D245" i="38" s="1"/>
  <c r="D172" i="38"/>
  <c r="D154" i="38"/>
  <c r="D139" i="38"/>
  <c r="D140" i="38" s="1"/>
  <c r="D117" i="38"/>
  <c r="D118" i="38" s="1"/>
  <c r="D100" i="38"/>
  <c r="D101" i="38" s="1"/>
  <c r="D84" i="38"/>
  <c r="D61" i="38"/>
  <c r="D62" i="38" s="1"/>
  <c r="D42" i="38"/>
  <c r="D45" i="38" s="1"/>
  <c r="D46"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544" i="31"/>
  <c r="D533" i="31"/>
  <c r="D534" i="31" s="1"/>
  <c r="D457" i="31"/>
  <c r="D458" i="31" s="1"/>
  <c r="D440" i="31"/>
  <c r="D426" i="31"/>
  <c r="D427" i="31" s="1"/>
  <c r="D417" i="31"/>
  <c r="D418" i="31" s="1"/>
  <c r="D406" i="31"/>
  <c r="D407" i="31" s="1"/>
  <c r="D387" i="31"/>
  <c r="D373" i="31"/>
  <c r="D374" i="31" s="1"/>
  <c r="D354" i="31"/>
  <c r="D333" i="31"/>
  <c r="D334" i="31" s="1"/>
  <c r="D285" i="31"/>
  <c r="D286" i="31" s="1"/>
  <c r="D262" i="31"/>
  <c r="D244" i="31"/>
  <c r="D245" i="31" s="1"/>
  <c r="D201" i="31"/>
  <c r="D202" i="31" s="1"/>
  <c r="D172" i="31"/>
  <c r="D139" i="31"/>
  <c r="D140" i="31" s="1"/>
  <c r="D117" i="31"/>
  <c r="D118" i="31" s="1"/>
  <c r="D84" i="31"/>
  <c r="D61" i="31"/>
  <c r="D62" i="31" s="1"/>
  <c r="D42" i="31"/>
  <c r="F543" i="33"/>
  <c r="E543" i="33"/>
  <c r="F532" i="33"/>
  <c r="E532" i="33"/>
  <c r="F512" i="33"/>
  <c r="E512" i="33"/>
  <c r="F498" i="33"/>
  <c r="E498" i="33"/>
  <c r="F476" i="33"/>
  <c r="E476" i="33"/>
  <c r="F439" i="33"/>
  <c r="E439" i="33"/>
  <c r="F386" i="33"/>
  <c r="E386" i="33"/>
  <c r="F353" i="33"/>
  <c r="E353" i="33"/>
  <c r="F313" i="33"/>
  <c r="E313" i="33"/>
  <c r="F261" i="33"/>
  <c r="E261" i="33"/>
  <c r="F200" i="33"/>
  <c r="E200" i="33"/>
  <c r="D200" i="33" s="1"/>
  <c r="B200" i="33" s="1"/>
  <c r="D201" i="33" s="1"/>
  <c r="F153" i="33"/>
  <c r="E153" i="33"/>
  <c r="D153" i="33" s="1"/>
  <c r="B153" i="33" s="1"/>
  <c r="F99" i="33"/>
  <c r="E99" i="33"/>
  <c r="F41" i="33"/>
  <c r="E41" i="33"/>
  <c r="F200" i="43"/>
  <c r="F153" i="43"/>
  <c r="F99" i="43"/>
  <c r="F41" i="43"/>
  <c r="F543" i="43"/>
  <c r="E543" i="43"/>
  <c r="E532" i="43"/>
  <c r="F532" i="43"/>
  <c r="F512" i="43"/>
  <c r="E512" i="43"/>
  <c r="F498" i="43"/>
  <c r="E498" i="43"/>
  <c r="F476" i="43"/>
  <c r="E476" i="43"/>
  <c r="F439" i="43"/>
  <c r="E439" i="43"/>
  <c r="F386" i="43"/>
  <c r="E386" i="43"/>
  <c r="F353" i="43"/>
  <c r="E353" i="43"/>
  <c r="F313" i="43"/>
  <c r="E313" i="43"/>
  <c r="F261" i="43"/>
  <c r="E261" i="43"/>
  <c r="E200" i="43"/>
  <c r="E153" i="43"/>
  <c r="E99" i="43"/>
  <c r="E41" i="43"/>
  <c r="B41" i="43" s="1"/>
  <c r="D42" i="43" s="1"/>
  <c r="A537" i="43"/>
  <c r="B162" i="29"/>
  <c r="A517" i="43"/>
  <c r="A506" i="43"/>
  <c r="A484" i="43"/>
  <c r="A447" i="43"/>
  <c r="A394" i="43"/>
  <c r="A361" i="43"/>
  <c r="A321" i="43"/>
  <c r="A269" i="43"/>
  <c r="A208" i="43"/>
  <c r="A161" i="43"/>
  <c r="A106" i="43"/>
  <c r="A49" i="43"/>
  <c r="A16" i="43"/>
  <c r="A8" i="43"/>
  <c r="A7" i="35" s="1"/>
  <c r="D547" i="33" l="1"/>
  <c r="D45" i="31"/>
  <c r="D46" i="31" s="1"/>
  <c r="D502" i="31"/>
  <c r="D503" i="31" s="1"/>
  <c r="D155" i="43"/>
  <c r="D157" i="43"/>
  <c r="D158" i="43" s="1"/>
  <c r="D390" i="43"/>
  <c r="D391" i="43" s="1"/>
  <c r="D388" i="43"/>
  <c r="D202" i="43"/>
  <c r="D204" i="43"/>
  <c r="D205" i="43" s="1"/>
  <c r="D443" i="43"/>
  <c r="D444" i="43" s="1"/>
  <c r="D441" i="43"/>
  <c r="D265" i="43"/>
  <c r="D266" i="43" s="1"/>
  <c r="D263" i="43"/>
  <c r="D478" i="43"/>
  <c r="D480" i="43"/>
  <c r="D481" i="43" s="1"/>
  <c r="D545" i="43"/>
  <c r="D43" i="43"/>
  <c r="D45" i="43"/>
  <c r="D46" i="43" s="1"/>
  <c r="D101" i="43"/>
  <c r="D102" i="43"/>
  <c r="D103" i="43" s="1"/>
  <c r="D315" i="43"/>
  <c r="D317" i="43"/>
  <c r="D318" i="43" s="1"/>
  <c r="D500" i="43"/>
  <c r="D502" i="43"/>
  <c r="D503" i="43" s="1"/>
  <c r="B143" i="29" s="1"/>
  <c r="D502" i="40"/>
  <c r="D503" i="40" s="1"/>
  <c r="D357" i="31"/>
  <c r="D358" i="31" s="1"/>
  <c r="D204" i="31"/>
  <c r="D205" i="31"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100" i="31"/>
  <c r="D101" i="31" s="1"/>
  <c r="D154" i="31"/>
  <c r="D157" i="31" s="1"/>
  <c r="D158" i="31" s="1"/>
  <c r="D477" i="31"/>
  <c r="D478" i="31" s="1"/>
  <c r="D314" i="31"/>
  <c r="D317" i="31" s="1"/>
  <c r="D318" i="31" s="1"/>
  <c r="D314" i="33"/>
  <c r="D315" i="33" s="1"/>
  <c r="D154" i="33"/>
  <c r="D157" i="33" s="1"/>
  <c r="D158" i="33" s="1"/>
  <c r="D477" i="33"/>
  <c r="D480" i="33" s="1"/>
  <c r="D481" i="33" s="1"/>
  <c r="B171" i="29"/>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441" i="38"/>
  <c r="D443" i="38"/>
  <c r="D444" i="38" s="1"/>
  <c r="D317" i="38"/>
  <c r="D318" i="38" s="1"/>
  <c r="D315" i="38"/>
  <c r="D43" i="38"/>
  <c r="D355" i="38"/>
  <c r="D500" i="38"/>
  <c r="D85" i="38"/>
  <c r="D173" i="38"/>
  <c r="D390" i="31"/>
  <c r="D391" i="31" s="1"/>
  <c r="D388" i="31"/>
  <c r="D441" i="31"/>
  <c r="D443" i="31"/>
  <c r="D444" i="31" s="1"/>
  <c r="D545" i="31"/>
  <c r="D102" i="31"/>
  <c r="D103" i="31" s="1"/>
  <c r="D263" i="31"/>
  <c r="D265" i="31"/>
  <c r="D266" i="31" s="1"/>
  <c r="D480" i="31"/>
  <c r="D481" i="31" s="1"/>
  <c r="D43" i="31"/>
  <c r="D355" i="31"/>
  <c r="D500" i="31"/>
  <c r="D85" i="31"/>
  <c r="D173" i="31"/>
  <c r="D263" i="33"/>
  <c r="D265" i="33"/>
  <c r="D266" i="33" s="1"/>
  <c r="D478" i="33"/>
  <c r="D102" i="33"/>
  <c r="D103" i="33" s="1"/>
  <c r="D101" i="33"/>
  <c r="D388" i="33"/>
  <c r="D390" i="33"/>
  <c r="D391" i="33" s="1"/>
  <c r="D317" i="33"/>
  <c r="D318" i="33" s="1"/>
  <c r="D204" i="33"/>
  <c r="D205" i="33" s="1"/>
  <c r="D202" i="33"/>
  <c r="D441" i="33"/>
  <c r="D443" i="33"/>
  <c r="D444" i="33" s="1"/>
  <c r="B126" i="29" s="1"/>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1" i="40" l="1"/>
  <c r="D315" i="31"/>
  <c r="D355" i="43"/>
  <c r="D357" i="43"/>
  <c r="D358" i="43" s="1"/>
  <c r="B107" i="29" s="1"/>
  <c r="D155" i="31"/>
  <c r="D155" i="33"/>
  <c r="B44" i="29"/>
  <c r="D204" i="40"/>
  <c r="D205" i="40" s="1"/>
  <c r="D204" i="38"/>
  <c r="D205" i="38" s="1"/>
  <c r="B71" i="29"/>
  <c r="D222" i="36"/>
  <c r="D223" i="36" s="1"/>
  <c r="D100" i="36"/>
  <c r="D101" i="36" s="1"/>
  <c r="D548" i="31"/>
  <c r="D549" i="31" s="1"/>
  <c r="D548" i="33"/>
  <c r="D549" i="33" s="1"/>
  <c r="B116" i="29"/>
  <c r="B80" i="29"/>
  <c r="B62" i="29"/>
  <c r="B134" i="29"/>
  <c r="B125" i="29"/>
  <c r="B98" i="29"/>
  <c r="B89" i="29"/>
  <c r="B184" i="29"/>
  <c r="B183" i="29"/>
  <c r="B182" i="29"/>
  <c r="B181" i="29"/>
  <c r="D197" i="41"/>
  <c r="C191" i="41"/>
  <c r="D194" i="41" s="1"/>
  <c r="D186" i="41"/>
  <c r="D187" i="41" s="1"/>
  <c r="D177" i="41"/>
  <c r="D178" i="41" s="1"/>
  <c r="C165" i="41"/>
  <c r="D169" i="41" s="1"/>
  <c r="D170" i="41" s="1"/>
  <c r="C157" i="41"/>
  <c r="C156" i="41"/>
  <c r="C155" i="41"/>
  <c r="D161" i="41" s="1"/>
  <c r="D162" i="41" s="1"/>
  <c r="C145" i="41"/>
  <c r="C144" i="41"/>
  <c r="D149" i="41" s="1"/>
  <c r="D150" i="41" s="1"/>
  <c r="C138" i="4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D63" i="41" s="1"/>
  <c r="D64" i="41" s="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D133" i="39" s="1"/>
  <c r="D134" i="39" s="1"/>
  <c r="C116" i="39"/>
  <c r="C115" i="39"/>
  <c r="D118" i="39" s="1"/>
  <c r="D119" i="39" s="1"/>
  <c r="C112" i="39"/>
  <c r="C100" i="39"/>
  <c r="C99" i="39"/>
  <c r="C94" i="39"/>
  <c r="C93" i="39"/>
  <c r="D102" i="39" s="1"/>
  <c r="D103" i="39" s="1"/>
  <c r="C82" i="39"/>
  <c r="C80" i="39"/>
  <c r="C77" i="39"/>
  <c r="C76" i="39"/>
  <c r="C75" i="39"/>
  <c r="D84" i="39" s="1"/>
  <c r="D85" i="39" s="1"/>
  <c r="D63" i="39"/>
  <c r="D64" i="39" s="1"/>
  <c r="C61" i="39"/>
  <c r="C60" i="39"/>
  <c r="C56" i="39"/>
  <c r="C51" i="39"/>
  <c r="D52" i="39" s="1"/>
  <c r="D53" i="39" s="1"/>
  <c r="D42" i="39"/>
  <c r="D43" i="39" s="1"/>
  <c r="C37" i="39"/>
  <c r="C26" i="39"/>
  <c r="D33" i="39" s="1"/>
  <c r="D34" i="39" s="1"/>
  <c r="D22" i="39"/>
  <c r="D23" i="39" s="1"/>
  <c r="B165" i="29"/>
  <c r="B155" i="29"/>
  <c r="A8" i="38"/>
  <c r="A7" i="39" s="1"/>
  <c r="D548" i="40" l="1"/>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2" i="43" l="1"/>
  <c r="B35" i="29"/>
  <c r="B128" i="29"/>
  <c r="B101" i="29"/>
  <c r="B12" i="40" l="1"/>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D161" i="35" s="1"/>
  <c r="D162" i="35" s="1"/>
  <c r="C145" i="35"/>
  <c r="C144" i="35"/>
  <c r="D149" i="35" s="1"/>
  <c r="D150" i="35" s="1"/>
  <c r="C138" i="35"/>
  <c r="C132" i="35"/>
  <c r="C130" i="35"/>
  <c r="C128" i="35"/>
  <c r="C127" i="35"/>
  <c r="D133" i="35" s="1"/>
  <c r="D134" i="35" s="1"/>
  <c r="C116" i="35"/>
  <c r="C115" i="35"/>
  <c r="C112" i="35"/>
  <c r="D118" i="35" s="1"/>
  <c r="D119" i="35" s="1"/>
  <c r="C100" i="35"/>
  <c r="C99" i="35"/>
  <c r="C94" i="35"/>
  <c r="C93" i="35"/>
  <c r="D102" i="35" s="1"/>
  <c r="D103" i="35" s="1"/>
  <c r="C82" i="35"/>
  <c r="C80" i="35"/>
  <c r="C77" i="35"/>
  <c r="C76" i="35"/>
  <c r="C75" i="35"/>
  <c r="C61" i="35"/>
  <c r="D63" i="35" s="1"/>
  <c r="D64" i="35" s="1"/>
  <c r="C60" i="35"/>
  <c r="C56" i="35"/>
  <c r="D52" i="35"/>
  <c r="D53" i="35" s="1"/>
  <c r="C51" i="35"/>
  <c r="C37" i="35"/>
  <c r="D42" i="35" s="1"/>
  <c r="D43" i="35" s="1"/>
  <c r="C26" i="35"/>
  <c r="D33" i="35" s="1"/>
  <c r="D34" i="35" s="1"/>
  <c r="D23" i="35"/>
  <c r="D22" i="35"/>
  <c r="A537" i="33"/>
  <c r="B163" i="29"/>
  <c r="A517" i="33"/>
  <c r="B153" i="29"/>
  <c r="A506" i="33"/>
  <c r="A484" i="33"/>
  <c r="A447" i="33"/>
  <c r="A394" i="33"/>
  <c r="A361" i="33"/>
  <c r="A321" i="33"/>
  <c r="A269" i="33"/>
  <c r="A208" i="33"/>
  <c r="A161" i="33"/>
  <c r="A106" i="33"/>
  <c r="A49" i="33"/>
  <c r="B54" i="29"/>
  <c r="A16" i="33"/>
  <c r="A8" i="33"/>
  <c r="A7" i="25" s="1"/>
  <c r="D161" i="37" l="1"/>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7" i="35"/>
  <c r="D195" i="37"/>
  <c r="B170" i="29"/>
  <c r="D198" i="35"/>
  <c r="D199" i="35" s="1"/>
  <c r="D195" i="35"/>
  <c r="B172" i="29"/>
  <c r="B90" i="29"/>
  <c r="B117" i="29"/>
  <c r="B135" i="29"/>
  <c r="B63" i="29"/>
  <c r="B72" i="29"/>
  <c r="B108" i="29"/>
  <c r="D198" i="37" l="1"/>
  <c r="D199" i="37" s="1"/>
  <c r="B11" i="37" s="1"/>
  <c r="D390" i="36"/>
  <c r="D391" i="36" s="1"/>
  <c r="B115" i="29" s="1"/>
  <c r="D443" i="36"/>
  <c r="B180" i="29"/>
  <c r="B25" i="29"/>
  <c r="D480" i="36"/>
  <c r="D481" i="36" s="1"/>
  <c r="B133" i="29" s="1"/>
  <c r="D355" i="36"/>
  <c r="D317" i="36"/>
  <c r="D318" i="36" s="1"/>
  <c r="B97" i="29" s="1"/>
  <c r="D265" i="36"/>
  <c r="D266" i="36" s="1"/>
  <c r="B88" i="29" s="1"/>
  <c r="D157" i="36"/>
  <c r="D158" i="36" s="1"/>
  <c r="B70" i="29" s="1"/>
  <c r="D102" i="36"/>
  <c r="D46" i="36"/>
  <c r="B52" i="29" s="1"/>
  <c r="B99" i="29"/>
  <c r="B81" i="29"/>
  <c r="B79" i="29"/>
  <c r="B43" i="29"/>
  <c r="B45" i="29"/>
  <c r="B179" i="29" l="1"/>
  <c r="D444" i="36"/>
  <c r="B124" i="29" s="1"/>
  <c r="D103" i="36"/>
  <c r="B61" i="29" s="1"/>
  <c r="D548" i="36"/>
  <c r="D549" i="36" s="1"/>
  <c r="B24" i="29" s="1"/>
  <c r="B12" i="33"/>
  <c r="B36" i="29"/>
  <c r="B26" i="29"/>
  <c r="F197" i="32"/>
  <c r="E197" i="32"/>
  <c r="B12" i="36" l="1"/>
  <c r="F543" i="31"/>
  <c r="D197" i="32"/>
  <c r="C191" i="32"/>
  <c r="D194" i="32" s="1"/>
  <c r="D187" i="32"/>
  <c r="D186" i="32"/>
  <c r="D177" i="32"/>
  <c r="D178" i="32" s="1"/>
  <c r="C165" i="32"/>
  <c r="D169" i="32" s="1"/>
  <c r="D170" i="32" s="1"/>
  <c r="C157" i="32"/>
  <c r="C156" i="32"/>
  <c r="C155" i="32"/>
  <c r="D161" i="32" s="1"/>
  <c r="D162" i="32" s="1"/>
  <c r="C145" i="32"/>
  <c r="C144" i="32"/>
  <c r="C138" i="32"/>
  <c r="D149" i="32" s="1"/>
  <c r="D150" i="32" s="1"/>
  <c r="C132" i="32"/>
  <c r="C130" i="32"/>
  <c r="C128" i="32"/>
  <c r="C127" i="32"/>
  <c r="D133" i="32" s="1"/>
  <c r="D134" i="32" s="1"/>
  <c r="D118" i="32"/>
  <c r="D119" i="32" s="1"/>
  <c r="C116" i="32"/>
  <c r="C115" i="32"/>
  <c r="C112" i="32"/>
  <c r="C100" i="32"/>
  <c r="C99" i="32"/>
  <c r="C94" i="32"/>
  <c r="C93" i="32"/>
  <c r="D102" i="32" s="1"/>
  <c r="D103" i="32" s="1"/>
  <c r="C82" i="32"/>
  <c r="C80" i="32"/>
  <c r="C77" i="32"/>
  <c r="C76" i="32"/>
  <c r="C75" i="32"/>
  <c r="D84" i="32" s="1"/>
  <c r="D85" i="32" s="1"/>
  <c r="C61" i="32"/>
  <c r="C60" i="32"/>
  <c r="D63" i="32" s="1"/>
  <c r="D64" i="32" s="1"/>
  <c r="C56" i="32"/>
  <c r="C51" i="32"/>
  <c r="D52" i="32" s="1"/>
  <c r="D53" i="32" s="1"/>
  <c r="C37" i="32"/>
  <c r="D42" i="32" s="1"/>
  <c r="D43" i="32" s="1"/>
  <c r="C26" i="32"/>
  <c r="D33" i="32" s="1"/>
  <c r="D34" i="32" s="1"/>
  <c r="D22" i="32"/>
  <c r="D23" i="32" s="1"/>
  <c r="A7" i="32"/>
  <c r="B164" i="29"/>
  <c r="B154" i="29"/>
  <c r="A8" i="31"/>
  <c r="B34" i="29" l="1"/>
  <c r="B109" i="29"/>
  <c r="B73" i="29"/>
  <c r="B173" i="29"/>
  <c r="B64" i="29"/>
  <c r="D198" i="32"/>
  <c r="D199" i="32" s="1"/>
  <c r="D195" i="32"/>
  <c r="B145" i="29"/>
  <c r="B55" i="29"/>
  <c r="B118" i="29"/>
  <c r="B91" i="29"/>
  <c r="B82" i="29"/>
  <c r="B127" i="29"/>
  <c r="B136" i="29"/>
  <c r="B100" i="29" l="1"/>
  <c r="C191" i="25"/>
  <c r="C165" i="25"/>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C37" i="25"/>
  <c r="D194" i="25"/>
  <c r="D186" i="25"/>
  <c r="D187" i="25" s="1"/>
  <c r="D177" i="25"/>
  <c r="D178" i="25" s="1"/>
  <c r="D169" i="25"/>
  <c r="D170" i="25" s="1"/>
  <c r="D52" i="25"/>
  <c r="D53" i="25" s="1"/>
  <c r="D42" i="25"/>
  <c r="D43" i="25" s="1"/>
  <c r="C26" i="25"/>
  <c r="D33" i="25" s="1"/>
  <c r="D34" i="25" s="1"/>
  <c r="D22" i="25"/>
  <c r="D23" i="25" s="1"/>
  <c r="D63" i="25"/>
  <c r="D64" i="25"/>
  <c r="D102" i="25"/>
  <c r="D103" i="25" s="1"/>
  <c r="D118" i="25"/>
  <c r="D119" i="25"/>
  <c r="D161" i="25"/>
  <c r="D162" i="25"/>
  <c r="D84" i="25"/>
  <c r="D85" i="25" s="1"/>
  <c r="D133" i="25"/>
  <c r="D134" i="25"/>
  <c r="D149" i="25"/>
  <c r="D150" i="25" s="1"/>
  <c r="D195" i="25"/>
  <c r="D198" i="25"/>
  <c r="J178" i="29"/>
  <c r="J169" i="29"/>
  <c r="J160" i="29"/>
  <c r="J150" i="29"/>
  <c r="J141" i="29"/>
  <c r="J132" i="29"/>
  <c r="J123" i="29"/>
  <c r="J114" i="29"/>
  <c r="J105" i="29"/>
  <c r="J96" i="29"/>
  <c r="J87" i="29"/>
  <c r="J78" i="29"/>
  <c r="J69" i="29"/>
  <c r="J60" i="29"/>
  <c r="J51" i="29"/>
  <c r="J42" i="29"/>
  <c r="J33" i="29"/>
  <c r="J23" i="29"/>
  <c r="B27" i="29" l="1"/>
  <c r="B37" i="29"/>
  <c r="B12" i="31"/>
  <c r="B46" i="29" l="1"/>
</calcChain>
</file>

<file path=xl/sharedStrings.xml><?xml version="1.0" encoding="utf-8"?>
<sst xmlns="http://schemas.openxmlformats.org/spreadsheetml/2006/main" count="5247" uniqueCount="495">
  <si>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</si>
  <si>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</si>
  <si>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</si>
  <si>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</si>
  <si>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</si>
  <si>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</si>
  <si>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</si>
  <si>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</si>
  <si>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</si>
  <si>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</si>
  <si>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</si>
  <si>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</si>
  <si>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</si>
  <si>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</si>
  <si>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</si>
  <si>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</si>
  <si>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</si>
  <si>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</si>
  <si>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</si>
  <si>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</si>
  <si>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</si>
  <si>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</si>
  <si>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</si>
  <si>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</si>
  <si>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</si>
  <si>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</si>
  <si>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</si>
  <si>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</si>
  <si>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</si>
  <si>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</si>
  <si>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</si>
  <si>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</si>
  <si>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</si>
  <si>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</si>
  <si>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</si>
  <si>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</si>
  <si>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</si>
  <si>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</si>
  <si>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</si>
  <si>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</si>
  <si>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</si>
  <si>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</si>
  <si>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</si>
  <si>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</si>
  <si>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</si>
  <si>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</si>
  <si>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</si>
  <si>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</si>
  <si>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</si>
  <si>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</si>
  <si>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</si>
  <si>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</si>
  <si>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</si>
  <si>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</si>
  <si>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</si>
  <si>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</si>
  <si>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</si>
  <si>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</si>
  <si>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</si>
  <si>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</si>
  <si>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</si>
  <si>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</si>
  <si>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</si>
  <si>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</si>
  <si>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</si>
  <si>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</si>
  <si>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</si>
  <si>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</si>
  <si>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</si>
  <si>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</si>
  <si>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</si>
  <si>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</si>
  <si>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</si>
  <si>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</si>
  <si>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</si>
  <si>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</si>
  <si>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</si>
  <si>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</si>
  <si>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</si>
  <si>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</si>
  <si>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</si>
  <si>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</si>
  <si>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</si>
  <si>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</si>
  <si>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</si>
  <si>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</si>
  <si>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</si>
  <si>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</si>
  <si>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</si>
  <si>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</si>
  <si>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</si>
  <si>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</si>
  <si>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</si>
  <si>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</si>
  <si>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</si>
  <si>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</si>
  <si>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</si>
  <si>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</si>
  <si>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</si>
  <si>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</si>
  <si>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</si>
  <si>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</si>
  <si>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</si>
  <si>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</si>
  <si>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</si>
  <si>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</si>
  <si>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</si>
  <si>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</si>
  <si>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</si>
  <si>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</si>
  <si>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</si>
  <si>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</si>
  <si>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</si>
  <si>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</si>
  <si>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</si>
  <si>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</si>
  <si>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</si>
  <si>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</si>
  <si>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</si>
  <si>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</si>
  <si>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</si>
  <si>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</si>
  <si>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</si>
  <si>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</si>
  <si>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</si>
  <si>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</si>
  <si>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</si>
  <si>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</si>
  <si>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</si>
  <si>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</si>
  <si>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</si>
  <si>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</si>
  <si>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</si>
  <si>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</si>
  <si>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</si>
  <si>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</si>
  <si>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</si>
  <si>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</si>
  <si>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</si>
  <si>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</si>
  <si>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</si>
  <si>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</si>
  <si>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</si>
  <si>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</si>
  <si>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</si>
  <si>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</si>
  <si>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</si>
  <si>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</si>
  <si>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</si>
  <si>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</si>
  <si>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</si>
  <si>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</si>
  <si>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</si>
  <si>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</si>
  <si>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</si>
  <si>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</si>
  <si>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</si>
  <si>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</si>
  <si>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</si>
  <si>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</si>
  <si>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</si>
  <si>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</si>
  <si>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</si>
  <si>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</si>
  <si>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</si>
  <si>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</si>
  <si>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</si>
  <si>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</si>
  <si>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</si>
  <si>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</si>
  <si>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</si>
  <si>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</si>
  <si>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</si>
  <si>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</si>
  <si>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</si>
  <si>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</si>
  <si>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</si>
  <si>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</si>
  <si>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</si>
  <si>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</si>
  <si>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</si>
  <si>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</si>
  <si>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</si>
  <si>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</si>
  <si>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</si>
  <si>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</si>
  <si>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</si>
  <si>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</si>
  <si>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</si>
  <si>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</si>
  <si>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</si>
  <si>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</si>
  <si>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</si>
  <si>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</si>
  <si>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</si>
  <si>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</si>
  <si>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</si>
  <si>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</si>
  <si>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</si>
  <si>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</si>
  <si>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</si>
  <si>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</si>
  <si>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</si>
  <si>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</si>
  <si>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</si>
  <si>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</si>
  <si>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</si>
  <si>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</si>
  <si>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</si>
  <si>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</si>
  <si>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</si>
  <si>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</si>
  <si>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</si>
  <si>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</si>
  <si>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</si>
  <si>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</si>
  <si>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</si>
  <si>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</si>
  <si>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</si>
  <si>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</si>
  <si>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</si>
  <si>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</si>
  <si>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</si>
  <si>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</si>
  <si>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</si>
  <si>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</si>
  <si>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</si>
  <si>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</si>
  <si>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</si>
  <si>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</si>
  <si>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</si>
  <si>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</si>
  <si>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</si>
  <si>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</si>
  <si>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</si>
  <si>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</si>
  <si>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</si>
  <si>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</si>
  <si>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</si>
  <si>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</si>
  <si>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</si>
  <si>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</si>
  <si>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</si>
  <si>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</si>
  <si>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</si>
  <si>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</si>
  <si>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</si>
  <si>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</si>
  <si>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</si>
  <si>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</si>
  <si>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</si>
  <si>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</si>
  <si>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</si>
  <si>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</si>
  <si>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</si>
  <si>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</si>
  <si>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</si>
  <si>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</si>
  <si>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</si>
  <si>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</si>
  <si>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</si>
  <si>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</si>
  <si>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</si>
  <si>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</si>
  <si>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</si>
  <si>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</si>
  <si>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</si>
  <si>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</si>
  <si>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</si>
  <si>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</si>
  <si>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</si>
  <si>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</si>
  <si>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</si>
  <si>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</si>
  <si>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</si>
  <si>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</si>
  <si>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</si>
  <si>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</si>
  <si>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</si>
  <si>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</si>
  <si>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</si>
  <si>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</si>
  <si>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</si>
  <si>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</si>
  <si>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</si>
  <si>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</si>
  <si>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</si>
  <si>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</si>
  <si>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</si>
  <si>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</si>
  <si>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</si>
  <si>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</si>
  <si>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</si>
  <si>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</si>
  <si>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</si>
  <si>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</si>
  <si>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</si>
  <si>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</si>
  <si>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</si>
  <si>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</si>
  <si>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</si>
  <si>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</si>
  <si>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</si>
  <si>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</si>
  <si>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</si>
  <si>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</si>
  <si>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</si>
  <si>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</si>
  <si>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</si>
  <si>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</si>
  <si>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</si>
  <si>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</si>
  <si>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</si>
  <si>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</si>
  <si>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</si>
  <si>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</si>
  <si>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</si>
  <si>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</si>
  <si>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</si>
  <si>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</si>
  <si>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</si>
  <si>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</si>
  <si>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</si>
  <si>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</si>
  <si>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</si>
  <si>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</si>
  <si>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</si>
  <si>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</si>
  <si>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</si>
  <si>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</si>
  <si>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</si>
  <si>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</si>
  <si>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</si>
  <si>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</si>
  <si>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</si>
  <si>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</si>
  <si>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</si>
  <si>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</si>
  <si>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</si>
  <si>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</si>
  <si>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</si>
  <si>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</si>
  <si>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</si>
  <si>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</si>
  <si>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</si>
  <si>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</si>
  <si>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</si>
  <si>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</si>
  <si>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</si>
  <si>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</si>
  <si>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</si>
  <si>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</si>
  <si>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</si>
  <si>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</si>
  <si>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</si>
  <si>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</si>
  <si>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</si>
  <si>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</si>
  <si>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</si>
  <si>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</si>
  <si>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</si>
  <si>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</si>
  <si>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</si>
  <si>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</si>
  <si>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</si>
  <si>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</si>
  <si>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</si>
  <si>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</si>
  <si>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</si>
  <si>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</si>
  <si>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</si>
  <si>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</si>
  <si>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</si>
  <si>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</si>
  <si>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</si>
  <si>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</si>
  <si>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</si>
  <si>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</si>
  <si>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</si>
  <si>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</si>
  <si>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</si>
  <si>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</si>
  <si>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</si>
  <si>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</si>
  <si>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</si>
  <si>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</si>
  <si>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</si>
  <si>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</si>
  <si>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</si>
  <si>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</si>
  <si>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</si>
  <si>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</si>
  <si>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</si>
  <si>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</si>
  <si>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</si>
  <si>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</si>
  <si>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</si>
  <si>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</si>
  <si>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</si>
  <si>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</si>
  <si>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</si>
  <si>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</si>
  <si>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</si>
  <si>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</si>
  <si>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</si>
  <si>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</si>
  <si>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</si>
  <si>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</si>
  <si>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Ghazela</t>
  </si>
  <si>
    <t>Dr Mejed Heni - M Souheil Draoui</t>
  </si>
  <si>
    <t>M. Omar (Chef rayon PFT) - M. Sahbi (DM)</t>
  </si>
  <si>
    <t>Afficher les horaires d'évacuation des déchets pour prévenir les croisements (Voir instruction sur le portail)</t>
  </si>
  <si>
    <t>Absence de badges pour le personnel de la réception.</t>
  </si>
  <si>
    <t>Les certificats de salubrité des produits de la boucherie et de la poissonnerie ne sont pas sauvegardés dans la réception.
Classer ces documents dans la réception pendant une durée de 6 mois. La boucherie et la poissonnerie les classeront pendant 2 ans</t>
  </si>
  <si>
    <t>Eviter le nettoyage de la réserve à l'eau. Préférer une serpillère humide.</t>
  </si>
  <si>
    <t>La fabrication des ganaches n'était pas tracée le 02/03
Le sucre glace en tant qu'ingrédient n'était pas enregistré le 05/03.</t>
  </si>
  <si>
    <t>Utilisation d'une ancienne fiche.</t>
  </si>
  <si>
    <t>Fournir des foulards de couleurs claire et interdire l'usage des épingles simples. 
Absence de badge pour tous les opérateurs.</t>
  </si>
  <si>
    <t>Les quantités vendues sont à inscrire dans les colonnes correspondantes dans le cadencier.</t>
  </si>
  <si>
    <t xml:space="preserve">28/02/2018: Exposition de 950g de haut de cuisse et seuls 600g sont tracés
Exposition de 2,2kg de roulé au fromage et seuls 600g étaient tracés.
Ces non conformités se sont répétés sur plusieurs articles.
</t>
  </si>
  <si>
    <t>Fournir des foulards de couleurs claire et interdire les épingles
Absence de badge.</t>
  </si>
  <si>
    <t>La durée d'exposition des escalopes grillés n'est pas enregistrée (4h)</t>
  </si>
  <si>
    <t>Les enregistrements doivent être quotidiens</t>
  </si>
  <si>
    <t>Renforcer le contrôle de ce paramètre (Exemple fromage le pacha)</t>
  </si>
  <si>
    <t>Le postdatage est hautement suspecté pour le morceau de fromage Provolone. Le morceau a été remballé le 03/03, date de son retrait selon son ancienne étiquette. La découpe n'est pas enregistrée à cette date.
Cette pratique est interdite. La vigilance est à renforcer.</t>
  </si>
  <si>
    <t>Absence de thermomètre pour la charcuterie et fromage</t>
  </si>
  <si>
    <t>Fournir un thermomètre pour ce rayon</t>
  </si>
  <si>
    <t>Un boudin de salami et 4 meules de fromages ne présentaient pas la date d'ouverture.
Les piques prix ne doivent pas empêcher la circulation de l'air dans les meubles.</t>
  </si>
  <si>
    <t>Etiqueter chaque produit par sa date d'ouverture.
Prévoir des supports pour les piques-prix.</t>
  </si>
  <si>
    <t>Il est strictement interdit d'entreposer les caisses des produits sur les surfaces propres et au dessus des produits exposés. Maintenir les caisses dans les meubles.</t>
  </si>
  <si>
    <t>Usure avancée des billots (photo)</t>
  </si>
  <si>
    <t>Le 06/03: fabrication de merguez par des parage récupérés le 05/03. Le parage doit être transformé le jour même
Traçabilité LS
03/02/2018:Agenau 15kg et produits finis 15kg.
02/02/2018: Le poids des PF est &gt; Poids MP
Absence de considération des parages et des déchets
Traçabilité trad: utilisation d'une ancienne fiche qui ne permet pas d'enregistrer les durée d'exposition des produits date de première mise en rayon)</t>
  </si>
  <si>
    <t>Télécharger la dernière fiche de traçabilité trad
Respecter le remplissage des cases dans les fiches.</t>
  </si>
  <si>
    <t>Interdire les épingles
Fournir des pantalons et des badges</t>
  </si>
  <si>
    <t>Le meubles des poulets était surchargé. Les unités du dessus présentaient des T° &gt;8°C</t>
  </si>
  <si>
    <t>Les certificats de salubrité des bâtonnets de crabes et des moules décortiqués n'étaient pas disponibles</t>
  </si>
  <si>
    <t>Le balisage en langue arabe est obligatoire.</t>
  </si>
  <si>
    <t>Les pommes n'étaient pas fraîches.</t>
  </si>
  <si>
    <t>Exposition de piments secs et de champignons en barquettes au frais. L'étiquetage de ces produits ne mentionnait pas ces conditions, ces produits risquent de s'altérer rapidement chez le client.</t>
  </si>
  <si>
    <t>Le nettoyage entre les palettes est à renforcer.</t>
  </si>
  <si>
    <t>Renforcer le nettoyage des linéaires des sacs de thé</t>
  </si>
  <si>
    <t>Un problème de jointage est à réparer (technique)</t>
  </si>
  <si>
    <t>Le rayon ne dispose pas de thermomètre</t>
  </si>
  <si>
    <t>Les îlots d'exposition ne sont pas inclus dans les surveillances des températures.</t>
  </si>
  <si>
    <t>Absence de badge</t>
  </si>
  <si>
    <t>Manque de louches</t>
  </si>
  <si>
    <t>Les boules de harissa ne présentent pas d'étiquetage.</t>
  </si>
  <si>
    <t>Entreposage du liquide vitre dans le desk de pesage. Séparer ce produit.</t>
  </si>
  <si>
    <t>Procéder au poinçonnage dans les meilleurs délais.</t>
  </si>
  <si>
    <t>Na</t>
  </si>
  <si>
    <t>Absence de preuve de formation</t>
  </si>
  <si>
    <t>Imprimer et classer les réponses sur les mails de la qualité</t>
  </si>
  <si>
    <t>Le rangement est difficile en raison de l'étroitesse.</t>
  </si>
  <si>
    <t>La zone des produits à scanner n'était pas identifiée. L'élément d'entreposage n'était pas propre (photo)</t>
  </si>
  <si>
    <t>Absence de la procédure et du contrôle de nettoyage et de désinfection.</t>
  </si>
  <si>
    <t>Afficher la procédure et assurer l'enregistrement des contrôles du nettoyage quotidiennement.</t>
  </si>
  <si>
    <t>Présence des bulletins d'analyses et plans d'action</t>
  </si>
  <si>
    <t>Enregistrements des autocontrôles de nettoyage et de désinfection</t>
  </si>
  <si>
    <t>Enregistrer les autocontrôles quotidiennement.</t>
  </si>
  <si>
    <t>Utilisation de planches rouges et blanches, et des couteaux rouges, vertes, oranges et noirs.
Le code couleur établi par Carrefour n'est pas respecté.
En cas de nécessité de changement du code, une instruction spécifique est à afficher.</t>
  </si>
  <si>
    <t xml:space="preserve">Utilisation correcte des cadenciers de cuisson et de fabrication </t>
  </si>
  <si>
    <t>Le jour d'ouverture de la meule de Tina Flor n'est pas enregistré (24/02/2018)</t>
  </si>
  <si>
    <t>La chambre froide sentait l'eau de javel. L'utilisation de ce produit dans la chambre froide n'est pas tolérée. Utiliser le produit conventionnel.
Interdire l'utilisation des grattoirs métalliques</t>
  </si>
  <si>
    <t>Le plateau de stockage du foie n'était pas propre en raison de l'absence d'un égouttoir</t>
  </si>
  <si>
    <t>Classer tous les certificats des produits.
Imprimer les documents sanitaires des produits de l'entrepôt.</t>
  </si>
  <si>
    <t>Le chef rayon n'était pas muni de coiffe, et portait un pull civile en dessous du sarrau.
Absence de badge</t>
  </si>
  <si>
    <t>Les barquettes présentant des gouttelettes d'eau risquent de s'altérer rapidement. Renforcer la maîtrise de la chaîne du froid et le contrôle avant exposition.
Les morceaux de potiron n'étaient pas tous étiquetés. Les produits préemballés doivent tous être étiquetés.</t>
  </si>
  <si>
    <t>Port d'une veste, d'un pantalon et de chaussures personnels. Respecter la charte vestimentaire de Carrefour.</t>
  </si>
  <si>
    <t>Plusieurs balances n'étaient pas poinçonnées (traiteur, charcuteries, fleg, poissonnerie…) depuis 2017.</t>
  </si>
  <si>
    <t>Certains membres ne disposaient pas des certificats d'aptitude au travail (Exemple Mariem de la boucherie)</t>
  </si>
  <si>
    <t>Des travaux sont prévus pour le quai</t>
  </si>
  <si>
    <t>A renforcer</t>
  </si>
  <si>
    <t>H = 46%</t>
  </si>
  <si>
    <t>Le revêtement du sol devant les chambres froides est rugueux.
La portière de la chambre froide ne tient pas fermée hérmétiquement</t>
  </si>
  <si>
    <t>Réparer la portière de la chambre froide</t>
  </si>
  <si>
    <t>Développement de givre sur les produits exposés</t>
  </si>
  <si>
    <t>La cuisson a lieu dans le laboratoire. La condensation des vapeurs peut endommager les revêtements</t>
  </si>
  <si>
    <t>Développement de moisissures dans la chambre de pousse.</t>
  </si>
  <si>
    <t>T°&lt;8°C</t>
  </si>
  <si>
    <t>T°&lt;3°C</t>
  </si>
  <si>
    <t>Les vitres du meuble froid ont été remplacées par des panneaux en plastique non hérmétiques.</t>
  </si>
  <si>
    <t>Le plancher du four est fissuré
Une poignée de la rôtissoire était démontée.</t>
  </si>
  <si>
    <t>T°&lt;4°C</t>
  </si>
  <si>
    <t>T°&lt;7°C</t>
  </si>
  <si>
    <t>Développement de givre dans la chambre froide négative. La marche de la chambre n'était pas étanche. De l'eau coulait depuis la cloison et ruisselait par terre dans la réserve.</t>
  </si>
  <si>
    <t>Développement de rouille sur les parois. Le revêtement des cloisons était écaillé.</t>
  </si>
  <si>
    <t>Les températures à cœur et les vérifications (petit tableau) ne sont pas enregistrées
Les températures des îlots (volailles) et du meuble des boissons au jus ne sont pas enregsitrées.</t>
  </si>
  <si>
    <t>Respecter le remplissage des tableaux. Les volailles sont sensible à la moindre élévation de la température.</t>
  </si>
  <si>
    <t>Les spots de vant le stand Chahia sont trop proches, ils réchauffent les produits exposés.</t>
  </si>
  <si>
    <t>Une des plaques du faux plafond était démontée. L'état d'usure est avancé.</t>
  </si>
  <si>
    <t>L'aération est à renforcer dans les sanitaires des hommes.</t>
  </si>
  <si>
    <t>Un siphon n'est pas protégé dans le stand des charcuteries et des fromages. Une odeur désagréable envahissait le stand.</t>
  </si>
  <si>
    <t>La poubelle de la légumerie est endommagée</t>
  </si>
  <si>
    <t>Aucun dossier n'est classé concernant l'opératrice de Chahia. Des mails ont été transmis dans ce sens.</t>
  </si>
  <si>
    <t>Réparer la bâche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</si>
</sst>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4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9" fontId="8" fillId="0" borderId="1" xfId="0" applyNumberFormat="1" applyFont="1" applyBorder="1" applyAlignment="1" applyProtection="1">
      <alignment wrapText="1"/>
      <protection locked="0"/>
    </xf>
    <xf numFmtId="9" fontId="8" fillId="14" borderId="1" xfId="0" applyNumberFormat="1" applyFont="1" applyFill="1" applyBorder="1" applyProtection="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0.8125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16564752"/>
        <c:axId val="416567104"/>
      </c:barChart>
      <c:catAx>
        <c:axId val="416564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67104"/>
        <c:crosses val="autoZero"/>
        <c:auto val="1"/>
        <c:lblAlgn val="ctr"/>
        <c:lblOffset val="100"/>
        <c:noMultiLvlLbl val="0"/>
      </c:catAx>
      <c:valAx>
        <c:axId val="416567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64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0.91666666666666663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416549072"/>
        <c:axId val="416549464"/>
      </c:barChart>
      <c:catAx>
        <c:axId val="416549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49464"/>
        <c:crosses val="autoZero"/>
        <c:auto val="1"/>
        <c:lblAlgn val="ctr"/>
        <c:lblOffset val="100"/>
        <c:noMultiLvlLbl val="0"/>
      </c:catAx>
      <c:valAx>
        <c:axId val="416549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49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16549856"/>
        <c:axId val="416554168"/>
      </c:barChart>
      <c:catAx>
        <c:axId val="416549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54168"/>
        <c:crosses val="autoZero"/>
        <c:auto val="1"/>
        <c:lblAlgn val="ctr"/>
        <c:lblOffset val="100"/>
        <c:noMultiLvlLbl val="0"/>
      </c:catAx>
      <c:valAx>
        <c:axId val="416554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49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16552208"/>
        <c:axId val="416554952"/>
      </c:barChart>
      <c:catAx>
        <c:axId val="416552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54952"/>
        <c:crosses val="autoZero"/>
        <c:auto val="1"/>
        <c:lblAlgn val="ctr"/>
        <c:lblOffset val="100"/>
        <c:noMultiLvlLbl val="0"/>
      </c:catAx>
      <c:valAx>
        <c:axId val="416554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52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0.83333333333333337</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416550248"/>
        <c:axId val="416550640"/>
      </c:barChart>
      <c:catAx>
        <c:axId val="416550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50640"/>
        <c:crosses val="autoZero"/>
        <c:auto val="1"/>
        <c:lblAlgn val="ctr"/>
        <c:lblOffset val="100"/>
        <c:noMultiLvlLbl val="0"/>
      </c:catAx>
      <c:valAx>
        <c:axId val="416550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50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416555344"/>
        <c:axId val="416551032"/>
      </c:barChart>
      <c:catAx>
        <c:axId val="416555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51032"/>
        <c:crosses val="autoZero"/>
        <c:auto val="1"/>
        <c:lblAlgn val="ctr"/>
        <c:lblOffset val="100"/>
        <c:noMultiLvlLbl val="0"/>
      </c:catAx>
      <c:valAx>
        <c:axId val="416551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55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0.87931034482758619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416555736"/>
        <c:axId val="416556128"/>
      </c:barChart>
      <c:catAx>
        <c:axId val="416555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56128"/>
        <c:crosses val="autoZero"/>
        <c:auto val="1"/>
        <c:lblAlgn val="ctr"/>
        <c:lblOffset val="100"/>
        <c:noMultiLvlLbl val="0"/>
      </c:catAx>
      <c:valAx>
        <c:axId val="416556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55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0.87037037037037035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16551424"/>
        <c:axId val="416551816"/>
      </c:barChart>
      <c:catAx>
        <c:axId val="416551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51816"/>
        <c:crosses val="autoZero"/>
        <c:auto val="1"/>
        <c:lblAlgn val="ctr"/>
        <c:lblOffset val="100"/>
        <c:noMultiLvlLbl val="0"/>
      </c:catAx>
      <c:valAx>
        <c:axId val="416551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51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0.87484035759897827</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55954928"/>
        <c:axId val="155956104"/>
        <c:extLst xmlns:c16r2="http://schemas.microsoft.com/office/drawing/2015/06/chart"/>
      </c:barChart>
      <c:catAx>
        <c:axId val="15595492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56104"/>
        <c:crosses val="autoZero"/>
        <c:auto val="1"/>
        <c:lblAlgn val="ctr"/>
        <c:lblOffset val="100"/>
        <c:noMultiLvlLbl val="0"/>
      </c:catAx>
      <c:valAx>
        <c:axId val="15595610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5954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55154432"/>
        <c:axId val="155148160"/>
        <c:extLst xmlns:c16r2="http://schemas.microsoft.com/office/drawing/2015/06/chart"/>
      </c:barChart>
      <c:catAx>
        <c:axId val="155154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148160"/>
        <c:crosses val="autoZero"/>
        <c:auto val="1"/>
        <c:lblAlgn val="ctr"/>
        <c:lblOffset val="100"/>
        <c:noMultiLvlLbl val="0"/>
      </c:catAx>
      <c:valAx>
        <c:axId val="155148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5154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0.94444444444444442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16573768"/>
        <c:axId val="416574552"/>
      </c:barChart>
      <c:catAx>
        <c:axId val="416573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74552"/>
        <c:crosses val="autoZero"/>
        <c:auto val="1"/>
        <c:lblAlgn val="ctr"/>
        <c:lblOffset val="100"/>
        <c:noMultiLvlLbl val="0"/>
      </c:catAx>
      <c:valAx>
        <c:axId val="416574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73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16575336"/>
        <c:axId val="416578864"/>
      </c:barChart>
      <c:catAx>
        <c:axId val="416575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78864"/>
        <c:crosses val="autoZero"/>
        <c:auto val="1"/>
        <c:lblAlgn val="ctr"/>
        <c:lblOffset val="100"/>
        <c:noMultiLvlLbl val="0"/>
      </c:catAx>
      <c:valAx>
        <c:axId val="416578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75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0.82258064516129037</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16576512"/>
        <c:axId val="416576904"/>
      </c:barChart>
      <c:catAx>
        <c:axId val="41657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76904"/>
        <c:crosses val="autoZero"/>
        <c:auto val="1"/>
        <c:lblAlgn val="ctr"/>
        <c:lblOffset val="100"/>
        <c:noMultiLvlLbl val="0"/>
      </c:catAx>
      <c:valAx>
        <c:axId val="416576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7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0.83750000000000002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16578080"/>
        <c:axId val="416571808"/>
      </c:barChart>
      <c:catAx>
        <c:axId val="416578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71808"/>
        <c:crosses val="autoZero"/>
        <c:auto val="1"/>
        <c:lblAlgn val="ctr"/>
        <c:lblOffset val="100"/>
        <c:noMultiLvlLbl val="0"/>
      </c:catAx>
      <c:valAx>
        <c:axId val="416571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78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0.94117647058823528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16548288"/>
        <c:axId val="416554560"/>
      </c:barChart>
      <c:catAx>
        <c:axId val="416548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54560"/>
        <c:crosses val="autoZero"/>
        <c:auto val="1"/>
        <c:lblAlgn val="ctr"/>
        <c:lblOffset val="100"/>
        <c:noMultiLvlLbl val="0"/>
      </c:catAx>
      <c:valAx>
        <c:axId val="41655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48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0.90909090909090906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16558872"/>
        <c:axId val="416552992"/>
      </c:barChart>
      <c:catAx>
        <c:axId val="416558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52992"/>
        <c:crosses val="autoZero"/>
        <c:auto val="1"/>
        <c:lblAlgn val="ctr"/>
        <c:lblOffset val="100"/>
        <c:noMultiLvlLbl val="0"/>
      </c:catAx>
      <c:valAx>
        <c:axId val="416552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58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0.92307692307692313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16558480"/>
        <c:axId val="416553384"/>
      </c:barChart>
      <c:catAx>
        <c:axId val="416558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53384"/>
        <c:crosses val="autoZero"/>
        <c:auto val="1"/>
        <c:lblAlgn val="ctr"/>
        <c:lblOffset val="100"/>
        <c:noMultiLvlLbl val="0"/>
      </c:catAx>
      <c:valAx>
        <c:axId val="416553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58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0.7678571428571429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16546720"/>
        <c:axId val="416553776"/>
      </c:barChart>
      <c:catAx>
        <c:axId val="416546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553776"/>
        <c:crosses val="autoZero"/>
        <c:auto val="1"/>
        <c:lblAlgn val="ctr"/>
        <c:lblOffset val="100"/>
        <c:noMultiLvlLbl val="0"/>
      </c:catAx>
      <c:valAx>
        <c:axId val="416553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54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297" t="s">
        <v>324</v>
      </c>
      <c r="B18" s="297"/>
      <c r="C18" s="297"/>
      <c r="D18" s="298" t="s">
        <v>408</v>
      </c>
      <c r="E18" s="298"/>
      <c r="F18" s="298"/>
      <c r="G18" s="298"/>
      <c r="H18" s="298"/>
      <c r="I18" s="298"/>
      <c r="J18" s="298"/>
      <c r="K18" s="298"/>
    </row>
    <row r="20" spans="1:11" ht="16.5" x14ac:dyDescent="0.3">
      <c r="A20" s="83"/>
      <c r="B20" s="78"/>
      <c r="C20" s="78"/>
      <c r="D20" s="78"/>
      <c r="E20" s="78"/>
      <c r="F20" s="78"/>
      <c r="G20" s="78"/>
      <c r="H20" s="78"/>
      <c r="I20" s="78"/>
    </row>
    <row r="21" spans="1:11" x14ac:dyDescent="0.25">
      <c r="A21" s="299" t="s">
        <v>325</v>
      </c>
      <c r="B21" s="299"/>
      <c r="C21" s="299"/>
      <c r="D21" s="299"/>
      <c r="E21" s="299"/>
      <c r="F21" s="299"/>
      <c r="G21" s="299"/>
      <c r="H21" s="299"/>
      <c r="I21" s="299"/>
      <c r="J21" s="299"/>
      <c r="K21" s="299"/>
    </row>
    <row r="22" spans="1:11" x14ac:dyDescent="0.25">
      <c r="A22" s="84"/>
      <c r="B22" s="79"/>
      <c r="C22" s="79"/>
      <c r="D22" s="78"/>
      <c r="E22" s="78"/>
      <c r="F22" s="78"/>
      <c r="G22" s="78"/>
      <c r="H22" s="78"/>
      <c r="I22" s="78"/>
    </row>
    <row r="23" spans="1:11" ht="42" customHeight="1" x14ac:dyDescent="0.25">
      <c r="A23" s="85" t="s">
        <v>326</v>
      </c>
      <c r="B23" s="300" t="s">
        <v>327</v>
      </c>
      <c r="C23" s="300"/>
      <c r="D23" s="78"/>
      <c r="E23" s="78"/>
      <c r="F23" s="78"/>
      <c r="G23" s="78"/>
      <c r="H23" s="78"/>
      <c r="I23" s="78"/>
      <c r="J23" s="77" t="str">
        <f>D18</f>
        <v>Ghazela</v>
      </c>
    </row>
    <row r="24" spans="1:11" ht="33" customHeight="1" x14ac:dyDescent="0.25">
      <c r="A24" s="86" t="s">
        <v>328</v>
      </c>
      <c r="B24" s="301">
        <f>AVERAGE('A1 Exploitation'!D549,'A1 Technique'!D199)</f>
        <v>0.87484035759897827</v>
      </c>
      <c r="C24" s="301"/>
      <c r="D24" s="78"/>
      <c r="E24" s="78"/>
      <c r="F24" s="78"/>
      <c r="G24" s="78"/>
      <c r="H24" s="78"/>
      <c r="I24" s="78"/>
    </row>
    <row r="25" spans="1:11" ht="33" customHeight="1" x14ac:dyDescent="0.25">
      <c r="A25" s="85" t="s">
        <v>329</v>
      </c>
      <c r="B25" s="301">
        <f>AVERAGE('A2 Exploitation'!D549,'A2 Technique'!D199)</f>
        <v>0</v>
      </c>
      <c r="C25" s="301"/>
      <c r="D25" s="78"/>
      <c r="E25" s="78"/>
      <c r="F25" s="78"/>
      <c r="G25" s="78"/>
      <c r="H25" s="78"/>
      <c r="I25" s="78"/>
    </row>
    <row r="26" spans="1:11" ht="33" customHeight="1" x14ac:dyDescent="0.25">
      <c r="A26" s="86" t="s">
        <v>330</v>
      </c>
      <c r="B26" s="301">
        <f>AVERAGE('A3 Exploitation'!D549,'A3 Technique'!D199)</f>
        <v>0</v>
      </c>
      <c r="C26" s="301"/>
      <c r="D26" s="78"/>
      <c r="E26" s="78"/>
      <c r="F26" s="78"/>
      <c r="G26" s="78"/>
      <c r="H26" s="78"/>
      <c r="I26" s="78"/>
    </row>
    <row r="27" spans="1:11" ht="33" customHeight="1" x14ac:dyDescent="0.25">
      <c r="A27" s="86" t="s">
        <v>331</v>
      </c>
      <c r="B27" s="301">
        <f>AVERAGE('A4 Exploitation'!D549,'A4 Technique'!D199)</f>
        <v>0</v>
      </c>
      <c r="C27" s="301"/>
      <c r="D27" s="78"/>
      <c r="E27" s="78"/>
      <c r="F27" s="78"/>
      <c r="G27" s="78"/>
      <c r="H27" s="78"/>
      <c r="I27" s="78"/>
    </row>
    <row r="28" spans="1:11" ht="33" customHeight="1" x14ac:dyDescent="0.25">
      <c r="A28" s="85" t="s">
        <v>332</v>
      </c>
      <c r="B28" s="301">
        <f>AVERAGE('A5 Exploitation'!D549,'A5 Technique'!D199)</f>
        <v>0</v>
      </c>
      <c r="C28" s="301"/>
      <c r="D28" s="78"/>
      <c r="E28" s="78"/>
      <c r="F28" s="78"/>
      <c r="G28" s="78"/>
      <c r="H28" s="78"/>
      <c r="I28" s="78"/>
    </row>
    <row r="29" spans="1:11" ht="33" customHeight="1" x14ac:dyDescent="0.25">
      <c r="A29" s="85" t="s">
        <v>333</v>
      </c>
      <c r="B29" s="301">
        <f>AVERAGE('A6 Exploitation'!D549,'A6 Technique'!D199)</f>
        <v>0</v>
      </c>
      <c r="C29" s="301"/>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0" t="s">
        <v>334</v>
      </c>
      <c r="C33" s="300"/>
      <c r="D33" s="78"/>
      <c r="E33" s="78"/>
      <c r="F33" s="78"/>
      <c r="G33" s="78"/>
      <c r="H33" s="78"/>
      <c r="I33" s="78"/>
      <c r="J33" s="77" t="str">
        <f>D18</f>
        <v>Ghazela</v>
      </c>
    </row>
    <row r="34" spans="1:10" ht="33" customHeight="1" x14ac:dyDescent="0.25">
      <c r="A34" s="86" t="s">
        <v>328</v>
      </c>
      <c r="B34" s="301">
        <f>'A1 Exploitation'!D549</f>
        <v>0.87037037037037035</v>
      </c>
      <c r="C34" s="301"/>
      <c r="D34" s="78"/>
      <c r="E34" s="78"/>
      <c r="F34" s="78"/>
      <c r="G34" s="78"/>
      <c r="H34" s="78"/>
      <c r="I34" s="78"/>
    </row>
    <row r="35" spans="1:10" ht="33" customHeight="1" x14ac:dyDescent="0.25">
      <c r="A35" s="85" t="s">
        <v>329</v>
      </c>
      <c r="B35" s="301">
        <f>'A2 Exploitation'!D549</f>
        <v>0</v>
      </c>
      <c r="C35" s="301"/>
      <c r="D35" s="78"/>
      <c r="E35" s="78"/>
      <c r="F35" s="78"/>
      <c r="G35" s="78"/>
      <c r="H35" s="78"/>
      <c r="I35" s="78"/>
    </row>
    <row r="36" spans="1:10" ht="33" customHeight="1" x14ac:dyDescent="0.25">
      <c r="A36" s="86" t="s">
        <v>330</v>
      </c>
      <c r="B36" s="301">
        <f>'A3 Exploitation'!D549</f>
        <v>0</v>
      </c>
      <c r="C36" s="301"/>
      <c r="D36" s="78"/>
      <c r="E36" s="78"/>
      <c r="F36" s="78"/>
      <c r="G36" s="78"/>
      <c r="H36" s="78"/>
      <c r="I36" s="78"/>
    </row>
    <row r="37" spans="1:10" ht="33" customHeight="1" x14ac:dyDescent="0.25">
      <c r="A37" s="86" t="s">
        <v>331</v>
      </c>
      <c r="B37" s="301">
        <f>'A4 Exploitation'!D549</f>
        <v>0</v>
      </c>
      <c r="C37" s="301"/>
      <c r="D37" s="78"/>
      <c r="E37" s="78"/>
      <c r="F37" s="78"/>
      <c r="G37" s="78"/>
      <c r="H37" s="78"/>
      <c r="I37" s="78"/>
    </row>
    <row r="38" spans="1:10" ht="33" customHeight="1" x14ac:dyDescent="0.25">
      <c r="A38" s="85" t="s">
        <v>332</v>
      </c>
      <c r="B38" s="301">
        <f>'A5 Exploitation'!D549</f>
        <v>0</v>
      </c>
      <c r="C38" s="301"/>
      <c r="D38" s="78"/>
      <c r="E38" s="78"/>
      <c r="F38" s="78"/>
      <c r="G38" s="78"/>
      <c r="H38" s="78"/>
      <c r="I38" s="78"/>
    </row>
    <row r="39" spans="1:10" ht="33" customHeight="1" x14ac:dyDescent="0.25">
      <c r="A39" s="85" t="s">
        <v>333</v>
      </c>
      <c r="B39" s="301">
        <f>'A6 Exploitation'!D549</f>
        <v>0</v>
      </c>
      <c r="C39" s="301"/>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2" t="s">
        <v>335</v>
      </c>
      <c r="C42" s="302"/>
      <c r="D42" s="78"/>
      <c r="E42" s="78"/>
      <c r="F42" s="78"/>
      <c r="G42" s="78"/>
      <c r="H42" s="78"/>
      <c r="I42" s="78"/>
      <c r="J42" s="77" t="str">
        <f>D18</f>
        <v>Ghazela</v>
      </c>
    </row>
    <row r="43" spans="1:10" ht="33" customHeight="1" x14ac:dyDescent="0.25">
      <c r="A43" s="86" t="s">
        <v>328</v>
      </c>
      <c r="B43" s="301">
        <f>AVERAGE('A1 Exploitation'!D547, 'A1 Technique'!D197)</f>
        <v>0.65</v>
      </c>
      <c r="C43" s="301"/>
      <c r="D43" s="78"/>
      <c r="E43" s="78"/>
      <c r="F43" s="78"/>
      <c r="G43" s="78"/>
      <c r="H43" s="78"/>
      <c r="I43" s="78"/>
    </row>
    <row r="44" spans="1:10" ht="33" customHeight="1" x14ac:dyDescent="0.25">
      <c r="A44" s="85" t="s">
        <v>329</v>
      </c>
      <c r="B44" s="301" t="e">
        <f>AVERAGE('A2 Exploitation'!D547, 'A2 Technique'!D197)</f>
        <v>#DIV/0!</v>
      </c>
      <c r="C44" s="301"/>
      <c r="D44" s="78"/>
      <c r="E44" s="78"/>
      <c r="F44" s="78"/>
      <c r="G44" s="78"/>
      <c r="H44" s="78"/>
      <c r="I44" s="78"/>
    </row>
    <row r="45" spans="1:10" ht="33" customHeight="1" x14ac:dyDescent="0.25">
      <c r="A45" s="86" t="s">
        <v>330</v>
      </c>
      <c r="B45" s="301" t="e">
        <f>AVERAGE('A3 Exploitation'!D547, 'A3 Technique'!D197)</f>
        <v>#DIV/0!</v>
      </c>
      <c r="C45" s="301"/>
      <c r="D45" s="78"/>
      <c r="E45" s="78"/>
      <c r="F45" s="78"/>
      <c r="G45" s="78"/>
      <c r="H45" s="78"/>
      <c r="I45" s="78"/>
    </row>
    <row r="46" spans="1:10" ht="33" customHeight="1" x14ac:dyDescent="0.25">
      <c r="A46" s="86" t="s">
        <v>331</v>
      </c>
      <c r="B46" s="301" t="e">
        <f>AVERAGE('A4 Exploitation'!D547, 'A4 Technique'!D197)</f>
        <v>#DIV/0!</v>
      </c>
      <c r="C46" s="301"/>
      <c r="D46" s="78"/>
      <c r="E46" s="78"/>
      <c r="F46" s="78"/>
      <c r="G46" s="78"/>
      <c r="H46" s="78"/>
      <c r="I46" s="78"/>
    </row>
    <row r="47" spans="1:10" ht="33" customHeight="1" x14ac:dyDescent="0.25">
      <c r="A47" s="85" t="s">
        <v>332</v>
      </c>
      <c r="B47" s="301" t="e">
        <f>AVERAGE('A5 Exploitation'!D547, 'A5 Technique'!D197)</f>
        <v>#DIV/0!</v>
      </c>
      <c r="C47" s="301"/>
      <c r="D47" s="78"/>
      <c r="E47" s="78"/>
      <c r="F47" s="78"/>
      <c r="G47" s="78"/>
      <c r="H47" s="78"/>
      <c r="I47" s="78"/>
    </row>
    <row r="48" spans="1:10" ht="33" customHeight="1" x14ac:dyDescent="0.25">
      <c r="A48" s="85" t="s">
        <v>333</v>
      </c>
      <c r="B48" s="301" t="e">
        <f>AVERAGE('A6 Exploitation'!D547, 'A6 Technique'!D197)</f>
        <v>#DIV/0!</v>
      </c>
      <c r="C48" s="301"/>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0" t="s">
        <v>336</v>
      </c>
      <c r="C51" s="300"/>
      <c r="D51" s="78"/>
      <c r="E51" s="78"/>
      <c r="F51" s="78"/>
      <c r="G51" s="78"/>
      <c r="H51" s="78"/>
      <c r="I51" s="78"/>
      <c r="J51" s="77" t="str">
        <f>D18</f>
        <v>Ghazela</v>
      </c>
    </row>
    <row r="52" spans="1:10" ht="33" customHeight="1" x14ac:dyDescent="0.25">
      <c r="A52" s="86" t="s">
        <v>328</v>
      </c>
      <c r="B52" s="303">
        <f>'A1 Exploitation'!D46</f>
        <v>0.8125</v>
      </c>
      <c r="C52" s="303"/>
      <c r="D52" s="78"/>
      <c r="E52" s="78"/>
      <c r="F52" s="78"/>
      <c r="G52" s="78"/>
      <c r="H52" s="78"/>
      <c r="I52" s="78"/>
    </row>
    <row r="53" spans="1:10" ht="33" customHeight="1" x14ac:dyDescent="0.25">
      <c r="A53" s="85" t="s">
        <v>329</v>
      </c>
      <c r="B53" s="303">
        <f>'A2 Exploitation'!D46</f>
        <v>0</v>
      </c>
      <c r="C53" s="303"/>
      <c r="D53" s="78"/>
      <c r="E53" s="78"/>
      <c r="F53" s="78"/>
      <c r="G53" s="78"/>
      <c r="H53" s="78"/>
      <c r="I53" s="78"/>
    </row>
    <row r="54" spans="1:10" ht="33" customHeight="1" x14ac:dyDescent="0.25">
      <c r="A54" s="86" t="s">
        <v>330</v>
      </c>
      <c r="B54" s="303">
        <f>'A3 Exploitation'!D46</f>
        <v>0</v>
      </c>
      <c r="C54" s="303"/>
      <c r="D54" s="78"/>
      <c r="E54" s="78"/>
      <c r="F54" s="78"/>
      <c r="G54" s="78"/>
      <c r="H54" s="78"/>
      <c r="I54" s="78"/>
    </row>
    <row r="55" spans="1:10" ht="33" customHeight="1" x14ac:dyDescent="0.25">
      <c r="A55" s="86" t="s">
        <v>331</v>
      </c>
      <c r="B55" s="303">
        <f>'A4 Exploitation'!D46</f>
        <v>0</v>
      </c>
      <c r="C55" s="303"/>
      <c r="D55" s="78"/>
      <c r="E55" s="78"/>
      <c r="F55" s="78"/>
      <c r="G55" s="78"/>
      <c r="H55" s="78"/>
      <c r="I55" s="78"/>
    </row>
    <row r="56" spans="1:10" ht="33" customHeight="1" x14ac:dyDescent="0.25">
      <c r="A56" s="85" t="s">
        <v>332</v>
      </c>
      <c r="B56" s="303">
        <f>'A5 Exploitation'!D46</f>
        <v>0</v>
      </c>
      <c r="C56" s="303"/>
      <c r="D56" s="78"/>
      <c r="E56" s="78"/>
      <c r="F56" s="78"/>
      <c r="G56" s="78"/>
      <c r="H56" s="78"/>
      <c r="I56" s="78"/>
    </row>
    <row r="57" spans="1:10" ht="33" customHeight="1" x14ac:dyDescent="0.25">
      <c r="A57" s="85" t="s">
        <v>333</v>
      </c>
      <c r="B57" s="303">
        <f>'A6 Exploitation'!D46</f>
        <v>0</v>
      </c>
      <c r="C57" s="303"/>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0" t="s">
        <v>337</v>
      </c>
      <c r="C60" s="300"/>
      <c r="D60" s="78"/>
      <c r="E60" s="78"/>
      <c r="F60" s="78"/>
      <c r="G60" s="78"/>
      <c r="H60" s="78"/>
      <c r="I60" s="78"/>
      <c r="J60" s="77" t="str">
        <f>D18</f>
        <v>Ghazela</v>
      </c>
    </row>
    <row r="61" spans="1:10" ht="33" customHeight="1" x14ac:dyDescent="0.25">
      <c r="A61" s="86" t="s">
        <v>328</v>
      </c>
      <c r="B61" s="301">
        <f>'A1 Exploitation'!D103</f>
        <v>0.94444444444444442</v>
      </c>
      <c r="C61" s="301"/>
      <c r="D61" s="78"/>
      <c r="E61" s="78"/>
      <c r="F61" s="78"/>
      <c r="G61" s="78"/>
      <c r="H61" s="78"/>
      <c r="I61" s="78"/>
    </row>
    <row r="62" spans="1:10" ht="33" customHeight="1" x14ac:dyDescent="0.25">
      <c r="A62" s="85" t="s">
        <v>329</v>
      </c>
      <c r="B62" s="301">
        <f>'A2 Exploitation'!D103</f>
        <v>0</v>
      </c>
      <c r="C62" s="301"/>
      <c r="D62" s="78"/>
      <c r="E62" s="78"/>
      <c r="F62" s="78"/>
      <c r="G62" s="78"/>
      <c r="H62" s="78"/>
      <c r="I62" s="78"/>
    </row>
    <row r="63" spans="1:10" ht="33" customHeight="1" x14ac:dyDescent="0.25">
      <c r="A63" s="86" t="s">
        <v>330</v>
      </c>
      <c r="B63" s="301">
        <f>'A3 Exploitation'!D103</f>
        <v>0</v>
      </c>
      <c r="C63" s="301"/>
      <c r="D63" s="78"/>
      <c r="E63" s="78"/>
      <c r="F63" s="78"/>
      <c r="G63" s="78"/>
      <c r="H63" s="78"/>
      <c r="I63" s="78"/>
    </row>
    <row r="64" spans="1:10" ht="33" customHeight="1" x14ac:dyDescent="0.25">
      <c r="A64" s="86" t="s">
        <v>331</v>
      </c>
      <c r="B64" s="301">
        <f>'A4 Exploitation'!D103</f>
        <v>0</v>
      </c>
      <c r="C64" s="301"/>
      <c r="D64" s="78"/>
      <c r="E64" s="78"/>
      <c r="F64" s="78"/>
      <c r="G64" s="78"/>
      <c r="H64" s="78"/>
      <c r="I64" s="78"/>
    </row>
    <row r="65" spans="1:10" ht="33" customHeight="1" x14ac:dyDescent="0.25">
      <c r="A65" s="85" t="s">
        <v>332</v>
      </c>
      <c r="B65" s="301">
        <f>'A5 Exploitation'!D103</f>
        <v>0</v>
      </c>
      <c r="C65" s="301"/>
      <c r="D65" s="78"/>
      <c r="E65" s="78"/>
      <c r="F65" s="78"/>
      <c r="G65" s="78"/>
      <c r="H65" s="78"/>
      <c r="I65" s="78"/>
    </row>
    <row r="66" spans="1:10" ht="33" customHeight="1" x14ac:dyDescent="0.25">
      <c r="A66" s="85" t="s">
        <v>333</v>
      </c>
      <c r="B66" s="301">
        <f>'A6 Exploitation'!D103</f>
        <v>0</v>
      </c>
      <c r="C66" s="301"/>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0" t="s">
        <v>338</v>
      </c>
      <c r="C69" s="300"/>
      <c r="D69" s="78"/>
      <c r="E69" s="78"/>
      <c r="F69" s="78"/>
      <c r="G69" s="78"/>
      <c r="H69" s="78"/>
      <c r="I69" s="78"/>
      <c r="J69" s="77" t="str">
        <f>D18</f>
        <v>Ghazela</v>
      </c>
    </row>
    <row r="70" spans="1:10" ht="33" customHeight="1" x14ac:dyDescent="0.25">
      <c r="A70" s="86" t="s">
        <v>328</v>
      </c>
      <c r="B70" s="301">
        <f>'A1 Exploitation'!D158</f>
        <v>0.8</v>
      </c>
      <c r="C70" s="301"/>
      <c r="D70" s="78"/>
      <c r="E70" s="78"/>
      <c r="F70" s="78"/>
      <c r="G70" s="78"/>
      <c r="H70" s="78"/>
      <c r="I70" s="78"/>
    </row>
    <row r="71" spans="1:10" ht="33" customHeight="1" x14ac:dyDescent="0.25">
      <c r="A71" s="85" t="s">
        <v>329</v>
      </c>
      <c r="B71" s="301">
        <f>'A2 Exploitation'!D158</f>
        <v>0</v>
      </c>
      <c r="C71" s="301"/>
      <c r="D71" s="78"/>
      <c r="E71" s="78"/>
      <c r="F71" s="78"/>
      <c r="G71" s="78"/>
      <c r="H71" s="78"/>
      <c r="I71" s="78"/>
    </row>
    <row r="72" spans="1:10" ht="33" customHeight="1" x14ac:dyDescent="0.25">
      <c r="A72" s="86" t="s">
        <v>330</v>
      </c>
      <c r="B72" s="301">
        <f>'A3 Exploitation'!D158</f>
        <v>0</v>
      </c>
      <c r="C72" s="301"/>
      <c r="D72" s="78"/>
      <c r="E72" s="78"/>
      <c r="F72" s="78"/>
      <c r="G72" s="78"/>
      <c r="H72" s="78"/>
      <c r="I72" s="78"/>
    </row>
    <row r="73" spans="1:10" ht="33" customHeight="1" x14ac:dyDescent="0.25">
      <c r="A73" s="86" t="s">
        <v>331</v>
      </c>
      <c r="B73" s="301">
        <f>'A4 Exploitation'!D158</f>
        <v>0</v>
      </c>
      <c r="C73" s="301"/>
      <c r="D73" s="78"/>
      <c r="E73" s="78"/>
      <c r="F73" s="78"/>
      <c r="G73" s="78"/>
      <c r="H73" s="78"/>
      <c r="I73" s="78"/>
    </row>
    <row r="74" spans="1:10" ht="33" customHeight="1" x14ac:dyDescent="0.25">
      <c r="A74" s="85" t="s">
        <v>332</v>
      </c>
      <c r="B74" s="301">
        <f>'A5 Exploitation'!D158</f>
        <v>0</v>
      </c>
      <c r="C74" s="301"/>
      <c r="D74" s="78"/>
      <c r="E74" s="78"/>
      <c r="F74" s="78"/>
      <c r="G74" s="78"/>
      <c r="H74" s="78"/>
      <c r="I74" s="78"/>
    </row>
    <row r="75" spans="1:10" ht="33" customHeight="1" x14ac:dyDescent="0.25">
      <c r="A75" s="85" t="s">
        <v>333</v>
      </c>
      <c r="B75" s="301">
        <f>'A6 Exploitation'!D158</f>
        <v>0</v>
      </c>
      <c r="C75" s="301"/>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0" t="s">
        <v>339</v>
      </c>
      <c r="C78" s="300"/>
      <c r="D78" s="78"/>
      <c r="E78" s="78"/>
      <c r="F78" s="78"/>
      <c r="G78" s="78"/>
      <c r="H78" s="78"/>
      <c r="I78" s="78"/>
      <c r="J78" s="77" t="str">
        <f>D18</f>
        <v>Ghazela</v>
      </c>
    </row>
    <row r="79" spans="1:10" ht="33" customHeight="1" x14ac:dyDescent="0.25">
      <c r="A79" s="86" t="s">
        <v>328</v>
      </c>
      <c r="B79" s="301">
        <f>'A1 Exploitation'!D205</f>
        <v>0.82258064516129037</v>
      </c>
      <c r="C79" s="301"/>
      <c r="D79" s="78"/>
      <c r="E79" s="78"/>
      <c r="F79" s="78"/>
      <c r="G79" s="78"/>
      <c r="H79" s="78"/>
      <c r="I79" s="78"/>
    </row>
    <row r="80" spans="1:10" ht="33" customHeight="1" x14ac:dyDescent="0.25">
      <c r="A80" s="85" t="s">
        <v>329</v>
      </c>
      <c r="B80" s="301">
        <f>'A2 Exploitation'!D205</f>
        <v>0</v>
      </c>
      <c r="C80" s="301"/>
      <c r="D80" s="78"/>
      <c r="E80" s="78"/>
      <c r="F80" s="78"/>
      <c r="G80" s="78"/>
      <c r="H80" s="78"/>
      <c r="I80" s="78"/>
    </row>
    <row r="81" spans="1:10" ht="33" customHeight="1" x14ac:dyDescent="0.25">
      <c r="A81" s="86" t="s">
        <v>330</v>
      </c>
      <c r="B81" s="301">
        <f>'A3 Exploitation'!D205</f>
        <v>0</v>
      </c>
      <c r="C81" s="301"/>
      <c r="D81" s="78"/>
      <c r="E81" s="78"/>
      <c r="F81" s="78"/>
      <c r="G81" s="78"/>
      <c r="H81" s="78"/>
      <c r="I81" s="78"/>
    </row>
    <row r="82" spans="1:10" ht="33" customHeight="1" x14ac:dyDescent="0.25">
      <c r="A82" s="86" t="s">
        <v>331</v>
      </c>
      <c r="B82" s="301">
        <f>'A4 Exploitation'!D205</f>
        <v>0</v>
      </c>
      <c r="C82" s="301"/>
      <c r="D82" s="78"/>
      <c r="E82" s="78"/>
      <c r="F82" s="78"/>
      <c r="G82" s="78"/>
      <c r="H82" s="78"/>
      <c r="I82" s="78"/>
    </row>
    <row r="83" spans="1:10" ht="33" customHeight="1" x14ac:dyDescent="0.25">
      <c r="A83" s="85" t="s">
        <v>332</v>
      </c>
      <c r="B83" s="301">
        <f>'A5 Exploitation'!D205</f>
        <v>0</v>
      </c>
      <c r="C83" s="301"/>
      <c r="D83" s="78"/>
      <c r="E83" s="78"/>
      <c r="F83" s="78"/>
      <c r="G83" s="78"/>
      <c r="H83" s="78"/>
      <c r="I83" s="78"/>
    </row>
    <row r="84" spans="1:10" ht="33" customHeight="1" x14ac:dyDescent="0.25">
      <c r="A84" s="85" t="s">
        <v>333</v>
      </c>
      <c r="B84" s="301">
        <f>'A6 Exploitation'!D205</f>
        <v>0</v>
      </c>
      <c r="C84" s="301"/>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0" t="s">
        <v>340</v>
      </c>
      <c r="C87" s="300"/>
      <c r="D87" s="78"/>
      <c r="E87" s="78"/>
      <c r="F87" s="78"/>
      <c r="G87" s="78"/>
      <c r="H87" s="78"/>
      <c r="I87" s="78"/>
      <c r="J87" s="77" t="str">
        <f>D18</f>
        <v>Ghazela</v>
      </c>
    </row>
    <row r="88" spans="1:10" ht="33" customHeight="1" x14ac:dyDescent="0.25">
      <c r="A88" s="86" t="s">
        <v>328</v>
      </c>
      <c r="B88" s="301">
        <f>'A1 Exploitation'!D266</f>
        <v>0.83750000000000002</v>
      </c>
      <c r="C88" s="301"/>
      <c r="D88" s="78"/>
      <c r="E88" s="78"/>
      <c r="F88" s="78"/>
      <c r="G88" s="78"/>
      <c r="H88" s="78"/>
      <c r="I88" s="78"/>
    </row>
    <row r="89" spans="1:10" ht="33" customHeight="1" x14ac:dyDescent="0.25">
      <c r="A89" s="85" t="s">
        <v>329</v>
      </c>
      <c r="B89" s="301">
        <f>'A2 Exploitation'!D266</f>
        <v>0</v>
      </c>
      <c r="C89" s="301"/>
      <c r="D89" s="78"/>
      <c r="E89" s="78"/>
      <c r="F89" s="78"/>
      <c r="G89" s="78"/>
      <c r="H89" s="78"/>
      <c r="I89" s="78"/>
    </row>
    <row r="90" spans="1:10" ht="33" customHeight="1" x14ac:dyDescent="0.25">
      <c r="A90" s="86" t="s">
        <v>330</v>
      </c>
      <c r="B90" s="301">
        <f>'A3 Exploitation'!D266</f>
        <v>0</v>
      </c>
      <c r="C90" s="301"/>
      <c r="D90" s="78"/>
      <c r="E90" s="78"/>
      <c r="F90" s="78"/>
      <c r="G90" s="78"/>
      <c r="H90" s="78"/>
      <c r="I90" s="78"/>
    </row>
    <row r="91" spans="1:10" ht="33" customHeight="1" x14ac:dyDescent="0.25">
      <c r="A91" s="86" t="s">
        <v>331</v>
      </c>
      <c r="B91" s="301">
        <f>'A4 Exploitation'!D266</f>
        <v>0</v>
      </c>
      <c r="C91" s="301"/>
      <c r="D91" s="78"/>
      <c r="E91" s="78"/>
      <c r="F91" s="78"/>
      <c r="G91" s="78"/>
      <c r="H91" s="78"/>
      <c r="I91" s="78"/>
    </row>
    <row r="92" spans="1:10" ht="33" customHeight="1" x14ac:dyDescent="0.25">
      <c r="A92" s="85" t="s">
        <v>332</v>
      </c>
      <c r="B92" s="301">
        <f>'A5 Exploitation'!D266</f>
        <v>0</v>
      </c>
      <c r="C92" s="301"/>
      <c r="D92" s="78"/>
      <c r="E92" s="78"/>
      <c r="F92" s="78"/>
      <c r="G92" s="78"/>
      <c r="H92" s="78"/>
      <c r="I92" s="78"/>
    </row>
    <row r="93" spans="1:10" ht="33" customHeight="1" x14ac:dyDescent="0.25">
      <c r="A93" s="85" t="s">
        <v>333</v>
      </c>
      <c r="B93" s="301">
        <f>'A6 Exploitation'!D266</f>
        <v>0</v>
      </c>
      <c r="C93" s="301"/>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0" t="s">
        <v>341</v>
      </c>
      <c r="C96" s="300"/>
      <c r="D96" s="78"/>
      <c r="E96" s="78"/>
      <c r="F96" s="78"/>
      <c r="G96" s="78"/>
      <c r="H96" s="78"/>
      <c r="I96" s="78"/>
      <c r="J96" s="77" t="str">
        <f>D18</f>
        <v>Ghazela</v>
      </c>
    </row>
    <row r="97" spans="1:10" ht="33" customHeight="1" x14ac:dyDescent="0.25">
      <c r="A97" s="86" t="s">
        <v>328</v>
      </c>
      <c r="B97" s="301">
        <f>'A1 Exploitation'!D318</f>
        <v>0.94117647058823528</v>
      </c>
      <c r="C97" s="301"/>
      <c r="D97" s="78"/>
      <c r="E97" s="78"/>
      <c r="F97" s="78"/>
      <c r="G97" s="78"/>
      <c r="H97" s="78"/>
      <c r="I97" s="78"/>
    </row>
    <row r="98" spans="1:10" ht="33" customHeight="1" x14ac:dyDescent="0.25">
      <c r="A98" s="85" t="s">
        <v>329</v>
      </c>
      <c r="B98" s="301">
        <f>'A2 Exploitation'!D318</f>
        <v>0</v>
      </c>
      <c r="C98" s="301"/>
      <c r="D98" s="78"/>
      <c r="E98" s="78"/>
      <c r="F98" s="78"/>
      <c r="G98" s="78"/>
      <c r="H98" s="78"/>
      <c r="I98" s="78"/>
    </row>
    <row r="99" spans="1:10" ht="33" customHeight="1" x14ac:dyDescent="0.25">
      <c r="A99" s="86" t="s">
        <v>330</v>
      </c>
      <c r="B99" s="301">
        <f>'A3 Exploitation'!D318</f>
        <v>0</v>
      </c>
      <c r="C99" s="301"/>
      <c r="D99" s="78"/>
      <c r="E99" s="78"/>
      <c r="F99" s="78"/>
      <c r="G99" s="78"/>
      <c r="H99" s="78"/>
      <c r="I99" s="78"/>
    </row>
    <row r="100" spans="1:10" ht="33" customHeight="1" x14ac:dyDescent="0.25">
      <c r="A100" s="86" t="s">
        <v>331</v>
      </c>
      <c r="B100" s="301">
        <f>'A4 Exploitation'!D318</f>
        <v>0</v>
      </c>
      <c r="C100" s="301"/>
      <c r="D100" s="78"/>
      <c r="E100" s="78"/>
      <c r="F100" s="78"/>
      <c r="G100" s="78"/>
      <c r="H100" s="78"/>
      <c r="I100" s="78"/>
    </row>
    <row r="101" spans="1:10" ht="33" customHeight="1" x14ac:dyDescent="0.25">
      <c r="A101" s="85" t="s">
        <v>332</v>
      </c>
      <c r="B101" s="301">
        <f>'A5 Exploitation'!D318</f>
        <v>0</v>
      </c>
      <c r="C101" s="301"/>
      <c r="D101" s="78"/>
      <c r="E101" s="78"/>
      <c r="F101" s="78"/>
      <c r="G101" s="78"/>
      <c r="H101" s="78"/>
      <c r="I101" s="78"/>
    </row>
    <row r="102" spans="1:10" ht="33" customHeight="1" x14ac:dyDescent="0.25">
      <c r="A102" s="85" t="s">
        <v>333</v>
      </c>
      <c r="B102" s="301">
        <f>'A6 Exploitation'!D318</f>
        <v>0</v>
      </c>
      <c r="C102" s="301"/>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0" t="s">
        <v>342</v>
      </c>
      <c r="C105" s="300"/>
      <c r="D105" s="78"/>
      <c r="E105" s="78"/>
      <c r="F105" s="78"/>
      <c r="G105" s="78"/>
      <c r="H105" s="78"/>
      <c r="I105" s="78"/>
      <c r="J105" s="77" t="str">
        <f>D18</f>
        <v>Ghazela</v>
      </c>
    </row>
    <row r="106" spans="1:10" ht="33" customHeight="1" x14ac:dyDescent="0.25">
      <c r="A106" s="86" t="s">
        <v>328</v>
      </c>
      <c r="B106" s="301">
        <f>'A1 Exploitation'!D358</f>
        <v>0.90909090909090906</v>
      </c>
      <c r="C106" s="301"/>
      <c r="D106" s="78"/>
      <c r="E106" s="78"/>
      <c r="F106" s="78"/>
      <c r="G106" s="78"/>
      <c r="H106" s="78"/>
      <c r="I106" s="78"/>
    </row>
    <row r="107" spans="1:10" ht="33" customHeight="1" x14ac:dyDescent="0.25">
      <c r="A107" s="85" t="s">
        <v>329</v>
      </c>
      <c r="B107" s="301">
        <f>'A2 Exploitation'!D358</f>
        <v>0</v>
      </c>
      <c r="C107" s="301"/>
      <c r="D107" s="78"/>
      <c r="E107" s="78"/>
      <c r="F107" s="78"/>
      <c r="G107" s="78"/>
      <c r="H107" s="78"/>
      <c r="I107" s="78"/>
    </row>
    <row r="108" spans="1:10" ht="33" customHeight="1" x14ac:dyDescent="0.25">
      <c r="A108" s="86" t="s">
        <v>330</v>
      </c>
      <c r="B108" s="301">
        <f>'A3 Exploitation'!D358</f>
        <v>0</v>
      </c>
      <c r="C108" s="301"/>
      <c r="D108" s="78"/>
      <c r="E108" s="78"/>
      <c r="F108" s="78"/>
      <c r="G108" s="78"/>
      <c r="H108" s="78"/>
      <c r="I108" s="78"/>
    </row>
    <row r="109" spans="1:10" ht="33" customHeight="1" x14ac:dyDescent="0.25">
      <c r="A109" s="86" t="s">
        <v>331</v>
      </c>
      <c r="B109" s="301">
        <f>'A4 Exploitation'!D358</f>
        <v>0</v>
      </c>
      <c r="C109" s="301"/>
      <c r="D109" s="78"/>
      <c r="E109" s="78"/>
      <c r="F109" s="78"/>
      <c r="G109" s="78"/>
      <c r="H109" s="78"/>
      <c r="I109" s="78"/>
    </row>
    <row r="110" spans="1:10" ht="33" customHeight="1" x14ac:dyDescent="0.25">
      <c r="A110" s="85" t="s">
        <v>332</v>
      </c>
      <c r="B110" s="301">
        <f>'A5 Exploitation'!D358</f>
        <v>0</v>
      </c>
      <c r="C110" s="301"/>
      <c r="D110" s="78"/>
      <c r="E110" s="78"/>
      <c r="F110" s="78"/>
      <c r="G110" s="78"/>
      <c r="H110" s="78"/>
      <c r="I110" s="78"/>
    </row>
    <row r="111" spans="1:10" ht="33" customHeight="1" x14ac:dyDescent="0.25">
      <c r="A111" s="85" t="s">
        <v>333</v>
      </c>
      <c r="B111" s="301">
        <f>'A6 Exploitation'!D358</f>
        <v>0</v>
      </c>
      <c r="C111" s="301"/>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0" t="s">
        <v>343</v>
      </c>
      <c r="C114" s="300"/>
      <c r="D114" s="78"/>
      <c r="E114" s="78"/>
      <c r="F114" s="78"/>
      <c r="G114" s="78"/>
      <c r="H114" s="78"/>
      <c r="I114" s="78"/>
      <c r="J114" s="77" t="str">
        <f>D18</f>
        <v>Ghazela</v>
      </c>
    </row>
    <row r="115" spans="1:10" ht="33" customHeight="1" x14ac:dyDescent="0.25">
      <c r="A115" s="86" t="s">
        <v>328</v>
      </c>
      <c r="B115" s="301">
        <f>'A1 Exploitation'!D391</f>
        <v>0.92307692307692313</v>
      </c>
      <c r="C115" s="301"/>
      <c r="D115" s="78"/>
      <c r="E115" s="78"/>
      <c r="F115" s="78"/>
      <c r="G115" s="78"/>
      <c r="H115" s="78"/>
      <c r="I115" s="78"/>
    </row>
    <row r="116" spans="1:10" ht="33" customHeight="1" x14ac:dyDescent="0.25">
      <c r="A116" s="85" t="s">
        <v>329</v>
      </c>
      <c r="B116" s="301">
        <f>'A2 Exploitation'!D391</f>
        <v>0</v>
      </c>
      <c r="C116" s="301"/>
      <c r="D116" s="78"/>
      <c r="E116" s="78"/>
      <c r="F116" s="78"/>
      <c r="G116" s="78"/>
      <c r="H116" s="78"/>
      <c r="I116" s="78"/>
    </row>
    <row r="117" spans="1:10" ht="33" customHeight="1" x14ac:dyDescent="0.25">
      <c r="A117" s="86" t="s">
        <v>330</v>
      </c>
      <c r="B117" s="301">
        <f>'A3 Exploitation'!D391</f>
        <v>0</v>
      </c>
      <c r="C117" s="301"/>
      <c r="D117" s="78"/>
      <c r="E117" s="78"/>
      <c r="F117" s="78"/>
      <c r="G117" s="78"/>
      <c r="H117" s="78"/>
      <c r="I117" s="78"/>
    </row>
    <row r="118" spans="1:10" ht="33" customHeight="1" x14ac:dyDescent="0.25">
      <c r="A118" s="86" t="s">
        <v>331</v>
      </c>
      <c r="B118" s="301">
        <f>'A4 Exploitation'!D391</f>
        <v>0</v>
      </c>
      <c r="C118" s="301"/>
      <c r="D118" s="78"/>
      <c r="E118" s="78"/>
      <c r="F118" s="78"/>
      <c r="G118" s="78"/>
      <c r="H118" s="78"/>
      <c r="I118" s="78"/>
    </row>
    <row r="119" spans="1:10" ht="33" customHeight="1" x14ac:dyDescent="0.25">
      <c r="A119" s="85" t="s">
        <v>332</v>
      </c>
      <c r="B119" s="301">
        <f>'A5 Exploitation'!D391</f>
        <v>0</v>
      </c>
      <c r="C119" s="301"/>
      <c r="D119" s="78"/>
      <c r="E119" s="78"/>
      <c r="F119" s="78"/>
      <c r="G119" s="78"/>
      <c r="H119" s="78"/>
      <c r="I119" s="78"/>
    </row>
    <row r="120" spans="1:10" ht="33" customHeight="1" x14ac:dyDescent="0.25">
      <c r="A120" s="85" t="s">
        <v>333</v>
      </c>
      <c r="B120" s="301">
        <f>'A6 Exploitation'!D391</f>
        <v>0</v>
      </c>
      <c r="C120" s="301"/>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0" t="s">
        <v>344</v>
      </c>
      <c r="C123" s="300"/>
      <c r="D123" s="78"/>
      <c r="E123" s="78"/>
      <c r="F123" s="78"/>
      <c r="G123" s="78"/>
      <c r="H123" s="78"/>
      <c r="I123" s="78"/>
      <c r="J123" s="77" t="str">
        <f>D18</f>
        <v>Ghazela</v>
      </c>
    </row>
    <row r="124" spans="1:10" ht="33" customHeight="1" x14ac:dyDescent="0.25">
      <c r="A124" s="86" t="s">
        <v>328</v>
      </c>
      <c r="B124" s="301">
        <f>'A1 Exploitation'!D444</f>
        <v>0.7678571428571429</v>
      </c>
      <c r="C124" s="301"/>
      <c r="D124" s="78"/>
      <c r="E124" s="78"/>
      <c r="F124" s="78"/>
      <c r="G124" s="78"/>
      <c r="H124" s="78"/>
      <c r="I124" s="78"/>
    </row>
    <row r="125" spans="1:10" ht="33" customHeight="1" x14ac:dyDescent="0.25">
      <c r="A125" s="85" t="s">
        <v>329</v>
      </c>
      <c r="B125" s="301">
        <f>'A2 Exploitation'!D444</f>
        <v>0</v>
      </c>
      <c r="C125" s="301"/>
      <c r="D125" s="78"/>
      <c r="E125" s="78"/>
      <c r="F125" s="78"/>
      <c r="G125" s="78"/>
      <c r="H125" s="78"/>
      <c r="I125" s="78"/>
    </row>
    <row r="126" spans="1:10" ht="33" customHeight="1" x14ac:dyDescent="0.25">
      <c r="A126" s="86" t="s">
        <v>330</v>
      </c>
      <c r="B126" s="301">
        <f>'A3 Exploitation'!D444</f>
        <v>0</v>
      </c>
      <c r="C126" s="301"/>
      <c r="D126" s="78"/>
      <c r="E126" s="78"/>
      <c r="F126" s="78"/>
      <c r="G126" s="78"/>
      <c r="H126" s="78"/>
      <c r="I126" s="78"/>
    </row>
    <row r="127" spans="1:10" ht="33" customHeight="1" x14ac:dyDescent="0.25">
      <c r="A127" s="86" t="s">
        <v>331</v>
      </c>
      <c r="B127" s="301">
        <f>'A4 Exploitation'!D444</f>
        <v>0</v>
      </c>
      <c r="C127" s="301"/>
      <c r="D127" s="78"/>
      <c r="E127" s="78"/>
      <c r="F127" s="78"/>
      <c r="G127" s="78"/>
      <c r="H127" s="78"/>
      <c r="I127" s="78"/>
    </row>
    <row r="128" spans="1:10" ht="33" customHeight="1" x14ac:dyDescent="0.25">
      <c r="A128" s="85" t="s">
        <v>332</v>
      </c>
      <c r="B128" s="301">
        <f>'A5 Exploitation'!D444</f>
        <v>0</v>
      </c>
      <c r="C128" s="301"/>
      <c r="D128" s="78"/>
      <c r="E128" s="78"/>
      <c r="F128" s="78"/>
      <c r="G128" s="78"/>
      <c r="H128" s="78"/>
      <c r="I128" s="78"/>
    </row>
    <row r="129" spans="1:10" ht="33" customHeight="1" x14ac:dyDescent="0.25">
      <c r="A129" s="85" t="s">
        <v>333</v>
      </c>
      <c r="B129" s="301">
        <f>'A6 Exploitation'!D444</f>
        <v>0</v>
      </c>
      <c r="C129" s="301"/>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0" t="s">
        <v>345</v>
      </c>
      <c r="C132" s="300"/>
      <c r="D132" s="78"/>
      <c r="E132" s="78"/>
      <c r="F132" s="78"/>
      <c r="G132" s="78"/>
      <c r="H132" s="78"/>
      <c r="I132" s="78"/>
      <c r="J132" s="77" t="str">
        <f>D18</f>
        <v>Ghazela</v>
      </c>
    </row>
    <row r="133" spans="1:10" ht="33" customHeight="1" x14ac:dyDescent="0.25">
      <c r="A133" s="86" t="s">
        <v>328</v>
      </c>
      <c r="B133" s="301">
        <f>'A1 Exploitation'!D481</f>
        <v>0.91666666666666663</v>
      </c>
      <c r="C133" s="301"/>
      <c r="D133" s="78"/>
      <c r="E133" s="78"/>
      <c r="F133" s="78"/>
      <c r="G133" s="78"/>
      <c r="H133" s="78"/>
      <c r="I133" s="78"/>
    </row>
    <row r="134" spans="1:10" ht="33" customHeight="1" x14ac:dyDescent="0.25">
      <c r="A134" s="85" t="s">
        <v>329</v>
      </c>
      <c r="B134" s="301">
        <f>'A2 Exploitation'!D481</f>
        <v>0</v>
      </c>
      <c r="C134" s="301"/>
      <c r="D134" s="78"/>
      <c r="E134" s="78"/>
      <c r="F134" s="78"/>
      <c r="G134" s="78"/>
      <c r="H134" s="78"/>
      <c r="I134" s="78"/>
    </row>
    <row r="135" spans="1:10" ht="33" customHeight="1" x14ac:dyDescent="0.25">
      <c r="A135" s="86" t="s">
        <v>330</v>
      </c>
      <c r="B135" s="301">
        <f>'A3 Exploitation'!D481</f>
        <v>0</v>
      </c>
      <c r="C135" s="301"/>
      <c r="D135" s="78"/>
      <c r="E135" s="78"/>
      <c r="F135" s="78"/>
      <c r="G135" s="78"/>
      <c r="H135" s="78"/>
      <c r="I135" s="78"/>
    </row>
    <row r="136" spans="1:10" ht="33" customHeight="1" x14ac:dyDescent="0.25">
      <c r="A136" s="86" t="s">
        <v>331</v>
      </c>
      <c r="B136" s="301">
        <f>'A4 Exploitation'!D481</f>
        <v>0</v>
      </c>
      <c r="C136" s="301"/>
      <c r="D136" s="78"/>
      <c r="E136" s="78"/>
      <c r="F136" s="78"/>
      <c r="G136" s="78"/>
      <c r="H136" s="78"/>
      <c r="I136" s="78"/>
    </row>
    <row r="137" spans="1:10" ht="33" customHeight="1" x14ac:dyDescent="0.25">
      <c r="A137" s="85" t="s">
        <v>332</v>
      </c>
      <c r="B137" s="301">
        <f>'A5 Exploitation'!D481</f>
        <v>0</v>
      </c>
      <c r="C137" s="301"/>
      <c r="D137" s="78"/>
      <c r="E137" s="78"/>
      <c r="F137" s="78"/>
      <c r="G137" s="78"/>
      <c r="H137" s="78"/>
      <c r="I137" s="78"/>
    </row>
    <row r="138" spans="1:10" ht="33" customHeight="1" x14ac:dyDescent="0.25">
      <c r="A138" s="85" t="s">
        <v>333</v>
      </c>
      <c r="B138" s="301">
        <f>'A6 Exploitation'!D481</f>
        <v>0</v>
      </c>
      <c r="C138" s="301"/>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0" t="s">
        <v>346</v>
      </c>
      <c r="C141" s="300"/>
      <c r="D141" s="78"/>
      <c r="E141" s="78"/>
      <c r="F141" s="78"/>
      <c r="G141" s="78"/>
      <c r="H141" s="78"/>
      <c r="I141" s="78"/>
      <c r="J141" s="77" t="str">
        <f>D18</f>
        <v>Ghazela</v>
      </c>
    </row>
    <row r="142" spans="1:10" ht="33" customHeight="1" x14ac:dyDescent="0.25">
      <c r="A142" s="86" t="s">
        <v>328</v>
      </c>
      <c r="B142" s="301">
        <f>'A1 Exploitation'!D503</f>
        <v>1</v>
      </c>
      <c r="C142" s="301"/>
      <c r="D142" s="78"/>
      <c r="E142" s="78"/>
      <c r="F142" s="78"/>
      <c r="G142" s="78"/>
      <c r="H142" s="78"/>
      <c r="I142" s="78"/>
    </row>
    <row r="143" spans="1:10" ht="33" customHeight="1" x14ac:dyDescent="0.25">
      <c r="A143" s="85" t="s">
        <v>329</v>
      </c>
      <c r="B143" s="301">
        <f>'A2 Exploitation'!D503</f>
        <v>0</v>
      </c>
      <c r="C143" s="301"/>
      <c r="D143" s="78"/>
      <c r="E143" s="78"/>
      <c r="F143" s="78"/>
      <c r="G143" s="78"/>
      <c r="H143" s="78"/>
      <c r="I143" s="78"/>
    </row>
    <row r="144" spans="1:10" ht="33" customHeight="1" x14ac:dyDescent="0.25">
      <c r="A144" s="86" t="s">
        <v>330</v>
      </c>
      <c r="B144" s="301">
        <f>'A3 Exploitation'!D503</f>
        <v>0</v>
      </c>
      <c r="C144" s="301"/>
      <c r="D144" s="78"/>
      <c r="E144" s="78"/>
      <c r="F144" s="78"/>
      <c r="G144" s="78"/>
      <c r="H144" s="78"/>
      <c r="I144" s="78"/>
    </row>
    <row r="145" spans="1:10" ht="33" customHeight="1" x14ac:dyDescent="0.25">
      <c r="A145" s="86" t="s">
        <v>331</v>
      </c>
      <c r="B145" s="301">
        <f>'A4 Exploitation'!D503</f>
        <v>0</v>
      </c>
      <c r="C145" s="301"/>
      <c r="D145" s="78"/>
      <c r="E145" s="78"/>
      <c r="F145" s="78"/>
      <c r="G145" s="78"/>
      <c r="H145" s="78"/>
      <c r="I145" s="78"/>
    </row>
    <row r="146" spans="1:10" ht="33" customHeight="1" x14ac:dyDescent="0.25">
      <c r="A146" s="85" t="s">
        <v>332</v>
      </c>
      <c r="B146" s="301">
        <f>'A5 Exploitation'!D503</f>
        <v>0</v>
      </c>
      <c r="C146" s="301"/>
      <c r="D146" s="78"/>
      <c r="E146" s="78"/>
      <c r="F146" s="78"/>
      <c r="G146" s="78"/>
      <c r="H146" s="78"/>
      <c r="I146" s="78"/>
    </row>
    <row r="147" spans="1:10" ht="33" customHeight="1" x14ac:dyDescent="0.25">
      <c r="A147" s="85" t="s">
        <v>333</v>
      </c>
      <c r="B147" s="301">
        <f>'A6 Exploitation'!D503</f>
        <v>0</v>
      </c>
      <c r="C147" s="301"/>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0" t="s">
        <v>347</v>
      </c>
      <c r="C150" s="300"/>
      <c r="D150" s="78"/>
      <c r="E150" s="78"/>
      <c r="F150" s="78"/>
      <c r="G150" s="78"/>
      <c r="H150" s="78"/>
      <c r="I150" s="78"/>
      <c r="J150" s="77" t="str">
        <f>D18</f>
        <v>Ghazela</v>
      </c>
    </row>
    <row r="151" spans="1:10" ht="33" customHeight="1" x14ac:dyDescent="0.25">
      <c r="A151" s="86" t="s">
        <v>328</v>
      </c>
      <c r="B151" s="301">
        <f>'A1 Exploitation'!D514</f>
        <v>1</v>
      </c>
      <c r="C151" s="301"/>
      <c r="D151" s="78"/>
      <c r="E151" s="78"/>
      <c r="F151" s="78"/>
      <c r="G151" s="78"/>
      <c r="H151" s="78"/>
      <c r="I151" s="78"/>
    </row>
    <row r="152" spans="1:10" ht="33" customHeight="1" x14ac:dyDescent="0.25">
      <c r="A152" s="85" t="s">
        <v>329</v>
      </c>
      <c r="B152" s="301">
        <f>'A2 Exploitation'!D514</f>
        <v>0</v>
      </c>
      <c r="C152" s="301"/>
      <c r="D152" s="78"/>
      <c r="E152" s="78"/>
      <c r="F152" s="78"/>
      <c r="G152" s="78"/>
      <c r="H152" s="78"/>
      <c r="I152" s="78"/>
    </row>
    <row r="153" spans="1:10" ht="33" customHeight="1" x14ac:dyDescent="0.25">
      <c r="A153" s="86" t="s">
        <v>330</v>
      </c>
      <c r="B153" s="301">
        <f>'A3 Exploitation'!D514</f>
        <v>0</v>
      </c>
      <c r="C153" s="301"/>
      <c r="D153" s="78"/>
      <c r="E153" s="78"/>
      <c r="F153" s="78"/>
      <c r="G153" s="78"/>
      <c r="H153" s="78"/>
      <c r="I153" s="78"/>
    </row>
    <row r="154" spans="1:10" ht="33" customHeight="1" x14ac:dyDescent="0.25">
      <c r="A154" s="86" t="s">
        <v>331</v>
      </c>
      <c r="B154" s="301">
        <f>'A4 Exploitation'!D514</f>
        <v>0</v>
      </c>
      <c r="C154" s="301"/>
      <c r="D154" s="78"/>
      <c r="E154" s="78"/>
      <c r="F154" s="78"/>
      <c r="G154" s="78"/>
      <c r="H154" s="78"/>
      <c r="I154" s="78"/>
    </row>
    <row r="155" spans="1:10" ht="33" customHeight="1" x14ac:dyDescent="0.25">
      <c r="A155" s="85" t="s">
        <v>332</v>
      </c>
      <c r="B155" s="301">
        <f>'A5 Exploitation'!D514</f>
        <v>0</v>
      </c>
      <c r="C155" s="301"/>
      <c r="D155" s="78"/>
      <c r="E155" s="78"/>
      <c r="F155" s="78"/>
      <c r="G155" s="78"/>
      <c r="H155" s="78"/>
      <c r="I155" s="78"/>
    </row>
    <row r="156" spans="1:10" ht="33" customHeight="1" x14ac:dyDescent="0.25">
      <c r="A156" s="85" t="s">
        <v>333</v>
      </c>
      <c r="B156" s="301">
        <f>'A6 Exploitation'!D514</f>
        <v>0</v>
      </c>
      <c r="C156" s="301"/>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4"/>
      <c r="C159" s="304"/>
      <c r="D159" s="78"/>
      <c r="E159" s="78"/>
      <c r="F159" s="78"/>
      <c r="G159" s="78"/>
      <c r="H159" s="78"/>
      <c r="I159" s="78"/>
    </row>
    <row r="160" spans="1:10" ht="33" customHeight="1" x14ac:dyDescent="0.25">
      <c r="A160" s="85" t="s">
        <v>326</v>
      </c>
      <c r="B160" s="300" t="s">
        <v>348</v>
      </c>
      <c r="C160" s="300"/>
      <c r="D160" s="78"/>
      <c r="E160" s="78"/>
      <c r="F160" s="78"/>
      <c r="G160" s="78"/>
      <c r="H160" s="78"/>
      <c r="I160" s="78"/>
      <c r="J160" s="77" t="str">
        <f>D18</f>
        <v>Ghazela</v>
      </c>
    </row>
    <row r="161" spans="1:10" ht="33" customHeight="1" x14ac:dyDescent="0.25">
      <c r="A161" s="86" t="s">
        <v>328</v>
      </c>
      <c r="B161" s="301">
        <f>'A1 Exploitation'!D534</f>
        <v>0.83333333333333337</v>
      </c>
      <c r="C161" s="301"/>
      <c r="D161" s="78"/>
      <c r="E161" s="78"/>
      <c r="F161" s="78"/>
      <c r="G161" s="78"/>
      <c r="H161" s="78"/>
      <c r="I161" s="78"/>
    </row>
    <row r="162" spans="1:10" ht="33" customHeight="1" x14ac:dyDescent="0.25">
      <c r="A162" s="85" t="s">
        <v>329</v>
      </c>
      <c r="B162" s="301">
        <f>'A2 Exploitation'!D534</f>
        <v>0</v>
      </c>
      <c r="C162" s="301"/>
      <c r="D162" s="78"/>
      <c r="E162" s="78"/>
      <c r="F162" s="78"/>
      <c r="G162" s="78"/>
      <c r="H162" s="78"/>
      <c r="I162" s="78"/>
    </row>
    <row r="163" spans="1:10" ht="33" customHeight="1" x14ac:dyDescent="0.25">
      <c r="A163" s="86" t="s">
        <v>330</v>
      </c>
      <c r="B163" s="301">
        <f>'A3 Exploitation'!D534</f>
        <v>0</v>
      </c>
      <c r="C163" s="301"/>
      <c r="D163" s="78"/>
      <c r="E163" s="78"/>
      <c r="F163" s="78"/>
      <c r="G163" s="78"/>
      <c r="H163" s="78"/>
      <c r="I163" s="78"/>
    </row>
    <row r="164" spans="1:10" ht="33" customHeight="1" x14ac:dyDescent="0.25">
      <c r="A164" s="86" t="s">
        <v>331</v>
      </c>
      <c r="B164" s="301">
        <f>'A4 Exploitation'!D534</f>
        <v>0</v>
      </c>
      <c r="C164" s="301"/>
    </row>
    <row r="165" spans="1:10" ht="33" customHeight="1" x14ac:dyDescent="0.25">
      <c r="A165" s="85" t="s">
        <v>332</v>
      </c>
      <c r="B165" s="301">
        <f>'A5 Exploitation'!D534</f>
        <v>0</v>
      </c>
      <c r="C165" s="301"/>
    </row>
    <row r="166" spans="1:10" ht="18" x14ac:dyDescent="0.25">
      <c r="A166" s="85" t="s">
        <v>333</v>
      </c>
      <c r="B166" s="301">
        <f>'A6 Exploitation'!D534</f>
        <v>0</v>
      </c>
      <c r="C166" s="301"/>
    </row>
    <row r="167" spans="1:10" ht="18.75" x14ac:dyDescent="0.25">
      <c r="A167" s="89"/>
      <c r="B167" s="82"/>
      <c r="C167" s="82"/>
    </row>
    <row r="168" spans="1:10" ht="33" customHeight="1" x14ac:dyDescent="0.25">
      <c r="A168" s="89"/>
      <c r="B168" s="82"/>
      <c r="C168" s="82"/>
    </row>
    <row r="169" spans="1:10" ht="33" customHeight="1" x14ac:dyDescent="0.25">
      <c r="A169" s="85" t="s">
        <v>326</v>
      </c>
      <c r="B169" s="300" t="s">
        <v>349</v>
      </c>
      <c r="C169" s="300"/>
      <c r="J169" s="77" t="str">
        <f>D18</f>
        <v>Ghazela</v>
      </c>
    </row>
    <row r="170" spans="1:10" ht="33" customHeight="1" x14ac:dyDescent="0.25">
      <c r="A170" s="86" t="s">
        <v>328</v>
      </c>
      <c r="B170" s="301">
        <f>'A1 Exploitation'!D545</f>
        <v>1</v>
      </c>
      <c r="C170" s="301"/>
    </row>
    <row r="171" spans="1:10" ht="33" customHeight="1" x14ac:dyDescent="0.25">
      <c r="A171" s="85" t="s">
        <v>329</v>
      </c>
      <c r="B171" s="301">
        <f>'A2 Exploitation'!D545</f>
        <v>0</v>
      </c>
      <c r="C171" s="301"/>
    </row>
    <row r="172" spans="1:10" ht="33" customHeight="1" x14ac:dyDescent="0.25">
      <c r="A172" s="86" t="s">
        <v>330</v>
      </c>
      <c r="B172" s="301">
        <f>'A3 Exploitation'!D545</f>
        <v>0</v>
      </c>
      <c r="C172" s="301"/>
    </row>
    <row r="173" spans="1:10" ht="33" customHeight="1" x14ac:dyDescent="0.25">
      <c r="A173" s="86" t="s">
        <v>331</v>
      </c>
      <c r="B173" s="301">
        <f>'A4 Exploitation'!D545</f>
        <v>0</v>
      </c>
      <c r="C173" s="301"/>
    </row>
    <row r="174" spans="1:10" ht="33" customHeight="1" x14ac:dyDescent="0.25">
      <c r="A174" s="85" t="s">
        <v>332</v>
      </c>
      <c r="B174" s="301">
        <f>'A5 Exploitation'!D545</f>
        <v>0</v>
      </c>
      <c r="C174" s="301"/>
    </row>
    <row r="175" spans="1:10" ht="18" x14ac:dyDescent="0.25">
      <c r="A175" s="85" t="s">
        <v>333</v>
      </c>
      <c r="B175" s="301">
        <f>'A6 Exploitation'!D545</f>
        <v>0</v>
      </c>
      <c r="C175" s="301"/>
    </row>
    <row r="176" spans="1:10" ht="18.75" x14ac:dyDescent="0.25">
      <c r="A176" s="89"/>
      <c r="B176" s="82"/>
      <c r="C176" s="82"/>
    </row>
    <row r="177" spans="1:10" ht="33" customHeight="1" x14ac:dyDescent="0.25">
      <c r="A177" s="89"/>
      <c r="B177" s="82"/>
      <c r="C177" s="82"/>
    </row>
    <row r="178" spans="1:10" ht="33" customHeight="1" x14ac:dyDescent="0.25">
      <c r="A178" s="85" t="s">
        <v>326</v>
      </c>
      <c r="B178" s="300" t="s">
        <v>350</v>
      </c>
      <c r="C178" s="300"/>
      <c r="J178" s="77" t="str">
        <f>D18</f>
        <v>Ghazela</v>
      </c>
    </row>
    <row r="179" spans="1:10" ht="33" customHeight="1" x14ac:dyDescent="0.25">
      <c r="A179" s="86" t="s">
        <v>328</v>
      </c>
      <c r="B179" s="301">
        <f>'A1 Technique'!D199</f>
        <v>0.87931034482758619</v>
      </c>
      <c r="C179" s="301"/>
    </row>
    <row r="180" spans="1:10" ht="33" customHeight="1" x14ac:dyDescent="0.25">
      <c r="A180" s="85" t="s">
        <v>329</v>
      </c>
      <c r="B180" s="301">
        <f>'A2 Technique'!D199</f>
        <v>0</v>
      </c>
      <c r="C180" s="301"/>
    </row>
    <row r="181" spans="1:10" ht="33" customHeight="1" x14ac:dyDescent="0.25">
      <c r="A181" s="86" t="s">
        <v>330</v>
      </c>
      <c r="B181" s="301">
        <f>'A3 Technique'!D199</f>
        <v>0</v>
      </c>
      <c r="C181" s="301"/>
    </row>
    <row r="182" spans="1:10" ht="33" customHeight="1" x14ac:dyDescent="0.25">
      <c r="A182" s="86" t="s">
        <v>331</v>
      </c>
      <c r="B182" s="301">
        <f>'A4 Technique'!D199</f>
        <v>0</v>
      </c>
      <c r="C182" s="301"/>
    </row>
    <row r="183" spans="1:10" ht="33" customHeight="1" x14ac:dyDescent="0.25">
      <c r="A183" s="85" t="s">
        <v>332</v>
      </c>
      <c r="B183" s="301">
        <f>'A5 Technique'!D199</f>
        <v>0</v>
      </c>
      <c r="C183" s="301"/>
    </row>
    <row r="184" spans="1:10" ht="18" x14ac:dyDescent="0.25">
      <c r="A184" s="85" t="s">
        <v>333</v>
      </c>
      <c r="B184" s="301">
        <f>'A6 Technique'!D199</f>
        <v>0</v>
      </c>
      <c r="C184" s="30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5" orientation="portrait" r:id="rId1"/>
  <rowBreaks count="4" manualBreakCount="4">
    <brk id="49" max="16383" man="1"/>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7" t="s">
        <v>179</v>
      </c>
      <c r="B7" s="307"/>
      <c r="C7" s="307"/>
      <c r="D7" s="307"/>
      <c r="E7" s="307"/>
      <c r="F7" s="307"/>
      <c r="G7" s="125"/>
    </row>
    <row r="8" spans="1:7" ht="29.25" x14ac:dyDescent="0.45">
      <c r="A8" s="308" t="str">
        <f>'Page de garde'!D18</f>
        <v>Ghazela</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0" t="s">
        <v>50</v>
      </c>
      <c r="B6" s="330"/>
      <c r="C6" s="330"/>
      <c r="D6" s="330"/>
      <c r="E6" s="330"/>
      <c r="F6" s="330"/>
      <c r="G6" s="125"/>
    </row>
    <row r="7" spans="1:7" s="12" customFormat="1" ht="21.75" customHeight="1" x14ac:dyDescent="0.45">
      <c r="A7" s="308" t="str">
        <f>'A5 Exploitation'!A8:F8</f>
        <v>Ghazela</v>
      </c>
      <c r="B7" s="308"/>
      <c r="C7" s="308"/>
      <c r="D7" s="308"/>
      <c r="E7" s="308"/>
      <c r="F7" s="308"/>
      <c r="G7" s="125"/>
    </row>
    <row r="8" spans="1:7" s="12" customFormat="1" ht="24" x14ac:dyDescent="0.45">
      <c r="A8" s="14" t="s">
        <v>42</v>
      </c>
      <c r="B8" s="331">
        <f>'A5 Exploitation'!B9:F9</f>
        <v>0</v>
      </c>
      <c r="C8" s="331"/>
      <c r="D8" s="331"/>
      <c r="E8" s="331"/>
      <c r="F8" s="331"/>
      <c r="G8" s="125"/>
    </row>
    <row r="9" spans="1:7" s="12" customFormat="1" ht="24" x14ac:dyDescent="0.45">
      <c r="A9" s="15" t="s">
        <v>44</v>
      </c>
      <c r="B9" s="332">
        <f>'A5 Exploitation'!B10:F10</f>
        <v>0</v>
      </c>
      <c r="C9" s="332"/>
      <c r="D9" s="332"/>
      <c r="E9" s="332"/>
      <c r="F9" s="332"/>
      <c r="G9" s="125"/>
    </row>
    <row r="10" spans="1:7" s="12" customFormat="1" ht="24" x14ac:dyDescent="0.45">
      <c r="A10" s="14" t="s">
        <v>43</v>
      </c>
      <c r="B10" s="329">
        <f>'A5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7" t="s">
        <v>179</v>
      </c>
      <c r="B7" s="307"/>
      <c r="C7" s="307"/>
      <c r="D7" s="307"/>
      <c r="E7" s="307"/>
      <c r="F7" s="307"/>
      <c r="G7" s="125"/>
    </row>
    <row r="8" spans="1:7" ht="29.25" x14ac:dyDescent="0.45">
      <c r="A8" s="308" t="str">
        <f>'Page de garde'!D18</f>
        <v>Ghazela</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0" t="s">
        <v>50</v>
      </c>
      <c r="B6" s="330"/>
      <c r="C6" s="330"/>
      <c r="D6" s="330"/>
      <c r="E6" s="330"/>
      <c r="F6" s="330"/>
      <c r="G6" s="125"/>
    </row>
    <row r="7" spans="1:7" s="12" customFormat="1" ht="21.75" customHeight="1" x14ac:dyDescent="0.45">
      <c r="A7" s="308" t="str">
        <f>'A6 Exploitation'!A8:F8</f>
        <v>Ghazela</v>
      </c>
      <c r="B7" s="308"/>
      <c r="C7" s="308"/>
      <c r="D7" s="308"/>
      <c r="E7" s="308"/>
      <c r="F7" s="308"/>
      <c r="G7" s="125"/>
    </row>
    <row r="8" spans="1:7" s="12" customFormat="1" ht="24" x14ac:dyDescent="0.45">
      <c r="A8" s="14" t="s">
        <v>42</v>
      </c>
      <c r="B8" s="331">
        <f>'A6 Exploitation'!B9:F9</f>
        <v>0</v>
      </c>
      <c r="C8" s="331"/>
      <c r="D8" s="331"/>
      <c r="E8" s="331"/>
      <c r="F8" s="331"/>
      <c r="G8" s="125"/>
    </row>
    <row r="9" spans="1:7" s="12" customFormat="1" ht="24" x14ac:dyDescent="0.45">
      <c r="A9" s="15" t="s">
        <v>44</v>
      </c>
      <c r="B9" s="332">
        <f>'A6 Exploitation'!B10:F10</f>
        <v>0</v>
      </c>
      <c r="C9" s="332"/>
      <c r="D9" s="332"/>
      <c r="E9" s="332"/>
      <c r="F9" s="332"/>
      <c r="G9" s="125"/>
    </row>
    <row r="10" spans="1:7" s="12" customFormat="1" ht="24" x14ac:dyDescent="0.45">
      <c r="A10" s="14" t="s">
        <v>43</v>
      </c>
      <c r="B10" s="329">
        <f>'A6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24" zoomScaleSheetLayoutView="100" workbookViewId="0">
      <selection activeCell="D193" sqref="D19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7" t="s">
        <v>179</v>
      </c>
      <c r="B7" s="307"/>
      <c r="C7" s="307"/>
      <c r="D7" s="307"/>
      <c r="E7" s="307"/>
      <c r="F7" s="307"/>
      <c r="G7" s="125"/>
    </row>
    <row r="8" spans="1:7" ht="29.25" x14ac:dyDescent="0.45">
      <c r="A8" s="308" t="str">
        <f>'Page de garde'!D18</f>
        <v>Ghazela</v>
      </c>
      <c r="B8" s="308"/>
      <c r="C8" s="308"/>
      <c r="D8" s="308"/>
      <c r="E8" s="308"/>
      <c r="F8" s="308"/>
      <c r="G8" s="125"/>
    </row>
    <row r="9" spans="1:7" ht="24" x14ac:dyDescent="0.45">
      <c r="A9" s="14" t="s">
        <v>42</v>
      </c>
      <c r="B9" s="309" t="s">
        <v>409</v>
      </c>
      <c r="C9" s="309"/>
      <c r="D9" s="309"/>
      <c r="E9" s="309"/>
      <c r="F9" s="309"/>
      <c r="G9" s="125"/>
    </row>
    <row r="10" spans="1:7" ht="24" x14ac:dyDescent="0.45">
      <c r="A10" s="15" t="s">
        <v>44</v>
      </c>
      <c r="B10" s="310" t="s">
        <v>410</v>
      </c>
      <c r="C10" s="310"/>
      <c r="D10" s="310"/>
      <c r="E10" s="310"/>
      <c r="F10" s="310"/>
      <c r="G10" s="125"/>
    </row>
    <row r="11" spans="1:7" ht="24" x14ac:dyDescent="0.45">
      <c r="A11" s="14" t="s">
        <v>43</v>
      </c>
      <c r="B11" s="305">
        <v>43166</v>
      </c>
      <c r="C11" s="305"/>
      <c r="D11" s="305"/>
      <c r="E11" s="305"/>
      <c r="F11" s="305"/>
      <c r="G11" s="125"/>
    </row>
    <row r="12" spans="1:7" ht="24" x14ac:dyDescent="0.45">
      <c r="A12" s="14" t="s">
        <v>239</v>
      </c>
      <c r="B12" s="311">
        <f>D549</f>
        <v>0.87037037037037035</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43166</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ht="33" x14ac:dyDescent="0.3">
      <c r="A23" s="70" t="s">
        <v>89</v>
      </c>
      <c r="B23" s="130">
        <v>2</v>
      </c>
      <c r="C23" s="130"/>
      <c r="D23" s="95" t="s">
        <v>452</v>
      </c>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ht="49.5" x14ac:dyDescent="0.3">
      <c r="A31" s="70" t="s">
        <v>401</v>
      </c>
      <c r="B31" s="130">
        <v>1</v>
      </c>
      <c r="C31" s="130"/>
      <c r="D31" s="95" t="s">
        <v>411</v>
      </c>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99" x14ac:dyDescent="0.3">
      <c r="A34" s="216" t="s">
        <v>153</v>
      </c>
      <c r="B34" s="130">
        <v>1</v>
      </c>
      <c r="C34" s="291" t="str">
        <f>IF(B34=0, -5, "0")</f>
        <v>0</v>
      </c>
      <c r="D34" s="123" t="s">
        <v>413</v>
      </c>
      <c r="E34" s="95"/>
      <c r="F34" s="204"/>
      <c r="G34" s="127"/>
    </row>
    <row r="35" spans="1:7" ht="49.5" x14ac:dyDescent="0.3">
      <c r="A35" s="190" t="s">
        <v>11</v>
      </c>
      <c r="B35" s="130">
        <v>1</v>
      </c>
      <c r="C35" s="136" t="str">
        <f>IF(B35=0, -5, "0")</f>
        <v>0</v>
      </c>
      <c r="D35" s="123" t="s">
        <v>453</v>
      </c>
      <c r="E35" s="94"/>
      <c r="F35" s="204"/>
    </row>
    <row r="36" spans="1:7" ht="18" x14ac:dyDescent="0.3">
      <c r="A36" s="4" t="s">
        <v>250</v>
      </c>
      <c r="B36" s="130">
        <v>2</v>
      </c>
      <c r="C36" s="131"/>
      <c r="D36" s="139"/>
      <c r="E36" s="106"/>
      <c r="F36" s="204"/>
      <c r="G36" s="127"/>
    </row>
    <row r="37" spans="1:7" ht="33" x14ac:dyDescent="0.3">
      <c r="A37" s="4" t="s">
        <v>181</v>
      </c>
      <c r="B37" s="130">
        <v>1</v>
      </c>
      <c r="C37" s="130"/>
      <c r="D37" s="95" t="s">
        <v>412</v>
      </c>
      <c r="E37" s="94"/>
      <c r="F37" s="204"/>
    </row>
    <row r="38" spans="1:7" x14ac:dyDescent="0.3">
      <c r="A38" s="316" t="s">
        <v>379</v>
      </c>
      <c r="B38" s="317"/>
      <c r="C38" s="317"/>
      <c r="D38" s="317"/>
      <c r="E38" s="317"/>
      <c r="F38" s="318"/>
    </row>
    <row r="39" spans="1:7" ht="30.75" customHeight="1" x14ac:dyDescent="0.3">
      <c r="A39" s="4" t="s">
        <v>361</v>
      </c>
      <c r="B39" s="130">
        <v>2</v>
      </c>
      <c r="C39" s="130"/>
      <c r="D39" s="95"/>
      <c r="E39" s="94"/>
      <c r="F39" s="204"/>
    </row>
    <row r="40" spans="1:7" ht="92.25" customHeight="1" x14ac:dyDescent="0.3">
      <c r="A40" s="70" t="s">
        <v>381</v>
      </c>
      <c r="B40" s="130">
        <v>0</v>
      </c>
      <c r="C40" s="130"/>
      <c r="D40" s="95" t="s">
        <v>454</v>
      </c>
      <c r="E40" s="95" t="s">
        <v>455</v>
      </c>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18</v>
      </c>
    </row>
    <row r="43" spans="1:7" x14ac:dyDescent="0.3">
      <c r="A43" s="5" t="s">
        <v>35</v>
      </c>
      <c r="B43" s="132"/>
      <c r="C43" s="133"/>
      <c r="D43" s="134">
        <f>D42/(COUNT(B29:C37,B39:C41)*2)</f>
        <v>0.75</v>
      </c>
    </row>
    <row r="44" spans="1:7" x14ac:dyDescent="0.3">
      <c r="A44" s="2"/>
      <c r="B44" s="135"/>
      <c r="C44" s="135"/>
      <c r="D44" s="135"/>
    </row>
    <row r="45" spans="1:7" ht="18" x14ac:dyDescent="0.35">
      <c r="A45" s="42" t="s">
        <v>38</v>
      </c>
      <c r="B45" s="141"/>
      <c r="C45" s="142"/>
      <c r="D45" s="143">
        <f>SUM(D42,D25)</f>
        <v>26</v>
      </c>
    </row>
    <row r="46" spans="1:7" ht="18" x14ac:dyDescent="0.35">
      <c r="A46" s="42" t="s">
        <v>198</v>
      </c>
      <c r="B46" s="141"/>
      <c r="C46" s="142"/>
      <c r="D46" s="144">
        <f>D45/(COUNT(B29:C37,B21:C24,B39:C41)*2)</f>
        <v>0.8125</v>
      </c>
    </row>
    <row r="47" spans="1:7" x14ac:dyDescent="0.3">
      <c r="A47" s="145"/>
      <c r="B47" s="124"/>
      <c r="C47" s="135"/>
      <c r="D47" s="124"/>
    </row>
    <row r="48" spans="1:7" ht="18" x14ac:dyDescent="0.35">
      <c r="A48" s="185" t="s">
        <v>124</v>
      </c>
      <c r="B48" s="185"/>
      <c r="C48" s="185"/>
      <c r="D48" s="185"/>
      <c r="E48" s="185"/>
      <c r="F48" s="201"/>
    </row>
    <row r="49" spans="1:7" x14ac:dyDescent="0.3">
      <c r="A49" s="146">
        <f>B11</f>
        <v>43166</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ht="33" x14ac:dyDescent="0.3">
      <c r="A53" s="10" t="s">
        <v>99</v>
      </c>
      <c r="B53" s="130">
        <v>2</v>
      </c>
      <c r="C53" s="130"/>
      <c r="D53" s="138" t="s">
        <v>414</v>
      </c>
      <c r="E53" s="94"/>
      <c r="F53" s="204"/>
    </row>
    <row r="54" spans="1:7" ht="33" x14ac:dyDescent="0.3">
      <c r="A54" s="18" t="s">
        <v>229</v>
      </c>
      <c r="B54" s="130">
        <v>1</v>
      </c>
      <c r="C54" s="130"/>
      <c r="D54" s="138" t="s">
        <v>477</v>
      </c>
      <c r="E54" s="94"/>
      <c r="F54" s="204"/>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290" t="str">
        <f>IF(B72=0, -5, "0")</f>
        <v>0</v>
      </c>
      <c r="D72" s="138"/>
      <c r="F72" s="204"/>
      <c r="G72" s="214"/>
    </row>
    <row r="73" spans="1:7" ht="36.75" customHeight="1" x14ac:dyDescent="0.3">
      <c r="A73" s="209" t="s">
        <v>398</v>
      </c>
      <c r="B73" s="130">
        <v>2</v>
      </c>
      <c r="C73" s="218"/>
      <c r="D73" s="223"/>
      <c r="E73" s="116"/>
      <c r="F73" s="204"/>
      <c r="G73" s="214"/>
    </row>
    <row r="74" spans="1:7" s="112" customFormat="1" ht="66" x14ac:dyDescent="0.3">
      <c r="A74" s="209" t="s">
        <v>393</v>
      </c>
      <c r="B74" s="130">
        <v>1</v>
      </c>
      <c r="C74" s="150" t="str">
        <f>IF(B74=0, -5, "0")</f>
        <v>0</v>
      </c>
      <c r="D74" s="293" t="s">
        <v>415</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416</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49.5" x14ac:dyDescent="0.3">
      <c r="A79" s="209" t="s">
        <v>155</v>
      </c>
      <c r="B79" s="130">
        <v>1</v>
      </c>
      <c r="C79" s="150" t="str">
        <f>IF(B79=0, -5, "0")</f>
        <v>0</v>
      </c>
      <c r="D79" s="151" t="s">
        <v>417</v>
      </c>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34</v>
      </c>
    </row>
    <row r="85" spans="1:7" x14ac:dyDescent="0.3">
      <c r="A85" s="5" t="s">
        <v>35</v>
      </c>
      <c r="B85" s="132"/>
      <c r="C85" s="133"/>
      <c r="D85" s="134">
        <f>D84/(COUNT(B65:C83)*2)</f>
        <v>0.94444444444444442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6" t="s">
        <v>379</v>
      </c>
      <c r="B94" s="317"/>
      <c r="C94" s="317"/>
      <c r="D94" s="317"/>
      <c r="E94" s="317"/>
      <c r="F94" s="318"/>
    </row>
    <row r="95" spans="1:7" ht="26.25" customHeight="1" x14ac:dyDescent="0.3">
      <c r="A95" s="229" t="s">
        <v>361</v>
      </c>
      <c r="B95" s="130">
        <v>2</v>
      </c>
      <c r="C95" s="230"/>
      <c r="D95" s="231"/>
      <c r="E95" s="106"/>
      <c r="F95" s="204"/>
    </row>
    <row r="96" spans="1:7" s="112" customFormat="1" ht="31.5" customHeight="1" x14ac:dyDescent="0.3">
      <c r="A96" s="55" t="s">
        <v>456</v>
      </c>
      <c r="B96" s="130">
        <v>2</v>
      </c>
      <c r="C96" s="213"/>
      <c r="D96" s="223"/>
      <c r="E96" s="106"/>
      <c r="F96" s="204"/>
      <c r="G96" s="127"/>
    </row>
    <row r="97" spans="1:7" s="112" customFormat="1" ht="31.5" customHeight="1" x14ac:dyDescent="0.3">
      <c r="A97" s="219" t="s">
        <v>457</v>
      </c>
      <c r="B97" s="130">
        <v>1</v>
      </c>
      <c r="C97" s="213"/>
      <c r="D97" s="223" t="s">
        <v>458</v>
      </c>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68</v>
      </c>
    </row>
    <row r="103" spans="1:7" ht="18" x14ac:dyDescent="0.35">
      <c r="A103" s="42" t="s">
        <v>199</v>
      </c>
      <c r="B103" s="152"/>
      <c r="C103" s="153"/>
      <c r="D103" s="144">
        <f>D102/(COUNT(B88:C93,B53:C60,B65:C83,B95:C99)*2)</f>
        <v>0.94444444444444442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43166</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99" x14ac:dyDescent="0.3">
      <c r="A125" s="209" t="s">
        <v>159</v>
      </c>
      <c r="B125" s="130">
        <v>1</v>
      </c>
      <c r="C125" s="280" t="str">
        <f>IF(B125=0, -5, "0")</f>
        <v>0</v>
      </c>
      <c r="D125" s="226" t="s">
        <v>459</v>
      </c>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460</v>
      </c>
      <c r="B129" s="130">
        <v>1</v>
      </c>
      <c r="C129" s="292" t="str">
        <f>IF(B129=0, -5, "0")</f>
        <v>0</v>
      </c>
      <c r="D129" s="116" t="s">
        <v>418</v>
      </c>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115.5" x14ac:dyDescent="0.3">
      <c r="A132" s="210" t="s">
        <v>157</v>
      </c>
      <c r="B132" s="130">
        <v>0</v>
      </c>
      <c r="C132" s="150">
        <f>IF(B132=0, -5, "0")</f>
        <v>-5</v>
      </c>
      <c r="D132" s="293" t="s">
        <v>419</v>
      </c>
      <c r="E132" s="95"/>
      <c r="F132" s="204"/>
      <c r="G132" s="127"/>
    </row>
    <row r="133" spans="1:7" ht="18" customHeight="1" x14ac:dyDescent="0.35">
      <c r="A133" s="191" t="s">
        <v>399</v>
      </c>
      <c r="B133" s="130">
        <v>2</v>
      </c>
      <c r="C133" s="130"/>
      <c r="D133" s="235"/>
      <c r="E133" s="67"/>
      <c r="F133" s="204"/>
      <c r="G133" s="127"/>
    </row>
    <row r="134" spans="1:7" ht="47.25" customHeight="1" x14ac:dyDescent="0.3">
      <c r="A134" s="212" t="s">
        <v>155</v>
      </c>
      <c r="B134" s="130">
        <v>1</v>
      </c>
      <c r="C134" s="150" t="str">
        <f>IF(B134=0, -5, "0")</f>
        <v>0</v>
      </c>
      <c r="D134" s="116" t="s">
        <v>420</v>
      </c>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0.66666666666666663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1</v>
      </c>
      <c r="C147" s="150" t="str">
        <f>IF(B147=0, -5, "0")</f>
        <v>0</v>
      </c>
      <c r="D147" s="116" t="s">
        <v>421</v>
      </c>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456</v>
      </c>
      <c r="B150" s="130">
        <v>2</v>
      </c>
      <c r="C150" s="225"/>
      <c r="D150" s="116"/>
      <c r="E150" s="116"/>
      <c r="F150" s="204"/>
      <c r="G150" s="127"/>
    </row>
    <row r="151" spans="1:7" s="112" customFormat="1" x14ac:dyDescent="0.3">
      <c r="A151" s="219" t="s">
        <v>457</v>
      </c>
      <c r="B151" s="130">
        <v>1</v>
      </c>
      <c r="C151" s="225"/>
      <c r="D151" s="116" t="s">
        <v>422</v>
      </c>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43166</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66" x14ac:dyDescent="0.3">
      <c r="A178" s="4" t="s">
        <v>59</v>
      </c>
      <c r="B178" s="130">
        <v>1</v>
      </c>
      <c r="C178" s="130"/>
      <c r="D178" s="157" t="s">
        <v>429</v>
      </c>
      <c r="E178" s="94"/>
      <c r="F178" s="204"/>
    </row>
    <row r="179" spans="1:7" ht="33" x14ac:dyDescent="0.3">
      <c r="A179" s="4" t="s">
        <v>241</v>
      </c>
      <c r="B179" s="130">
        <v>1</v>
      </c>
      <c r="C179" s="130"/>
      <c r="D179" s="157" t="s">
        <v>423</v>
      </c>
      <c r="E179" s="94"/>
      <c r="F179" s="204"/>
    </row>
    <row r="180" spans="1:7" ht="18" x14ac:dyDescent="0.3">
      <c r="A180" s="70" t="s">
        <v>254</v>
      </c>
      <c r="B180" s="130">
        <v>2</v>
      </c>
      <c r="C180" s="131"/>
      <c r="D180" s="139"/>
      <c r="E180" s="106"/>
      <c r="F180" s="204"/>
    </row>
    <row r="181" spans="1:7" ht="116.25" x14ac:dyDescent="0.35">
      <c r="A181" s="260" t="s">
        <v>375</v>
      </c>
      <c r="B181" s="130">
        <v>1</v>
      </c>
      <c r="C181" s="136" t="str">
        <f>IF(B181=0, -10, "0")</f>
        <v>0</v>
      </c>
      <c r="D181" s="220" t="s">
        <v>424</v>
      </c>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66" x14ac:dyDescent="0.3">
      <c r="A185" s="70" t="s">
        <v>136</v>
      </c>
      <c r="B185" s="130">
        <v>0</v>
      </c>
      <c r="C185" s="130"/>
      <c r="D185" s="147" t="s">
        <v>427</v>
      </c>
      <c r="E185" s="95" t="s">
        <v>428</v>
      </c>
      <c r="F185" s="204"/>
    </row>
    <row r="186" spans="1:7" ht="45" customHeight="1" x14ac:dyDescent="0.35">
      <c r="A186" s="266" t="s">
        <v>186</v>
      </c>
      <c r="B186" s="130">
        <v>1</v>
      </c>
      <c r="C186" s="136" t="str">
        <f>IF(B186=0, -10, "0")</f>
        <v>0</v>
      </c>
      <c r="D186" s="294" t="s">
        <v>461</v>
      </c>
      <c r="E186" s="94"/>
      <c r="F186" s="204"/>
    </row>
    <row r="187" spans="1:7" x14ac:dyDescent="0.3">
      <c r="A187" s="70" t="s">
        <v>251</v>
      </c>
      <c r="B187" s="130">
        <v>2</v>
      </c>
      <c r="C187" s="130"/>
      <c r="D187" s="116"/>
      <c r="E187" s="94"/>
      <c r="F187" s="204"/>
    </row>
    <row r="188" spans="1:7" ht="36.75" customHeight="1" x14ac:dyDescent="0.3">
      <c r="A188" s="70" t="s">
        <v>170</v>
      </c>
      <c r="B188" s="130">
        <v>0</v>
      </c>
      <c r="C188" s="130"/>
      <c r="D188" s="116" t="s">
        <v>425</v>
      </c>
      <c r="E188" s="95" t="s">
        <v>426</v>
      </c>
      <c r="F188" s="204"/>
      <c r="G188" s="127"/>
    </row>
    <row r="189" spans="1:7" ht="21" customHeight="1" x14ac:dyDescent="0.35">
      <c r="A189" s="191" t="s">
        <v>399</v>
      </c>
      <c r="B189" s="130">
        <v>2</v>
      </c>
      <c r="C189" s="130"/>
      <c r="D189" s="116"/>
      <c r="E189" s="67"/>
      <c r="F189" s="204"/>
      <c r="G189" s="127"/>
    </row>
    <row r="190" spans="1:7" ht="49.5" x14ac:dyDescent="0.3">
      <c r="A190" s="209" t="s">
        <v>155</v>
      </c>
      <c r="B190" s="130">
        <v>1</v>
      </c>
      <c r="C190" s="150" t="str">
        <f>IF(B190=0, -5, "0")</f>
        <v>0</v>
      </c>
      <c r="D190" s="116" t="s">
        <v>420</v>
      </c>
      <c r="E190" s="106"/>
      <c r="F190" s="204"/>
    </row>
    <row r="191" spans="1:7" x14ac:dyDescent="0.3">
      <c r="A191" s="8" t="s">
        <v>75</v>
      </c>
      <c r="B191" s="130">
        <v>2</v>
      </c>
      <c r="C191" s="130"/>
      <c r="D191" s="116"/>
      <c r="E191" s="94"/>
      <c r="F191" s="204"/>
    </row>
    <row r="192" spans="1:7" ht="90.75" customHeight="1" x14ac:dyDescent="0.3">
      <c r="A192" s="70" t="s">
        <v>178</v>
      </c>
      <c r="B192" s="130">
        <v>1</v>
      </c>
      <c r="C192" s="130"/>
      <c r="D192" s="116" t="s">
        <v>462</v>
      </c>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456</v>
      </c>
      <c r="B197" s="130">
        <v>2</v>
      </c>
      <c r="C197" s="131"/>
      <c r="D197" s="116"/>
      <c r="E197" s="106"/>
      <c r="F197" s="204"/>
      <c r="G197" s="127"/>
    </row>
    <row r="198" spans="1:7" s="112" customFormat="1" ht="33" customHeight="1" x14ac:dyDescent="0.3">
      <c r="A198" s="10" t="s">
        <v>457</v>
      </c>
      <c r="B198" s="130">
        <v>2</v>
      </c>
      <c r="C198" s="131"/>
      <c r="D198" s="116"/>
      <c r="E198" s="106"/>
      <c r="F198" s="204"/>
      <c r="G198" s="127"/>
    </row>
    <row r="199" spans="1:7" s="112" customFormat="1" ht="36" customHeight="1" x14ac:dyDescent="0.3">
      <c r="A199" s="10" t="s">
        <v>392</v>
      </c>
      <c r="B199" s="130">
        <v>1</v>
      </c>
      <c r="C199" s="150"/>
      <c r="D199" s="116" t="s">
        <v>443</v>
      </c>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37</v>
      </c>
    </row>
    <row r="202" spans="1:7" x14ac:dyDescent="0.3">
      <c r="A202" s="5" t="s">
        <v>35</v>
      </c>
      <c r="B202" s="132"/>
      <c r="C202" s="133"/>
      <c r="D202" s="134">
        <f>D201/(COUNT(B176:C194,B196:C200)*2)</f>
        <v>0.77083333333333337</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0.82258064516129037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43166</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ht="33" x14ac:dyDescent="0.3">
      <c r="A214" s="7" t="s">
        <v>91</v>
      </c>
      <c r="B214" s="130">
        <v>1</v>
      </c>
      <c r="C214" s="130"/>
      <c r="D214" s="95" t="s">
        <v>463</v>
      </c>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t="s">
        <v>32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0.94444444444444442</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1</v>
      </c>
      <c r="C228" s="136"/>
      <c r="D228" s="113" t="s">
        <v>430</v>
      </c>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98" x14ac:dyDescent="0.3">
      <c r="A238" s="209" t="s">
        <v>66</v>
      </c>
      <c r="B238" s="130">
        <v>0</v>
      </c>
      <c r="C238" s="150">
        <f>IF(B238=0, -5, "0")</f>
        <v>-5</v>
      </c>
      <c r="D238" s="294" t="s">
        <v>431</v>
      </c>
      <c r="E238" s="123" t="s">
        <v>432</v>
      </c>
      <c r="F238" s="204"/>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433</v>
      </c>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27</v>
      </c>
    </row>
    <row r="245" spans="1:7" x14ac:dyDescent="0.3">
      <c r="A245" s="5" t="s">
        <v>35</v>
      </c>
      <c r="B245" s="132"/>
      <c r="C245" s="133"/>
      <c r="D245" s="134">
        <f>D244/(COUNT(B226:C243)*2)</f>
        <v>0.71052631578947367</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434</v>
      </c>
      <c r="E254" s="106"/>
      <c r="F254" s="204"/>
    </row>
    <row r="255" spans="1:7" x14ac:dyDescent="0.3">
      <c r="A255" s="70" t="s">
        <v>143</v>
      </c>
      <c r="B255" s="130">
        <v>2</v>
      </c>
      <c r="C255" s="130"/>
      <c r="D255" s="138"/>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x14ac:dyDescent="0.3">
      <c r="A258" s="55" t="s">
        <v>456</v>
      </c>
      <c r="B258" s="130">
        <v>2</v>
      </c>
      <c r="C258" s="131"/>
      <c r="D258" s="147"/>
      <c r="E258" s="106"/>
      <c r="F258" s="204"/>
      <c r="G258" s="127"/>
    </row>
    <row r="259" spans="1:7" x14ac:dyDescent="0.3">
      <c r="A259" s="219" t="s">
        <v>457</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0.83750000000000002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43166</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ht="82.5" x14ac:dyDescent="0.3">
      <c r="A273" s="222" t="s">
        <v>364</v>
      </c>
      <c r="B273" s="130">
        <v>0</v>
      </c>
      <c r="C273" s="150"/>
      <c r="D273" s="95" t="s">
        <v>435</v>
      </c>
      <c r="E273" s="116" t="s">
        <v>464</v>
      </c>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0.90909090909090906</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436</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54.75" customHeight="1" x14ac:dyDescent="0.3">
      <c r="A304" s="209" t="s">
        <v>155</v>
      </c>
      <c r="B304" s="130">
        <v>1</v>
      </c>
      <c r="C304" s="150" t="str">
        <f>IF(B304=0, -5, "0")</f>
        <v>0</v>
      </c>
      <c r="D304" s="165" t="s">
        <v>465</v>
      </c>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x14ac:dyDescent="0.3">
      <c r="A310" s="55" t="s">
        <v>456</v>
      </c>
      <c r="B310" s="130">
        <v>2</v>
      </c>
      <c r="C310" s="213"/>
      <c r="D310" s="165"/>
      <c r="E310" s="106"/>
      <c r="F310" s="204"/>
      <c r="G310" s="214"/>
    </row>
    <row r="311" spans="1:7" s="16" customFormat="1" x14ac:dyDescent="0.3">
      <c r="A311" s="219" t="s">
        <v>457</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0.94117647058823528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43166</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x14ac:dyDescent="0.3">
      <c r="A340" s="210" t="s">
        <v>318</v>
      </c>
      <c r="B340" s="130">
        <v>1</v>
      </c>
      <c r="C340" s="150" t="str">
        <f>IF(B340=0, -5, "0")</f>
        <v>0</v>
      </c>
      <c r="D340" s="129" t="s">
        <v>437</v>
      </c>
      <c r="E340" s="94"/>
      <c r="F340" s="204"/>
    </row>
    <row r="341" spans="1:7" ht="115.5" x14ac:dyDescent="0.3">
      <c r="A341" s="70" t="s">
        <v>98</v>
      </c>
      <c r="B341" s="130">
        <v>1</v>
      </c>
      <c r="C341" s="131"/>
      <c r="D341" s="138" t="s">
        <v>466</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ht="49.5" x14ac:dyDescent="0.3">
      <c r="A344" s="209" t="s">
        <v>155</v>
      </c>
      <c r="B344" s="130">
        <v>1</v>
      </c>
      <c r="C344" s="150" t="str">
        <f>IF(B344=0, -5, "0")</f>
        <v>0</v>
      </c>
      <c r="D344" s="116" t="s">
        <v>467</v>
      </c>
      <c r="E344" s="94"/>
      <c r="F344" s="204"/>
    </row>
    <row r="345" spans="1:7" x14ac:dyDescent="0.3">
      <c r="A345" s="8" t="s">
        <v>75</v>
      </c>
      <c r="B345" s="130">
        <v>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82.5" x14ac:dyDescent="0.3">
      <c r="A348" s="271" t="s">
        <v>388</v>
      </c>
      <c r="B348" s="130">
        <v>1</v>
      </c>
      <c r="C348" s="136" t="str">
        <f>IF(B348=0, -10, "0")</f>
        <v>0</v>
      </c>
      <c r="D348" s="95" t="s">
        <v>438</v>
      </c>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89"/>
      <c r="E350" s="289"/>
      <c r="F350" s="204"/>
      <c r="G350" s="127"/>
    </row>
    <row r="351" spans="1:7" s="112" customFormat="1" x14ac:dyDescent="0.3">
      <c r="A351" s="219" t="s">
        <v>457</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0.8666666666666667</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0.90909090909090906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43166</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1</v>
      </c>
      <c r="C365" s="130"/>
      <c r="D365" s="113" t="s">
        <v>439</v>
      </c>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t="s">
        <v>32</v>
      </c>
      <c r="C372" s="131"/>
      <c r="D372" s="149"/>
      <c r="E372" s="116"/>
      <c r="F372" s="204"/>
      <c r="G372" s="127"/>
    </row>
    <row r="373" spans="1:7" x14ac:dyDescent="0.3">
      <c r="A373" s="5" t="s">
        <v>36</v>
      </c>
      <c r="B373" s="5"/>
      <c r="C373" s="5"/>
      <c r="D373" s="59">
        <f>SUM(B365:C372)</f>
        <v>13</v>
      </c>
      <c r="G373" s="127"/>
    </row>
    <row r="374" spans="1:7" x14ac:dyDescent="0.3">
      <c r="A374" s="5" t="s">
        <v>35</v>
      </c>
      <c r="B374" s="132"/>
      <c r="C374" s="133"/>
      <c r="D374" s="134">
        <f>D373/(COUNT(B365:C372)*2)</f>
        <v>0.9285714285714286</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440</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t="s">
        <v>32</v>
      </c>
      <c r="C384" s="130"/>
      <c r="D384" s="149"/>
      <c r="E384" s="94"/>
      <c r="F384" s="204"/>
      <c r="G384" s="127"/>
    </row>
    <row r="385" spans="1:7" ht="27" customHeight="1" x14ac:dyDescent="0.3">
      <c r="A385" s="10" t="s">
        <v>457</v>
      </c>
      <c r="B385" s="130" t="s">
        <v>32</v>
      </c>
      <c r="C385" s="130"/>
      <c r="D385" s="113"/>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11</v>
      </c>
      <c r="G387" s="127"/>
    </row>
    <row r="388" spans="1:7" x14ac:dyDescent="0.3">
      <c r="A388" s="5" t="s">
        <v>35</v>
      </c>
      <c r="B388" s="132"/>
      <c r="C388" s="133"/>
      <c r="D388" s="134">
        <f>D387/(COUNT(B377:C382,B384:C386)*2)</f>
        <v>0.91666666666666663</v>
      </c>
      <c r="G388" s="127"/>
    </row>
    <row r="389" spans="1:7" x14ac:dyDescent="0.3">
      <c r="A389" s="2"/>
      <c r="B389" s="135"/>
      <c r="C389" s="135"/>
      <c r="D389" s="135"/>
      <c r="G389" s="127"/>
    </row>
    <row r="390" spans="1:7" ht="18" x14ac:dyDescent="0.35">
      <c r="A390" s="42" t="s">
        <v>40</v>
      </c>
      <c r="B390" s="152"/>
      <c r="C390" s="153"/>
      <c r="D390" s="143">
        <f>SUM(D387,D373)</f>
        <v>24</v>
      </c>
      <c r="G390" s="127"/>
    </row>
    <row r="391" spans="1:7" ht="18" x14ac:dyDescent="0.35">
      <c r="A391" s="42" t="s">
        <v>205</v>
      </c>
      <c r="B391" s="152"/>
      <c r="C391" s="153"/>
      <c r="D391" s="168">
        <f>D390/(COUNT(B377:C382,B365:C372,B384:C386)*2)</f>
        <v>0.92307692307692313</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43166</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ht="33" x14ac:dyDescent="0.3">
      <c r="A399" s="18" t="s">
        <v>265</v>
      </c>
      <c r="B399" s="130">
        <v>2</v>
      </c>
      <c r="C399" s="130"/>
      <c r="D399" s="95" t="s">
        <v>441</v>
      </c>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33" x14ac:dyDescent="0.3">
      <c r="A404" s="7" t="s">
        <v>242</v>
      </c>
      <c r="B404" s="130">
        <v>0</v>
      </c>
      <c r="C404" s="130"/>
      <c r="D404" s="95" t="s">
        <v>442</v>
      </c>
      <c r="E404" s="95" t="s">
        <v>426</v>
      </c>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12</v>
      </c>
      <c r="G406" s="127"/>
    </row>
    <row r="407" spans="1:7" x14ac:dyDescent="0.3">
      <c r="A407" s="5" t="s">
        <v>35</v>
      </c>
      <c r="B407" s="132"/>
      <c r="C407" s="133"/>
      <c r="D407" s="134">
        <f>D406/(COUNT(B398:C405)*2)</f>
        <v>0.8571428571428571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1</v>
      </c>
      <c r="C416" s="131"/>
      <c r="D416" s="116" t="s">
        <v>444</v>
      </c>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x14ac:dyDescent="0.3">
      <c r="A437" s="10" t="s">
        <v>457</v>
      </c>
      <c r="B437" s="130">
        <v>1</v>
      </c>
      <c r="C437" s="130"/>
      <c r="D437" s="129" t="s">
        <v>422</v>
      </c>
      <c r="E437" s="94"/>
      <c r="F437" s="204"/>
      <c r="G437" s="12"/>
    </row>
    <row r="438" spans="1:7" ht="82.5" x14ac:dyDescent="0.3">
      <c r="A438" s="10" t="s">
        <v>392</v>
      </c>
      <c r="B438" s="130">
        <v>0</v>
      </c>
      <c r="C438" s="150">
        <f>IF(B438=0, -5, "0")</f>
        <v>-5</v>
      </c>
      <c r="D438" s="129" t="s">
        <v>486</v>
      </c>
      <c r="E438" s="95" t="s">
        <v>487</v>
      </c>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8</v>
      </c>
    </row>
    <row r="441" spans="1:7" x14ac:dyDescent="0.3">
      <c r="A441" s="5" t="s">
        <v>35</v>
      </c>
      <c r="B441" s="132"/>
      <c r="C441" s="133"/>
      <c r="D441" s="134">
        <f>D440/(COUNT(B430:C434,B436:C439)*2)</f>
        <v>0.44444444444444442</v>
      </c>
    </row>
    <row r="442" spans="1:7" x14ac:dyDescent="0.3">
      <c r="A442" s="2"/>
      <c r="B442" s="135"/>
      <c r="C442" s="135"/>
      <c r="D442" s="135"/>
    </row>
    <row r="443" spans="1:7" ht="18" x14ac:dyDescent="0.35">
      <c r="A443" s="42" t="s">
        <v>41</v>
      </c>
      <c r="B443" s="152"/>
      <c r="C443" s="153"/>
      <c r="D443" s="143">
        <f>SUM(D440,D417,D426,D406)</f>
        <v>43</v>
      </c>
    </row>
    <row r="444" spans="1:7" ht="18" x14ac:dyDescent="0.35">
      <c r="A444" s="42" t="s">
        <v>206</v>
      </c>
      <c r="B444" s="152"/>
      <c r="C444" s="153"/>
      <c r="D444" s="144">
        <f>D443/(COUNT(B430:C434,B410:C416,B421:C425,B398:C405,B436:C439)*2)</f>
        <v>0.7678571428571429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43166</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1</v>
      </c>
      <c r="C462" s="130"/>
      <c r="D462" s="95" t="s">
        <v>445</v>
      </c>
      <c r="E462" s="94"/>
      <c r="F462" s="204"/>
    </row>
    <row r="463" spans="1:6" x14ac:dyDescent="0.3">
      <c r="A463" s="70" t="s">
        <v>351</v>
      </c>
      <c r="B463" s="130">
        <v>2</v>
      </c>
      <c r="C463" s="130"/>
      <c r="D463" s="95"/>
      <c r="E463" s="94"/>
      <c r="F463" s="204"/>
    </row>
    <row r="464" spans="1:6" ht="33" x14ac:dyDescent="0.3">
      <c r="A464" s="70" t="s">
        <v>133</v>
      </c>
      <c r="B464" s="130">
        <v>1</v>
      </c>
      <c r="C464" s="130"/>
      <c r="D464" s="138" t="s">
        <v>446</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3" x14ac:dyDescent="0.3">
      <c r="A467" s="70" t="s">
        <v>178</v>
      </c>
      <c r="B467" s="130">
        <v>1</v>
      </c>
      <c r="C467" s="131"/>
      <c r="D467" s="151" t="s">
        <v>447</v>
      </c>
      <c r="E467" s="106"/>
      <c r="F467" s="204"/>
      <c r="G467" s="127"/>
    </row>
    <row r="468" spans="1:7" s="112" customFormat="1" x14ac:dyDescent="0.3">
      <c r="A468" s="55" t="s">
        <v>383</v>
      </c>
      <c r="B468" s="130">
        <v>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2</v>
      </c>
      <c r="C472" s="213"/>
      <c r="D472" s="116"/>
      <c r="E472" s="106"/>
      <c r="F472" s="204"/>
      <c r="G472" s="127"/>
    </row>
    <row r="473" spans="1:7" s="112" customFormat="1" x14ac:dyDescent="0.3">
      <c r="A473" s="55" t="s">
        <v>456</v>
      </c>
      <c r="B473" s="130" t="s">
        <v>32</v>
      </c>
      <c r="C473" s="213"/>
      <c r="D473" s="116"/>
      <c r="E473" s="106"/>
      <c r="F473" s="204"/>
      <c r="G473" s="127"/>
    </row>
    <row r="474" spans="1:7" s="112" customFormat="1" x14ac:dyDescent="0.3">
      <c r="A474" s="219" t="s">
        <v>457</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21</v>
      </c>
    </row>
    <row r="478" spans="1:7" x14ac:dyDescent="0.3">
      <c r="A478" s="5" t="s">
        <v>35</v>
      </c>
      <c r="B478" s="132"/>
      <c r="C478" s="133"/>
      <c r="D478" s="134">
        <f>D477/(COUNT(B461:C470,B472:C476)*2)</f>
        <v>0.875</v>
      </c>
    </row>
    <row r="479" spans="1:7" x14ac:dyDescent="0.3">
      <c r="A479" s="2"/>
      <c r="B479" s="135"/>
      <c r="C479" s="135"/>
      <c r="D479" s="135"/>
    </row>
    <row r="480" spans="1:7" ht="18" x14ac:dyDescent="0.35">
      <c r="A480" s="42" t="s">
        <v>115</v>
      </c>
      <c r="B480" s="152"/>
      <c r="C480" s="153"/>
      <c r="D480" s="143">
        <f>SUM(D477,D457)</f>
        <v>33</v>
      </c>
    </row>
    <row r="481" spans="1:7" ht="18" x14ac:dyDescent="0.35">
      <c r="A481" s="42" t="s">
        <v>207</v>
      </c>
      <c r="B481" s="152"/>
      <c r="C481" s="153"/>
      <c r="D481" s="144">
        <f>D480/(COUNT(B461:C470,B451:C456,B472:C476)*2)</f>
        <v>0.91666666666666663</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43166</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43166</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14"/>
      <c r="E508" s="315"/>
      <c r="F508" s="315"/>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43166</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14"/>
      <c r="E519" s="315"/>
      <c r="F519" s="315"/>
    </row>
    <row r="520" spans="1:7" x14ac:dyDescent="0.3">
      <c r="A520" s="4" t="s">
        <v>9</v>
      </c>
      <c r="B520" s="130">
        <v>2</v>
      </c>
      <c r="C520" s="130"/>
      <c r="D520" s="95"/>
      <c r="E520" s="94"/>
      <c r="F520" s="204"/>
    </row>
    <row r="521" spans="1:7" ht="49.5" x14ac:dyDescent="0.3">
      <c r="A521" s="70" t="s">
        <v>390</v>
      </c>
      <c r="B521" s="130">
        <v>0</v>
      </c>
      <c r="C521" s="130"/>
      <c r="D521" s="95" t="s">
        <v>468</v>
      </c>
      <c r="E521" s="95" t="s">
        <v>448</v>
      </c>
      <c r="F521" s="204"/>
    </row>
    <row r="522" spans="1:7" ht="49.5" x14ac:dyDescent="0.3">
      <c r="A522" s="4" t="s">
        <v>47</v>
      </c>
      <c r="B522" s="130">
        <v>1</v>
      </c>
      <c r="C522" s="130"/>
      <c r="D522" s="95" t="s">
        <v>469</v>
      </c>
      <c r="E522" s="94"/>
      <c r="F522" s="204"/>
    </row>
    <row r="523" spans="1:7" x14ac:dyDescent="0.3">
      <c r="A523" s="70" t="s">
        <v>385</v>
      </c>
      <c r="B523" s="130" t="s">
        <v>449</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t="s">
        <v>450</v>
      </c>
      <c r="E528" s="106"/>
      <c r="F528" s="204"/>
      <c r="G528" s="127"/>
    </row>
    <row r="529" spans="1:7" ht="49.5" x14ac:dyDescent="0.3">
      <c r="A529" s="55" t="s">
        <v>354</v>
      </c>
      <c r="B529" s="130">
        <v>2</v>
      </c>
      <c r="C529" s="140"/>
      <c r="D529" s="174" t="s">
        <v>493</v>
      </c>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15</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43166</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14"/>
      <c r="E539" s="315"/>
      <c r="F539" s="315"/>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ht="33" x14ac:dyDescent="0.3">
      <c r="A542" s="210" t="s">
        <v>374</v>
      </c>
      <c r="B542" s="130">
        <v>2</v>
      </c>
      <c r="C542" s="150" t="str">
        <f>IF(B542=0, -5, "0")</f>
        <v>0</v>
      </c>
      <c r="D542" s="95" t="s">
        <v>451</v>
      </c>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517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0.87037037037037035</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7" orientation="portrait" r:id="rId1"/>
  <rowBreaks count="6" manualBreakCount="6">
    <brk id="85" max="6" man="1"/>
    <brk id="174" max="6" man="1"/>
    <brk id="246" max="6" man="1"/>
    <brk id="267" max="6" man="1"/>
    <brk id="359"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topLeftCell="A82" zoomScale="110" zoomScaleNormal="90" zoomScaleSheetLayoutView="110" workbookViewId="0">
      <selection activeCell="D88" sqref="D8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0" t="s">
        <v>50</v>
      </c>
      <c r="B6" s="330"/>
      <c r="C6" s="330"/>
      <c r="D6" s="330"/>
      <c r="E6" s="330"/>
      <c r="F6" s="330"/>
      <c r="G6" s="125"/>
    </row>
    <row r="7" spans="1:7" s="12" customFormat="1" ht="21.75" customHeight="1" x14ac:dyDescent="0.45">
      <c r="A7" s="308" t="str">
        <f>'A1 Exploitation'!A8:F8</f>
        <v>Ghazela</v>
      </c>
      <c r="B7" s="308"/>
      <c r="C7" s="308"/>
      <c r="D7" s="308"/>
      <c r="E7" s="308"/>
      <c r="F7" s="308"/>
      <c r="G7" s="125"/>
    </row>
    <row r="8" spans="1:7" s="12" customFormat="1" ht="24" x14ac:dyDescent="0.45">
      <c r="A8" s="14" t="s">
        <v>42</v>
      </c>
      <c r="B8" s="331" t="str">
        <f>'A1 Exploitation'!B9:F9</f>
        <v>Dr Mejed Heni - M Souheil Draoui</v>
      </c>
      <c r="C8" s="331"/>
      <c r="D8" s="331"/>
      <c r="E8" s="331"/>
      <c r="F8" s="331"/>
      <c r="G8" s="125"/>
    </row>
    <row r="9" spans="1:7" s="12" customFormat="1" ht="24" x14ac:dyDescent="0.45">
      <c r="A9" s="15" t="s">
        <v>44</v>
      </c>
      <c r="B9" s="332" t="str">
        <f>'A1 Exploitation'!B10:F10</f>
        <v>M. Omar (Chef rayon PFT) - M. Sahbi (DM)</v>
      </c>
      <c r="C9" s="332"/>
      <c r="D9" s="332"/>
      <c r="E9" s="332"/>
      <c r="F9" s="332"/>
      <c r="G9" s="125"/>
    </row>
    <row r="10" spans="1:7" s="12" customFormat="1" ht="24" x14ac:dyDescent="0.45">
      <c r="A10" s="14" t="s">
        <v>43</v>
      </c>
      <c r="B10" s="329">
        <f>'A1 Exploitation'!B11:F11</f>
        <v>43166</v>
      </c>
      <c r="C10" s="329"/>
      <c r="D10" s="329"/>
      <c r="E10" s="329"/>
      <c r="F10" s="329"/>
      <c r="G10" s="125"/>
    </row>
    <row r="11" spans="1:7" s="12" customFormat="1" ht="24" x14ac:dyDescent="0.45">
      <c r="A11" s="14" t="s">
        <v>294</v>
      </c>
      <c r="B11" s="333">
        <f>D199</f>
        <v>0.87931034482758619</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1</v>
      </c>
      <c r="C17" s="94"/>
      <c r="D17" s="95" t="s">
        <v>494</v>
      </c>
      <c r="E17" s="94"/>
      <c r="F17" s="94"/>
      <c r="G17" s="126" t="s">
        <v>357</v>
      </c>
    </row>
    <row r="18" spans="1:7" x14ac:dyDescent="0.3">
      <c r="A18" s="20" t="s">
        <v>80</v>
      </c>
      <c r="B18" s="94">
        <v>2</v>
      </c>
      <c r="C18" s="94"/>
      <c r="D18" s="95"/>
      <c r="E18" s="94"/>
      <c r="F18" s="94"/>
    </row>
    <row r="19" spans="1:7" x14ac:dyDescent="0.3">
      <c r="A19" s="17" t="s">
        <v>81</v>
      </c>
      <c r="B19" s="94">
        <v>1</v>
      </c>
      <c r="C19" s="94"/>
      <c r="D19" s="95" t="s">
        <v>470</v>
      </c>
      <c r="E19" s="95"/>
      <c r="F19" s="94"/>
    </row>
    <row r="20" spans="1:7" x14ac:dyDescent="0.3">
      <c r="A20" s="17" t="s">
        <v>151</v>
      </c>
      <c r="B20" s="94">
        <v>2</v>
      </c>
      <c r="C20" s="94"/>
      <c r="D20" s="96"/>
      <c r="E20" s="94"/>
      <c r="F20" s="94"/>
    </row>
    <row r="21" spans="1:7" x14ac:dyDescent="0.3">
      <c r="A21" s="44" t="s">
        <v>210</v>
      </c>
      <c r="B21" s="94">
        <v>2</v>
      </c>
      <c r="C21" s="94"/>
      <c r="D21" s="95" t="s">
        <v>471</v>
      </c>
      <c r="E21" s="94"/>
      <c r="F21" s="94"/>
    </row>
    <row r="22" spans="1:7" x14ac:dyDescent="0.3">
      <c r="A22" s="339" t="s">
        <v>36</v>
      </c>
      <c r="B22" s="340"/>
      <c r="C22" s="341"/>
      <c r="D22" s="250">
        <f>SUM(B17:C21)</f>
        <v>8</v>
      </c>
    </row>
    <row r="23" spans="1:7" x14ac:dyDescent="0.3">
      <c r="A23" s="334" t="s">
        <v>295</v>
      </c>
      <c r="B23" s="335"/>
      <c r="C23" s="336"/>
      <c r="D23" s="33">
        <f>D22/(COUNT(B17:C21)*2)</f>
        <v>0.8</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248">
        <f>SUM(B26:C32)</f>
        <v>14</v>
      </c>
    </row>
    <row r="34" spans="1:7" x14ac:dyDescent="0.3">
      <c r="A34" s="334" t="s">
        <v>295</v>
      </c>
      <c r="B34" s="335"/>
      <c r="C34" s="336"/>
      <c r="D34" s="33">
        <f>D33/(COUNT(B26:C32)*2)</f>
        <v>1</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248">
        <f>SUM(B37:C41)</f>
        <v>10</v>
      </c>
      <c r="E42" s="13"/>
      <c r="F42" s="13"/>
      <c r="G42" s="126"/>
    </row>
    <row r="43" spans="1:7" s="22" customFormat="1" x14ac:dyDescent="0.3">
      <c r="A43" s="334" t="s">
        <v>295</v>
      </c>
      <c r="B43" s="335"/>
      <c r="C43" s="336"/>
      <c r="D43" s="33">
        <f>D42/(COUNT(B37:C41)*2)</f>
        <v>1</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295" t="s">
        <v>472</v>
      </c>
      <c r="E50" s="94"/>
      <c r="F50" s="94"/>
    </row>
    <row r="51" spans="1:7" ht="18" x14ac:dyDescent="0.35">
      <c r="A51" s="40" t="s">
        <v>296</v>
      </c>
      <c r="B51" s="94">
        <v>2</v>
      </c>
      <c r="C51" s="120" t="str">
        <f>IF(B51=0, -5, "0")</f>
        <v>0</v>
      </c>
      <c r="D51" s="98"/>
      <c r="E51" s="94"/>
      <c r="F51" s="94"/>
    </row>
    <row r="52" spans="1:7" x14ac:dyDescent="0.3">
      <c r="A52" s="334" t="s">
        <v>36</v>
      </c>
      <c r="B52" s="335"/>
      <c r="C52" s="336"/>
      <c r="D52" s="248">
        <f>SUM(B46:C51)</f>
        <v>12</v>
      </c>
    </row>
    <row r="53" spans="1:7" x14ac:dyDescent="0.3">
      <c r="A53" s="334" t="s">
        <v>295</v>
      </c>
      <c r="B53" s="335"/>
      <c r="C53" s="336"/>
      <c r="D53" s="33">
        <f>D52/(COUNT(B46:C51)*2)</f>
        <v>1</v>
      </c>
    </row>
    <row r="54" spans="1:7" s="22" customFormat="1" x14ac:dyDescent="0.3">
      <c r="A54" s="26"/>
      <c r="B54" s="27"/>
      <c r="C54" s="27"/>
      <c r="D54" s="28"/>
      <c r="G54" s="126"/>
    </row>
    <row r="55" spans="1:7" ht="19.5" x14ac:dyDescent="0.4">
      <c r="A55" s="342" t="s">
        <v>8</v>
      </c>
      <c r="B55" s="343"/>
      <c r="C55" s="343"/>
      <c r="D55" s="343"/>
      <c r="E55" s="343"/>
      <c r="F55" s="343"/>
    </row>
    <row r="56" spans="1:7" ht="66.75" x14ac:dyDescent="0.35">
      <c r="A56" s="43" t="s">
        <v>176</v>
      </c>
      <c r="B56" s="94">
        <v>0</v>
      </c>
      <c r="C56" s="120">
        <f>IF(B56=0, -5, "0")</f>
        <v>-5</v>
      </c>
      <c r="D56" s="95" t="s">
        <v>473</v>
      </c>
      <c r="E56" s="95" t="s">
        <v>474</v>
      </c>
      <c r="F56" s="94"/>
    </row>
    <row r="57" spans="1:7" x14ac:dyDescent="0.3">
      <c r="A57" s="21" t="s">
        <v>168</v>
      </c>
      <c r="B57" s="94">
        <v>2</v>
      </c>
      <c r="C57" s="94"/>
      <c r="D57" s="94"/>
      <c r="E57" s="99"/>
      <c r="F57" s="94"/>
    </row>
    <row r="58" spans="1:7" x14ac:dyDescent="0.3">
      <c r="A58" s="23" t="s">
        <v>244</v>
      </c>
      <c r="B58" s="94">
        <v>2</v>
      </c>
      <c r="C58" s="94"/>
      <c r="D58" s="95"/>
      <c r="E58" s="95"/>
      <c r="F58" s="94"/>
    </row>
    <row r="59" spans="1:7" ht="30.75" x14ac:dyDescent="0.3">
      <c r="A59" s="23" t="s">
        <v>92</v>
      </c>
      <c r="B59" s="94">
        <v>1</v>
      </c>
      <c r="C59" s="94"/>
      <c r="D59" s="98" t="s">
        <v>475</v>
      </c>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248">
        <f>SUM(B56:C62)</f>
        <v>6</v>
      </c>
    </row>
    <row r="64" spans="1:7" x14ac:dyDescent="0.3">
      <c r="A64" s="334" t="s">
        <v>295</v>
      </c>
      <c r="B64" s="335"/>
      <c r="C64" s="336"/>
      <c r="D64" s="33">
        <f>D63/(COUNT(B56:C62)*2)</f>
        <v>0.375</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2</v>
      </c>
      <c r="C67" s="101"/>
      <c r="D67" s="102"/>
      <c r="E67" s="102"/>
      <c r="F67" s="94"/>
    </row>
    <row r="68" spans="1:7" ht="51" x14ac:dyDescent="0.4">
      <c r="A68" s="17" t="s">
        <v>272</v>
      </c>
      <c r="B68" s="100">
        <v>1</v>
      </c>
      <c r="C68" s="101"/>
      <c r="D68" s="95" t="s">
        <v>476</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479</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t="s">
        <v>478</v>
      </c>
      <c r="E82" s="109"/>
      <c r="F82" s="94"/>
    </row>
    <row r="83" spans="1:7" x14ac:dyDescent="0.3">
      <c r="A83" s="17" t="s">
        <v>85</v>
      </c>
      <c r="B83" s="100" t="s">
        <v>32</v>
      </c>
      <c r="C83" s="94"/>
      <c r="D83" s="107"/>
      <c r="E83" s="108"/>
      <c r="F83" s="94"/>
    </row>
    <row r="84" spans="1:7" x14ac:dyDescent="0.3">
      <c r="A84" s="334" t="s">
        <v>36</v>
      </c>
      <c r="B84" s="335"/>
      <c r="C84" s="336"/>
      <c r="D84" s="248">
        <f>SUM(B67:C83)</f>
        <v>29</v>
      </c>
    </row>
    <row r="85" spans="1:7" x14ac:dyDescent="0.3">
      <c r="A85" s="334" t="s">
        <v>295</v>
      </c>
      <c r="B85" s="335"/>
      <c r="C85" s="336"/>
      <c r="D85" s="33">
        <f>D84/(COUNT(B67:C83)*2)</f>
        <v>0.96666666666666667</v>
      </c>
    </row>
    <row r="86" spans="1:7" s="22" customFormat="1" x14ac:dyDescent="0.3">
      <c r="A86" s="26"/>
      <c r="B86" s="27"/>
      <c r="C86" s="27"/>
      <c r="D86" s="28"/>
      <c r="G86" s="126"/>
    </row>
    <row r="87" spans="1:7" ht="19.5" x14ac:dyDescent="0.4">
      <c r="A87" s="342" t="s">
        <v>211</v>
      </c>
      <c r="B87" s="343"/>
      <c r="C87" s="343"/>
      <c r="D87" s="343"/>
      <c r="E87" s="343"/>
      <c r="F87" s="343"/>
    </row>
    <row r="88" spans="1:7" ht="84" x14ac:dyDescent="0.4">
      <c r="A88" s="50" t="s">
        <v>273</v>
      </c>
      <c r="B88" s="110">
        <v>1</v>
      </c>
      <c r="C88" s="101"/>
      <c r="D88" s="95" t="s">
        <v>484</v>
      </c>
      <c r="E88" s="95"/>
      <c r="F88" s="94"/>
    </row>
    <row r="89" spans="1:7" ht="34.5" x14ac:dyDescent="0.4">
      <c r="A89" s="17" t="s">
        <v>272</v>
      </c>
      <c r="B89" s="110">
        <v>1</v>
      </c>
      <c r="C89" s="101"/>
      <c r="D89" s="95" t="s">
        <v>489</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1</v>
      </c>
      <c r="C95" s="94"/>
      <c r="D95" s="95" t="s">
        <v>480</v>
      </c>
      <c r="E95" s="94"/>
      <c r="F95" s="94"/>
    </row>
    <row r="96" spans="1:7" x14ac:dyDescent="0.3">
      <c r="A96" s="25" t="s">
        <v>282</v>
      </c>
      <c r="B96" s="110">
        <v>2</v>
      </c>
      <c r="C96" s="94"/>
      <c r="D96" s="95"/>
      <c r="E96" s="94"/>
      <c r="F96" s="94"/>
    </row>
    <row r="97" spans="1:7" ht="49.5" x14ac:dyDescent="0.3">
      <c r="A97" s="25" t="s">
        <v>283</v>
      </c>
      <c r="B97" s="110">
        <v>1</v>
      </c>
      <c r="C97" s="94"/>
      <c r="D97" s="95" t="s">
        <v>481</v>
      </c>
      <c r="E97" s="94"/>
      <c r="F97" s="94"/>
    </row>
    <row r="98" spans="1:7" x14ac:dyDescent="0.3">
      <c r="A98" s="17" t="s">
        <v>134</v>
      </c>
      <c r="B98" s="110" t="s">
        <v>32</v>
      </c>
      <c r="C98" s="94"/>
      <c r="D98" s="95"/>
      <c r="E98" s="94"/>
      <c r="F98" s="94"/>
    </row>
    <row r="99" spans="1:7" ht="36" x14ac:dyDescent="0.35">
      <c r="A99" s="46" t="s">
        <v>193</v>
      </c>
      <c r="B99" s="110">
        <v>2</v>
      </c>
      <c r="C99" s="120" t="str">
        <f>IF(B99=0, -5, "0")</f>
        <v>0</v>
      </c>
      <c r="D99" s="95" t="s">
        <v>482</v>
      </c>
      <c r="E99" s="94"/>
      <c r="F99" s="94"/>
    </row>
    <row r="100" spans="1:7" ht="18" x14ac:dyDescent="0.35">
      <c r="A100" s="45" t="s">
        <v>297</v>
      </c>
      <c r="B100" s="110">
        <v>2</v>
      </c>
      <c r="C100" s="120" t="str">
        <f>IF(B100=0, -5, "0")</f>
        <v>0</v>
      </c>
      <c r="D100" s="95" t="s">
        <v>483</v>
      </c>
      <c r="E100" s="94"/>
      <c r="F100" s="94"/>
    </row>
    <row r="101" spans="1:7" x14ac:dyDescent="0.3">
      <c r="A101" s="51" t="s">
        <v>232</v>
      </c>
      <c r="B101" s="110">
        <v>2</v>
      </c>
      <c r="C101" s="94"/>
      <c r="D101" s="95"/>
      <c r="E101" s="94"/>
      <c r="F101" s="94"/>
    </row>
    <row r="102" spans="1:7" x14ac:dyDescent="0.3">
      <c r="A102" s="334" t="s">
        <v>36</v>
      </c>
      <c r="B102" s="335"/>
      <c r="C102" s="336"/>
      <c r="D102" s="248">
        <f>SUM(B88:C101)</f>
        <v>22</v>
      </c>
    </row>
    <row r="103" spans="1:7" x14ac:dyDescent="0.3">
      <c r="A103" s="334" t="s">
        <v>295</v>
      </c>
      <c r="B103" s="335"/>
      <c r="C103" s="336"/>
      <c r="D103" s="33">
        <f>D102/(COUNT(B88:C101)*2)</f>
        <v>0.84615384615384615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248">
        <f>SUM(B107:C117)</f>
        <v>22</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ht="49.5" x14ac:dyDescent="0.3">
      <c r="A122" s="44" t="s">
        <v>275</v>
      </c>
      <c r="B122" s="111">
        <v>1</v>
      </c>
      <c r="C122" s="94"/>
      <c r="D122" s="113" t="s">
        <v>485</v>
      </c>
      <c r="E122" s="113"/>
      <c r="F122" s="94"/>
    </row>
    <row r="123" spans="1:7" x14ac:dyDescent="0.3">
      <c r="A123" s="44" t="s">
        <v>272</v>
      </c>
      <c r="B123" s="111">
        <v>2</v>
      </c>
      <c r="C123" s="94"/>
      <c r="D123" s="95"/>
      <c r="E123" s="95"/>
      <c r="F123" s="94"/>
    </row>
    <row r="124" spans="1:7" ht="51" x14ac:dyDescent="0.4">
      <c r="A124" s="17" t="s">
        <v>293</v>
      </c>
      <c r="B124" s="111">
        <v>1</v>
      </c>
      <c r="C124" s="101"/>
      <c r="D124" s="95" t="s">
        <v>488</v>
      </c>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4" t="s">
        <v>36</v>
      </c>
      <c r="B133" s="335"/>
      <c r="C133" s="336"/>
      <c r="D133" s="248">
        <f>SUM(B122:C132)</f>
        <v>20</v>
      </c>
    </row>
    <row r="134" spans="1:7" x14ac:dyDescent="0.3">
      <c r="A134" s="334" t="s">
        <v>295</v>
      </c>
      <c r="B134" s="335"/>
      <c r="C134" s="336"/>
      <c r="D134" s="32">
        <f>D133/(COUNT(B122:C132)*2)</f>
        <v>0.90909090909090906</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4" t="s">
        <v>36</v>
      </c>
      <c r="B149" s="335"/>
      <c r="C149" s="336"/>
      <c r="D149" s="248">
        <f>SUM(B137:C148)</f>
        <v>24</v>
      </c>
    </row>
    <row r="150" spans="1:7" x14ac:dyDescent="0.3">
      <c r="A150" s="334" t="s">
        <v>295</v>
      </c>
      <c r="B150" s="335"/>
      <c r="C150" s="336"/>
      <c r="D150" s="33">
        <f>D149/(COUNT(B137:C148)*2)</f>
        <v>1</v>
      </c>
    </row>
    <row r="151" spans="1:7" s="22" customFormat="1" x14ac:dyDescent="0.3">
      <c r="A151" s="26"/>
      <c r="B151" s="27"/>
      <c r="C151" s="27"/>
      <c r="D151" s="28"/>
      <c r="G151" s="126"/>
    </row>
    <row r="152" spans="1:7" ht="19.5" x14ac:dyDescent="0.4">
      <c r="A152" s="342" t="s">
        <v>217</v>
      </c>
      <c r="B152" s="343"/>
      <c r="C152" s="343"/>
      <c r="D152" s="343"/>
      <c r="E152" s="343"/>
      <c r="F152" s="343"/>
    </row>
    <row r="153" spans="1:7" ht="33" x14ac:dyDescent="0.3">
      <c r="A153" s="50" t="s">
        <v>279</v>
      </c>
      <c r="B153" s="94">
        <v>1</v>
      </c>
      <c r="C153" s="94"/>
      <c r="D153" s="95" t="s">
        <v>490</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4" t="s">
        <v>36</v>
      </c>
      <c r="B161" s="340"/>
      <c r="C161" s="341"/>
      <c r="D161" s="250">
        <f>SUM(B153:C160)</f>
        <v>15</v>
      </c>
    </row>
    <row r="162" spans="1:7" x14ac:dyDescent="0.3">
      <c r="A162" s="334" t="s">
        <v>295</v>
      </c>
      <c r="B162" s="335"/>
      <c r="C162" s="336"/>
      <c r="D162" s="33">
        <f>D161/(COUNT(B153:C160)*2)</f>
        <v>0.9375</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4" t="s">
        <v>36</v>
      </c>
      <c r="B169" s="335"/>
      <c r="C169" s="336"/>
      <c r="D169" s="248">
        <f>SUM(B165:C168)</f>
        <v>6</v>
      </c>
    </row>
    <row r="170" spans="1:7" x14ac:dyDescent="0.3">
      <c r="A170" s="334" t="s">
        <v>295</v>
      </c>
      <c r="B170" s="335"/>
      <c r="C170" s="336"/>
      <c r="D170" s="33">
        <f>D169/(COUNT(B165:C168)*2)</f>
        <v>1</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4" t="s">
        <v>36</v>
      </c>
      <c r="B177" s="335"/>
      <c r="C177" s="336"/>
      <c r="D177" s="248">
        <f>SUM(B173:C176)</f>
        <v>8</v>
      </c>
    </row>
    <row r="178" spans="1:7" x14ac:dyDescent="0.3">
      <c r="A178" s="334" t="s">
        <v>295</v>
      </c>
      <c r="B178" s="335"/>
      <c r="C178" s="336"/>
      <c r="D178" s="33">
        <f>D177/(COUNT(B173:C176)*2)</f>
        <v>1</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2</v>
      </c>
      <c r="C181" s="94"/>
      <c r="D181" s="95"/>
      <c r="E181" s="95"/>
      <c r="F181" s="94"/>
    </row>
    <row r="182" spans="1:7" ht="33" x14ac:dyDescent="0.3">
      <c r="A182" s="52" t="s">
        <v>220</v>
      </c>
      <c r="B182" s="94">
        <v>1</v>
      </c>
      <c r="C182" s="94"/>
      <c r="D182" s="95" t="s">
        <v>492</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66" x14ac:dyDescent="0.3">
      <c r="A185" s="17" t="s">
        <v>309</v>
      </c>
      <c r="B185" s="94">
        <v>1</v>
      </c>
      <c r="C185" s="94"/>
      <c r="D185" s="95" t="s">
        <v>491</v>
      </c>
      <c r="E185" s="94"/>
      <c r="F185" s="94"/>
    </row>
    <row r="186" spans="1:7" x14ac:dyDescent="0.3">
      <c r="A186" s="334" t="s">
        <v>36</v>
      </c>
      <c r="B186" s="335"/>
      <c r="C186" s="336"/>
      <c r="D186" s="248">
        <f>SUM(B181:C185)</f>
        <v>8</v>
      </c>
    </row>
    <row r="187" spans="1:7" x14ac:dyDescent="0.3">
      <c r="A187" s="334" t="s">
        <v>295</v>
      </c>
      <c r="B187" s="335"/>
      <c r="C187" s="336"/>
      <c r="D187" s="33">
        <f>D186/(COUNT(B181:C185)*2)</f>
        <v>0.8</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96">
        <v>0.3</v>
      </c>
      <c r="E197" s="287"/>
      <c r="F197" s="288"/>
    </row>
    <row r="198" spans="1:6" ht="22.5" x14ac:dyDescent="0.3">
      <c r="A198" s="35" t="s">
        <v>322</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0.87931034482758619</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85" max="5" man="1"/>
    <brk id="162"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0" zoomScale="60" workbookViewId="0">
      <selection activeCell="C1" sqref="A1:G7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07" t="s">
        <v>179</v>
      </c>
      <c r="B7" s="307"/>
      <c r="C7" s="307"/>
      <c r="D7" s="307"/>
      <c r="E7" s="307"/>
      <c r="F7" s="307"/>
      <c r="G7" s="125"/>
    </row>
    <row r="8" spans="1:7" ht="29.25" x14ac:dyDescent="0.45">
      <c r="A8" s="308" t="str">
        <f>'Page de garde'!D18</f>
        <v>Ghazela</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v>0</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48"/>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48"/>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48"/>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5" zoomScale="60" zoomScaleNormal="90" workbookViewId="0">
      <selection activeCell="B8" sqref="B8: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0" t="s">
        <v>50</v>
      </c>
      <c r="B6" s="330"/>
      <c r="C6" s="330"/>
      <c r="D6" s="330"/>
      <c r="E6" s="330"/>
      <c r="F6" s="330"/>
      <c r="G6" s="125"/>
    </row>
    <row r="7" spans="1:7" s="12" customFormat="1" ht="21.75" customHeight="1" x14ac:dyDescent="0.45">
      <c r="A7" s="308" t="str">
        <f>'A2 Exploitation'!A8:F8</f>
        <v>Ghazela</v>
      </c>
      <c r="B7" s="308"/>
      <c r="C7" s="308"/>
      <c r="D7" s="308"/>
      <c r="E7" s="308"/>
      <c r="F7" s="308"/>
      <c r="G7" s="125"/>
    </row>
    <row r="8" spans="1:7" s="12" customFormat="1" ht="24" x14ac:dyDescent="0.45">
      <c r="A8" s="14" t="s">
        <v>42</v>
      </c>
      <c r="B8" s="331">
        <f>'A2 Exploitation'!B9:F9</f>
        <v>0</v>
      </c>
      <c r="C8" s="331"/>
      <c r="D8" s="331"/>
      <c r="E8" s="331"/>
      <c r="F8" s="331"/>
      <c r="G8" s="125"/>
    </row>
    <row r="9" spans="1:7" s="12" customFormat="1" ht="24" x14ac:dyDescent="0.45">
      <c r="A9" s="15" t="s">
        <v>44</v>
      </c>
      <c r="B9" s="332">
        <f>'A2 Exploitation'!B10:F10</f>
        <v>0</v>
      </c>
      <c r="C9" s="332"/>
      <c r="D9" s="332"/>
      <c r="E9" s="332"/>
      <c r="F9" s="332"/>
      <c r="G9" s="125"/>
    </row>
    <row r="10" spans="1:7" s="12" customFormat="1" ht="24" x14ac:dyDescent="0.45">
      <c r="A10" s="14" t="s">
        <v>43</v>
      </c>
      <c r="B10" s="329">
        <f>'A2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50">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48">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48">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48">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48">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48">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48">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48">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48">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48">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50">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48">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48">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48">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COUNTIF('A1 Technique'!F17:F193,"ok")</f>
        <v>0</v>
      </c>
      <c r="F197" s="288">
        <f>COUNTA('A1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7" t="s">
        <v>179</v>
      </c>
      <c r="B7" s="307"/>
      <c r="C7" s="307"/>
      <c r="D7" s="307"/>
      <c r="E7" s="307"/>
      <c r="F7" s="307"/>
      <c r="G7" s="125"/>
    </row>
    <row r="8" spans="1:7" ht="29.25" x14ac:dyDescent="0.45">
      <c r="A8" s="308" t="str">
        <f>'Page de garde'!D18</f>
        <v>Ghazela</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0" t="s">
        <v>50</v>
      </c>
      <c r="B6" s="330"/>
      <c r="C6" s="330"/>
      <c r="D6" s="330"/>
      <c r="E6" s="330"/>
      <c r="F6" s="330"/>
      <c r="G6" s="125"/>
    </row>
    <row r="7" spans="1:7" s="12" customFormat="1" ht="21.75" customHeight="1" x14ac:dyDescent="0.45">
      <c r="A7" s="308" t="str">
        <f>'A3 Exploitation'!A8:F8</f>
        <v>Ghazela</v>
      </c>
      <c r="B7" s="308"/>
      <c r="C7" s="308"/>
      <c r="D7" s="308"/>
      <c r="E7" s="308"/>
      <c r="F7" s="308"/>
      <c r="G7" s="125"/>
    </row>
    <row r="8" spans="1:7" s="12" customFormat="1" ht="24" x14ac:dyDescent="0.45">
      <c r="A8" s="14" t="s">
        <v>42</v>
      </c>
      <c r="B8" s="331">
        <f>'A3 Exploitation'!B9:F9</f>
        <v>0</v>
      </c>
      <c r="C8" s="331"/>
      <c r="D8" s="331"/>
      <c r="E8" s="331"/>
      <c r="F8" s="331"/>
      <c r="G8" s="125"/>
    </row>
    <row r="9" spans="1:7" s="12" customFormat="1" ht="24" x14ac:dyDescent="0.45">
      <c r="A9" s="15" t="s">
        <v>44</v>
      </c>
      <c r="B9" s="332">
        <f>'A3 Exploitation'!B10:F10</f>
        <v>0</v>
      </c>
      <c r="C9" s="332"/>
      <c r="D9" s="332"/>
      <c r="E9" s="332"/>
      <c r="F9" s="332"/>
      <c r="G9" s="125"/>
    </row>
    <row r="10" spans="1:7" s="12" customFormat="1" ht="24" x14ac:dyDescent="0.45">
      <c r="A10" s="14" t="s">
        <v>43</v>
      </c>
      <c r="B10" s="329">
        <f>'A3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92">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91">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91">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91">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91">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91">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91">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91">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91">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91">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92">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91">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91">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91">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07" t="s">
        <v>179</v>
      </c>
      <c r="B7" s="307"/>
      <c r="C7" s="307"/>
      <c r="D7" s="307"/>
      <c r="E7" s="307"/>
      <c r="F7" s="307"/>
      <c r="G7" s="125"/>
    </row>
    <row r="8" spans="1:7" ht="29.25" x14ac:dyDescent="0.45">
      <c r="A8" s="308" t="str">
        <f>'Page de garde'!D18</f>
        <v>Ghazela</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0" t="s">
        <v>50</v>
      </c>
      <c r="B6" s="330"/>
      <c r="C6" s="330"/>
      <c r="D6" s="330"/>
      <c r="E6" s="330"/>
      <c r="F6" s="330"/>
      <c r="G6" s="125"/>
    </row>
    <row r="7" spans="1:7" s="12" customFormat="1" ht="21.75" customHeight="1" x14ac:dyDescent="0.45">
      <c r="A7" s="308" t="e">
        <f>#REF!</f>
        <v>#REF!</v>
      </c>
      <c r="B7" s="308"/>
      <c r="C7" s="308"/>
      <c r="D7" s="308"/>
      <c r="E7" s="308"/>
      <c r="F7" s="308"/>
      <c r="G7" s="125"/>
    </row>
    <row r="8" spans="1:7" s="12" customFormat="1" ht="24" x14ac:dyDescent="0.45">
      <c r="A8" s="14" t="s">
        <v>42</v>
      </c>
      <c r="B8" s="331">
        <f>'A4 Exploitation'!B9:F9</f>
        <v>0</v>
      </c>
      <c r="C8" s="331"/>
      <c r="D8" s="331"/>
      <c r="E8" s="331"/>
      <c r="F8" s="331"/>
      <c r="G8" s="125"/>
    </row>
    <row r="9" spans="1:7" s="12" customFormat="1" ht="24" x14ac:dyDescent="0.45">
      <c r="A9" s="15" t="s">
        <v>44</v>
      </c>
      <c r="B9" s="332">
        <f>'A4 Exploitation'!B10:F10</f>
        <v>0</v>
      </c>
      <c r="C9" s="332"/>
      <c r="D9" s="332"/>
      <c r="E9" s="332"/>
      <c r="F9" s="332"/>
      <c r="G9" s="125"/>
    </row>
    <row r="10" spans="1:7" s="12" customFormat="1" ht="24" x14ac:dyDescent="0.45">
      <c r="A10" s="14" t="s">
        <v>43</v>
      </c>
      <c r="B10" s="329">
        <f>'A4 Exploitation'!A8:F8</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45">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44">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44">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44">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44">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44">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44">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44">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44">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44">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45">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44">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44">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44">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2018-06-20T14:02:55Z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