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D285" i="24" s="1"/>
  <c r="C260" i="24"/>
  <c r="C256" i="24"/>
  <c r="D263" i="24" s="1"/>
  <c r="D264" i="24" s="1"/>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D229" i="22" s="1"/>
  <c r="D230" i="22" s="1"/>
  <c r="C204" i="22"/>
  <c r="C203" i="22"/>
  <c r="C195" i="22"/>
  <c r="A193" i="22"/>
  <c r="C180" i="22"/>
  <c r="C176" i="22"/>
  <c r="C174" i="22"/>
  <c r="C172" i="22"/>
  <c r="C160" i="22"/>
  <c r="D163" i="22" s="1"/>
  <c r="A153" i="22"/>
  <c r="C143" i="22"/>
  <c r="C141" i="22"/>
  <c r="C140" i="22"/>
  <c r="D146" i="22" s="1"/>
  <c r="C129" i="22"/>
  <c r="C127" i="22"/>
  <c r="C125" i="22"/>
  <c r="C121" i="22"/>
  <c r="C109" i="22"/>
  <c r="D110" i="22" s="1"/>
  <c r="D111" i="22" s="1"/>
  <c r="C107" i="22"/>
  <c r="A100" i="22"/>
  <c r="C87" i="22"/>
  <c r="D93" i="22" s="1"/>
  <c r="D94" i="22" s="1"/>
  <c r="C76" i="22"/>
  <c r="C75" i="22"/>
  <c r="C70" i="22"/>
  <c r="C64" i="22"/>
  <c r="C62" i="22"/>
  <c r="D81" i="22" s="1"/>
  <c r="C53" i="22"/>
  <c r="C51" i="22"/>
  <c r="D54" i="22" s="1"/>
  <c r="D55" i="22" s="1"/>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D146" i="20" s="1"/>
  <c r="C129" i="20"/>
  <c r="C127" i="20"/>
  <c r="C125" i="20"/>
  <c r="C121" i="20"/>
  <c r="D134" i="20" s="1"/>
  <c r="D135" i="20" s="1"/>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54" i="20" l="1"/>
  <c r="D55" i="20" s="1"/>
  <c r="D388" i="20"/>
  <c r="D389" i="20" s="1"/>
  <c r="D399" i="20"/>
  <c r="D206" i="22"/>
  <c r="D207" i="22" s="1"/>
  <c r="D451" i="22"/>
  <c r="D452" i="22" s="1"/>
  <c r="B145" i="29" s="1"/>
  <c r="D62" i="23"/>
  <c r="D63" i="23" s="1"/>
  <c r="D62" i="27"/>
  <c r="D63" i="27" s="1"/>
  <c r="D110" i="26"/>
  <c r="D111" i="26" s="1"/>
  <c r="D491" i="26"/>
  <c r="D492" i="26" s="1"/>
  <c r="B174" i="29" s="1"/>
  <c r="D62" i="21"/>
  <c r="D63" i="21" s="1"/>
  <c r="D451" i="24"/>
  <c r="D452" i="24" s="1"/>
  <c r="B146" i="29" s="1"/>
  <c r="D443" i="24"/>
  <c r="D186" i="20"/>
  <c r="D187" i="20" s="1"/>
  <c r="D229" i="20"/>
  <c r="D230" i="20" s="1"/>
  <c r="D134" i="22"/>
  <c r="D135" i="22" s="1"/>
  <c r="D379" i="22"/>
  <c r="D380" i="22" s="1"/>
  <c r="D399" i="22"/>
  <c r="D134" i="24"/>
  <c r="D135" i="24" s="1"/>
  <c r="D146" i="24"/>
  <c r="D379" i="24"/>
  <c r="D380" i="24" s="1"/>
  <c r="D399" i="24"/>
  <c r="D81" i="26"/>
  <c r="D206" i="26"/>
  <c r="D207" i="26" s="1"/>
  <c r="D242" i="26"/>
  <c r="D263" i="26"/>
  <c r="D264" i="26" s="1"/>
  <c r="D388" i="26"/>
  <c r="D389" i="26" s="1"/>
  <c r="D160" i="23"/>
  <c r="D161" i="23" s="1"/>
  <c r="D160" i="25"/>
  <c r="D161" i="25" s="1"/>
  <c r="D101" i="27"/>
  <c r="D102" i="27" s="1"/>
  <c r="D81" i="20"/>
  <c r="D206" i="20"/>
  <c r="D207" i="20" s="1"/>
  <c r="D263" i="20"/>
  <c r="D264" i="20" s="1"/>
  <c r="D285" i="22"/>
  <c r="D186" i="24"/>
  <c r="D187" i="24" s="1"/>
  <c r="D229" i="24"/>
  <c r="D230" i="24" s="1"/>
  <c r="D285" i="26"/>
  <c r="D318" i="26"/>
  <c r="D336" i="26"/>
  <c r="D337" i="26" s="1"/>
  <c r="D429" i="26"/>
  <c r="D83" i="21"/>
  <c r="D84" i="21" s="1"/>
  <c r="D132" i="21"/>
  <c r="D133" i="21" s="1"/>
  <c r="D148" i="21"/>
  <c r="D149" i="21" s="1"/>
  <c r="D83" i="23"/>
  <c r="D84" i="23" s="1"/>
  <c r="D132" i="23"/>
  <c r="D133" i="23" s="1"/>
  <c r="D148" i="23"/>
  <c r="D149" i="23" s="1"/>
  <c r="D83" i="25"/>
  <c r="D84" i="25" s="1"/>
  <c r="D132" i="25"/>
  <c r="D133" i="25" s="1"/>
  <c r="D148" i="25"/>
  <c r="D149" i="25" s="1"/>
  <c r="D388" i="18"/>
  <c r="D389" i="18" s="1"/>
  <c r="D285" i="20"/>
  <c r="D318" i="20"/>
  <c r="D336" i="20"/>
  <c r="D337" i="20" s="1"/>
  <c r="D429" i="20"/>
  <c r="D37" i="22"/>
  <c r="D186" i="22"/>
  <c r="D187" i="22" s="1"/>
  <c r="D388" i="22"/>
  <c r="D389" i="22" s="1"/>
  <c r="D81" i="24"/>
  <c r="D206" i="24"/>
  <c r="D207" i="24" s="1"/>
  <c r="D318" i="24"/>
  <c r="D336" i="24"/>
  <c r="D337" i="24" s="1"/>
  <c r="D388" i="24"/>
  <c r="D389" i="24" s="1"/>
  <c r="D429" i="24"/>
  <c r="D54" i="26"/>
  <c r="D55" i="26" s="1"/>
  <c r="D134" i="26"/>
  <c r="D135" i="26" s="1"/>
  <c r="D146" i="26"/>
  <c r="D379" i="26"/>
  <c r="D380" i="26" s="1"/>
  <c r="D399" i="26"/>
  <c r="D451" i="26"/>
  <c r="D452" i="26" s="1"/>
  <c r="B147" i="29" s="1"/>
  <c r="D101" i="21"/>
  <c r="D102" i="21" s="1"/>
  <c r="D101" i="23"/>
  <c r="D102" i="23" s="1"/>
  <c r="D117" i="23"/>
  <c r="D118" i="23" s="1"/>
  <c r="D101" i="25"/>
  <c r="D102" i="25" s="1"/>
  <c r="D117" i="25"/>
  <c r="D118" i="25" s="1"/>
  <c r="D160" i="27"/>
  <c r="D161" i="27" s="1"/>
  <c r="D451" i="18"/>
  <c r="D452" i="18" s="1"/>
  <c r="B143" i="29" s="1"/>
  <c r="D429" i="18"/>
  <c r="D430" i="18" s="1"/>
  <c r="D160" i="19"/>
  <c r="D161" i="19" s="1"/>
  <c r="D62" i="19"/>
  <c r="D63" i="19" s="1"/>
  <c r="D399" i="18"/>
  <c r="D400" i="18" s="1"/>
  <c r="D379" i="18"/>
  <c r="D380" i="18" s="1"/>
  <c r="D336" i="18"/>
  <c r="D337" i="18" s="1"/>
  <c r="D318" i="18"/>
  <c r="D321" i="18" s="1"/>
  <c r="D322" i="18" s="1"/>
  <c r="D148" i="19"/>
  <c r="D149" i="19" s="1"/>
  <c r="D285" i="18"/>
  <c r="D263" i="18"/>
  <c r="D264" i="18" s="1"/>
  <c r="D132" i="19"/>
  <c r="D133" i="19" s="1"/>
  <c r="D242" i="18"/>
  <c r="D229" i="18"/>
  <c r="D230" i="18" s="1"/>
  <c r="D206" i="18"/>
  <c r="D207" i="18" s="1"/>
  <c r="D117" i="19"/>
  <c r="D118" i="19" s="1"/>
  <c r="D186" i="18"/>
  <c r="D187" i="18" s="1"/>
  <c r="D101" i="19"/>
  <c r="D102" i="19" s="1"/>
  <c r="D146" i="18"/>
  <c r="D134" i="18"/>
  <c r="D135" i="18" s="1"/>
  <c r="D83" i="19"/>
  <c r="D84" i="19" s="1"/>
  <c r="D81" i="18"/>
  <c r="D82" i="18" s="1"/>
  <c r="D54" i="18"/>
  <c r="D55" i="18" s="1"/>
  <c r="D37" i="18"/>
  <c r="D40" i="18" s="1"/>
  <c r="D41" i="18" s="1"/>
  <c r="D40" i="24"/>
  <c r="D41" i="24" s="1"/>
  <c r="D40" i="26"/>
  <c r="D41" i="26" s="1"/>
  <c r="D197" i="27"/>
  <c r="D198" i="27" s="1"/>
  <c r="B11" i="27" s="1"/>
  <c r="D194" i="27"/>
  <c r="D194" i="25"/>
  <c r="D197" i="23"/>
  <c r="D198" i="23" s="1"/>
  <c r="B11" i="23" s="1"/>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321" i="20"/>
  <c r="D322" i="20" s="1"/>
  <c r="D319" i="20"/>
  <c r="D432" i="20"/>
  <c r="D433" i="20" s="1"/>
  <c r="B135" i="29" s="1"/>
  <c r="D430" i="20"/>
  <c r="D149" i="20"/>
  <c r="D150" i="20" s="1"/>
  <c r="D147" i="20"/>
  <c r="D349" i="20"/>
  <c r="D350" i="20" s="1"/>
  <c r="D501" i="20"/>
  <c r="B180" i="29" s="1"/>
  <c r="D286" i="20"/>
  <c r="D288" i="20"/>
  <c r="D289" i="20" s="1"/>
  <c r="D189" i="20"/>
  <c r="D190" i="20" s="1"/>
  <c r="D164" i="20"/>
  <c r="D400" i="20"/>
  <c r="D402" i="20"/>
  <c r="D403" i="20" s="1"/>
  <c r="D96" i="20"/>
  <c r="D97" i="20" s="1"/>
  <c r="D82" i="20"/>
  <c r="D245" i="20"/>
  <c r="D246" i="20" s="1"/>
  <c r="D243" i="20"/>
  <c r="D451" i="20"/>
  <c r="D452" i="20" s="1"/>
  <c r="B144" i="29" s="1"/>
  <c r="D347" i="20"/>
  <c r="D40" i="20"/>
  <c r="D41" i="20" s="1"/>
  <c r="D449" i="20"/>
  <c r="D286" i="18"/>
  <c r="D501" i="18"/>
  <c r="B179" i="29" s="1"/>
  <c r="D243" i="18"/>
  <c r="D164" i="18"/>
  <c r="D347" i="18"/>
  <c r="D449" i="18"/>
  <c r="D149" i="18" l="1"/>
  <c r="D150" i="18" s="1"/>
  <c r="D197" i="21"/>
  <c r="D198" i="21" s="1"/>
  <c r="B11" i="21" s="1"/>
  <c r="D197" i="25"/>
  <c r="D198" i="25" s="1"/>
  <c r="B11" i="25" s="1"/>
  <c r="D349" i="24"/>
  <c r="D350" i="24" s="1"/>
  <c r="D349" i="26"/>
  <c r="D350" i="26" s="1"/>
  <c r="D432" i="18"/>
  <c r="D433" i="18" s="1"/>
  <c r="B134" i="29" s="1"/>
  <c r="D402" i="18"/>
  <c r="D403" i="18" s="1"/>
  <c r="B125" i="29" s="1"/>
  <c r="D349" i="18"/>
  <c r="D350" i="18" s="1"/>
  <c r="B116" i="29" s="1"/>
  <c r="D319" i="18"/>
  <c r="D288" i="18"/>
  <c r="D289" i="18" s="1"/>
  <c r="B98" i="29" s="1"/>
  <c r="D245" i="18"/>
  <c r="D246" i="18" s="1"/>
  <c r="B89" i="29" s="1"/>
  <c r="D189" i="18"/>
  <c r="D190" i="18" s="1"/>
  <c r="B80" i="29" s="1"/>
  <c r="D197" i="19"/>
  <c r="D198" i="19" s="1"/>
  <c r="B11" i="19" s="1"/>
  <c r="D147" i="18"/>
  <c r="D96" i="18"/>
  <c r="D97" i="18" s="1"/>
  <c r="D38" i="18"/>
  <c r="D504" i="26"/>
  <c r="D505" i="26" s="1"/>
  <c r="D504" i="24"/>
  <c r="D505" i="24" s="1"/>
  <c r="D504" i="22"/>
  <c r="D505" i="22" s="1"/>
  <c r="D504" i="20"/>
  <c r="D505" i="20" s="1"/>
  <c r="B53" i="29"/>
  <c r="B93" i="29"/>
  <c r="B75" i="29"/>
  <c r="B128" i="29"/>
  <c r="B101" i="29"/>
  <c r="B100" i="29"/>
  <c r="B55" i="29"/>
  <c r="B99" i="29"/>
  <c r="B126" i="29"/>
  <c r="B107" i="29"/>
  <c r="B71"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0" l="1"/>
  <c r="B36" i="29"/>
  <c r="B26" i="29"/>
  <c r="B12" i="24"/>
  <c r="B38" i="29"/>
  <c r="B28" i="29"/>
  <c r="B12" i="22"/>
  <c r="B27" i="29"/>
  <c r="B37" i="29"/>
  <c r="B12" i="26"/>
  <c r="B29" i="29"/>
  <c r="B39" i="29"/>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<sst xmlns="http://schemas.openxmlformats.org/spreadsheetml/2006/main" count="4422" uniqueCount="495">
  <si>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</si>
  <si>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</si>
  <si>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</si>
  <si>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</si>
  <si>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</si>
  <si>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</si>
  <si>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</si>
  <si>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</si>
  <si>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</si>
  <si>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</si>
  <si>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</si>
  <si>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</si>
  <si>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</si>
  <si>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</si>
  <si>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</si>
  <si>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</si>
  <si>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</si>
  <si>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</si>
  <si>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</si>
  <si>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</si>
  <si>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</si>
  <si>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</si>
  <si>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</si>
  <si>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</si>
  <si>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</si>
  <si>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</si>
  <si>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</si>
  <si>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</si>
  <si>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</si>
  <si>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</si>
  <si>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</si>
  <si>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</si>
  <si>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</si>
  <si>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</si>
  <si>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</si>
  <si>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</si>
  <si>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</si>
  <si>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</si>
  <si>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</si>
  <si>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</si>
  <si>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</si>
  <si>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</si>
  <si>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</si>
  <si>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</si>
  <si>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</si>
  <si>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</si>
  <si>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</si>
  <si>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</si>
  <si>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</si>
  <si>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</si>
  <si>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</si>
  <si>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</si>
  <si>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</si>
  <si>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</si>
  <si>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</si>
  <si>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</si>
  <si>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</si>
  <si>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</si>
  <si>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</si>
  <si>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</si>
  <si>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</si>
  <si>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</si>
  <si>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</si>
  <si>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</si>
  <si>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</si>
  <si>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</si>
  <si>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</si>
  <si>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</si>
  <si>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</si>
  <si>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</si>
  <si>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</si>
  <si>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</si>
  <si>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</si>
  <si>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</si>
  <si>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</si>
  <si>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</si>
  <si>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</si>
  <si>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</si>
  <si>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</si>
  <si>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</si>
  <si>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</si>
  <si>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</si>
  <si>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</si>
  <si>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</si>
  <si>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</si>
  <si>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</si>
  <si>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</si>
  <si>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</si>
  <si>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</si>
  <si>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</si>
  <si>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</si>
  <si>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</si>
  <si>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</si>
  <si>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</si>
  <si>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</si>
  <si>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</si>
  <si>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</si>
  <si>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</si>
  <si>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</si>
  <si>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</si>
  <si>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</si>
  <si>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</si>
  <si>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</si>
  <si>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</si>
  <si>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</si>
  <si>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</si>
  <si>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</si>
  <si>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</si>
  <si>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</si>
  <si>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</si>
  <si>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</si>
  <si>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</si>
  <si>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</si>
  <si>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</si>
  <si>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</si>
  <si>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</si>
  <si>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</si>
  <si>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</si>
  <si>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</si>
  <si>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</si>
  <si>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</si>
  <si>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</si>
  <si>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</si>
  <si>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</si>
  <si>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</si>
  <si>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</si>
  <si>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</si>
  <si>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</si>
  <si>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</si>
  <si>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</si>
  <si>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</si>
  <si>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</si>
  <si>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</si>
  <si>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</si>
  <si>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</si>
  <si>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</si>
  <si>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</si>
  <si>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</si>
  <si>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</si>
  <si>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</si>
  <si>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</si>
  <si>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</si>
  <si>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</si>
  <si>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</si>
  <si>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</si>
  <si>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</si>
  <si>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</si>
  <si>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</si>
  <si>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</si>
  <si>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</si>
  <si>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</si>
  <si>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</si>
  <si>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</si>
  <si>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</si>
  <si>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</si>
  <si>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</si>
  <si>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</si>
  <si>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</si>
  <si>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</si>
  <si>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</si>
  <si>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</si>
  <si>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</si>
  <si>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</si>
  <si>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</si>
  <si>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</si>
  <si>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</si>
  <si>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</si>
  <si>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</si>
  <si>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</si>
  <si>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</si>
  <si>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</si>
  <si>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</si>
  <si>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</si>
  <si>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</si>
  <si>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</si>
  <si>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</si>
  <si>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</si>
  <si>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</si>
  <si>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</si>
  <si>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</si>
  <si>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</si>
  <si>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</si>
  <si>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</si>
  <si>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</si>
  <si>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</si>
  <si>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</si>
  <si>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</si>
  <si>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</si>
  <si>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</si>
  <si>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</si>
  <si>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</si>
  <si>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</si>
  <si>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</si>
  <si>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</si>
  <si>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</si>
  <si>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</si>
  <si>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</si>
  <si>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</si>
  <si>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</si>
  <si>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</si>
  <si>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</si>
  <si>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</si>
  <si>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</si>
  <si>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</si>
  <si>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</si>
  <si>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</si>
  <si>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</si>
  <si>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</si>
  <si>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</si>
  <si>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</si>
  <si>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</si>
  <si>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</si>
  <si>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</si>
  <si>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</si>
  <si>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</si>
  <si>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</si>
  <si>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</si>
  <si>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</si>
  <si>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</si>
  <si>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</si>
  <si>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</si>
  <si>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</si>
  <si>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</si>
  <si>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</si>
  <si>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</si>
  <si>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</si>
  <si>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</si>
  <si>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</si>
  <si>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</si>
  <si>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</si>
  <si>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</si>
  <si>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</si>
  <si>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</si>
  <si>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</si>
  <si>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</si>
  <si>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</si>
  <si>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</si>
  <si>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</si>
  <si>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</si>
  <si>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</si>
  <si>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</si>
  <si>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</si>
  <si>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</si>
  <si>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</si>
  <si>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</si>
  <si>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</si>
  <si>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</si>
  <si>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</si>
  <si>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</si>
  <si>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</si>
  <si>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</si>
  <si>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</si>
  <si>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</si>
  <si>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</si>
  <si>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</si>
  <si>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</si>
  <si>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</si>
  <si>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</si>
  <si>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</si>
  <si>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</si>
  <si>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</si>
  <si>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</si>
  <si>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</si>
  <si>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</si>
  <si>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</si>
  <si>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</si>
  <si>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</si>
  <si>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</si>
  <si>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</si>
  <si>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</si>
  <si>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</si>
  <si>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</si>
  <si>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</si>
  <si>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</si>
  <si>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</si>
  <si>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</si>
  <si>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</si>
  <si>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</si>
  <si>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</si>
  <si>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</si>
  <si>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</si>
  <si>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</si>
  <si>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</si>
  <si>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</si>
  <si>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</si>
  <si>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</si>
  <si>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</si>
  <si>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</si>
  <si>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</si>
  <si>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</si>
  <si>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</si>
  <si>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</si>
  <si>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</si>
  <si>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</si>
  <si>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</si>
  <si>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</si>
  <si>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</si>
  <si>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</si>
  <si>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</si>
  <si>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</si>
  <si>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</si>
  <si>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</si>
  <si>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</si>
  <si>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</si>
  <si>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</si>
  <si>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</si>
  <si>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</si>
  <si>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</si>
  <si>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</si>
  <si>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</si>
  <si>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</si>
  <si>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</si>
  <si>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</si>
  <si>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</si>
  <si>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</si>
  <si>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</si>
  <si>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</si>
  <si>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</si>
  <si>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</si>
  <si>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</si>
  <si>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</si>
  <si>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</si>
  <si>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</si>
  <si>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</si>
  <si>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</si>
  <si>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</si>
  <si>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</si>
  <si>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</si>
  <si>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</si>
  <si>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</si>
  <si>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</si>
  <si>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</si>
  <si>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</si>
  <si>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</si>
  <si>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</si>
  <si>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</si>
  <si>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</si>
  <si>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</si>
  <si>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</si>
  <si>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</si>
  <si>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</si>
  <si>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</si>
  <si>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</si>
  <si>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</si>
  <si>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</si>
  <si>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</si>
  <si>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</si>
  <si>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</si>
  <si>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</si>
  <si>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</si>
  <si>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</si>
  <si>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</si>
  <si>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</si>
  <si>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</si>
  <si>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</si>
  <si>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</si>
  <si>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</si>
  <si>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</si>
  <si>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</si>
  <si>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</si>
  <si>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</si>
  <si>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</si>
  <si>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</si>
  <si>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</si>
  <si>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</si>
  <si>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</si>
  <si>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</si>
  <si>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</si>
  <si>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</si>
  <si>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</si>
  <si>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</si>
  <si>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</si>
  <si>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</si>
  <si>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</si>
  <si>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</si>
  <si>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</si>
  <si>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</si>
  <si>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</si>
  <si>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</si>
  <si>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</si>
  <si>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</si>
  <si>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</si>
  <si>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</si>
  <si>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</si>
  <si>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</si>
  <si>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</si>
  <si>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</si>
  <si>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</si>
  <si>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</si>
  <si>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</si>
  <si>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</si>
  <si>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</si>
  <si>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</si>
  <si>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</si>
  <si>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</si>
  <si>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</si>
  <si>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</si>
  <si>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</si>
  <si>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</si>
  <si>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</si>
  <si>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</si>
  <si>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</si>
  <si>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</si>
  <si>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</si>
  <si>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</si>
  <si>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</si>
  <si>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</si>
  <si>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</si>
  <si>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</si>
  <si>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</si>
  <si>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</si>
  <si>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EL GHAZELLA</t>
  </si>
  <si>
    <t>Dr Hend KAMOUN</t>
  </si>
  <si>
    <t>Directeur du magasin et chefs rayon</t>
  </si>
  <si>
    <t>manque de plan d'action suite a l'analyse non conforme du rumsteak prélevé en janvier 2017</t>
  </si>
  <si>
    <t>Le contrôle à la réception des produits de la mer réceptionnés depuis l'entrepôt n'est pas réalisé.</t>
  </si>
  <si>
    <t>Le local poubelle donne accès à la zone de réception. Les horaires de sortie des déchets ne sont pas fixés et communiqués.</t>
  </si>
  <si>
    <t>manque d'enregistrement du contrôle a la reception des produits surgelés cofagro du 09/02/2017</t>
  </si>
  <si>
    <t>Le sol du quai de réception est crevassé.</t>
  </si>
  <si>
    <t>batteur nécessite le nettoyage</t>
  </si>
  <si>
    <t>poids non conforme pour baguettes cereales 230g par rapport a 250g poids mentionné sur l'etiquette</t>
  </si>
  <si>
    <t>Pour les produits Mme fathallah:  sablé : Durée de vie indiquée par le fournisseur est 1 mois alors que la durée de vie sur l’étiquette carrefour est 3 mois, caak sesam: Durée de vie indiquée par le fournisseur est 1 mois alors que la durée de vie sur l’étiquette carrefour est 3 mois,</t>
  </si>
  <si>
    <t>Absence de porte ou de rideaux au niveau de la réserve sèche.
Présence de rouille en bas de la chambre froide positive.</t>
  </si>
  <si>
    <t xml:space="preserve">décollement du revêtement du plafond boulangerie;  Le carrelage de la plonge est crevassé.                                            </t>
  </si>
  <si>
    <t>sol sale de la chambre froide négative</t>
  </si>
  <si>
    <t>dépôt de givre au niveau de l’évaporateur 
de la ch froide negative</t>
  </si>
  <si>
    <t>Egouttage d'eau de l'evaporateur de la ch froide positive, dépôt de givre au niveau de l’évaporateur de la ch froide negative</t>
  </si>
  <si>
    <t xml:space="preserve"> dépôt de givre au niveau de l’évaporateur de la ch froide negative</t>
  </si>
  <si>
    <t>renforcer le nettoyage du meuble refrigéré et de la table d'exposition poulets rotis</t>
  </si>
  <si>
    <t>Manque de verification du thermometre pour le mois de fevrier 2017</t>
  </si>
  <si>
    <t>hotte sale</t>
  </si>
  <si>
    <t>La vitre du meuble froid est brisée.</t>
  </si>
  <si>
    <t>Présence de piqûres de moisissures sur l'évaporateur.</t>
  </si>
  <si>
    <t>manque de vitre au niveau linéaire</t>
  </si>
  <si>
    <t>intervention de l'équipe technique dans le magasin sur tous les equipements de froid le jour de l'audit, Cette intervention a entrainé une perturbation momentanée au niveau de la température des installations frigorifiques</t>
  </si>
  <si>
    <t>port d'épingles (la commande des coiffes blanches est en cours)</t>
  </si>
  <si>
    <t>Pour la traçabilité du pilon poulet :indication de deux fournisseurs différents hors un seul fournisseur est concerné</t>
  </si>
  <si>
    <t>Porte du labo est maintenue ouverte</t>
  </si>
  <si>
    <t>thermomètre à sonde non verifié pour fevrier 17</t>
  </si>
  <si>
    <t>manque de chaussures de travail</t>
  </si>
  <si>
    <t>DLC carrefour pour brochettes mazraa et cailles  25/02/17 &gt; DLC fournisseur 24/02/17</t>
  </si>
  <si>
    <t>la nouvelle table de plonge n’est pas adaptée pour placer  la poubelle</t>
  </si>
  <si>
    <t>les balises déposées sur les produits sans pique</t>
  </si>
  <si>
    <t xml:space="preserve">Absence de pelle à glace. </t>
  </si>
  <si>
    <t>Manque de tracabilité pour les produits frais en emballage progressif (saumon, polupe, sardines)</t>
  </si>
  <si>
    <t>Egouttage d'eau souillée depuis la conduite émanant de la regard des sanitaires au dessus de la chambre froide volaillerie.</t>
  </si>
  <si>
    <t>absence d’étagères ce qui ne permet pas de respecter le système FIFO , traces de rouille au niveau plinthe et sol de la chambre froide viandes</t>
  </si>
  <si>
    <t xml:space="preserve">Présence de vapeur d’eau dans les salades cuites emballées du fournisseur le ptit fresh (mechouia, baba ghannouch) , manque d'indication de la température de conservation pour les produits le ptit fresh
</t>
  </si>
  <si>
    <t>entreposage des pommes de terre au niveau de la réserve sèche: risque contamination aéroportée</t>
  </si>
  <si>
    <t>entreposage de produits de lessives dans des caisses de fleg sales</t>
  </si>
  <si>
    <t>manque le rapport et le plan d'action pour la bou/pat, fruits légumes, PGC, PLS et boucherie</t>
  </si>
  <si>
    <t>excès de givre au niveau des crèmes glacées</t>
  </si>
  <si>
    <t>traces de moisissures au niveau des étagères fromages</t>
  </si>
  <si>
    <t>sol sale de la chambre froide négative, "Entreposage a même le sol de cartons de crèmes glacées, ch froide positive : presence de restes de fromages derrière les étagères</t>
  </si>
  <si>
    <t>Manque de papier essuie tout aux sanitaires</t>
  </si>
  <si>
    <t>La porte du local poubelle ouvre sur la zone de réception. Les horaires de sortie de déchets ne sont pas fixés. Prévoir un affichage pour prévenir le croisement de flux entre matière première et déchets.</t>
  </si>
  <si>
    <t>Le local doit etre climatisé en continu, la meme prise electrique est utilisée pour le carsher.</t>
  </si>
  <si>
    <t xml:space="preserve">Planning de formation 2017 non reçu </t>
  </si>
  <si>
    <t>les dernières analyses coproparasitologiques datent de mai 2016</t>
  </si>
  <si>
    <t>presence d'un depot de givre au meuble PLS surgelés et au niveau evaporateurs de la chambre froide négative</t>
  </si>
  <si>
    <t>L'aération est faible aux vestiaires hommes et femmes. L'ambiance thermique est lourde à ce niveau.</t>
  </si>
  <si>
    <t>Absence de dispositifs de savon liquide aux sanitaires</t>
  </si>
  <si>
    <t>Absence de dispositifs de papier essuie-mains aux sanitaires</t>
  </si>
  <si>
    <t>Directeur magasin et chefs rayons</t>
  </si>
  <si>
    <t>réferentiel affiché au niveau de la reception date de 2015</t>
  </si>
  <si>
    <t>assurer l'enregistrement des DLC  sur la fiche de contrôle a la reception</t>
  </si>
  <si>
    <t>ancienne version utilisé pour le contrôle de poids</t>
  </si>
  <si>
    <t>assurer le marquage du bac pour la desinfection des œufs et fruits</t>
  </si>
  <si>
    <t>Etiquetage non conforme pour plusieurs produits vu que l’amande et noix(allergène majeur)  ne figure pas dans la liste des ingrédients ex : tarte chocolat, tartelette noix, gâteau chantilly</t>
  </si>
  <si>
    <t xml:space="preserve">chambre froide négative: sol sale avec dépôt de givre au sol </t>
  </si>
  <si>
    <t>chambre froide négative: sol sale avec dépôt de givre au sol et au niveau evaporateur</t>
  </si>
  <si>
    <t>mozarella entamé et non protégé dans la chambre froide</t>
  </si>
  <si>
    <t>paniers friteuse sale et oxydée, renforcer le nettoyage des rails du meuble au labo</t>
  </si>
  <si>
    <t>absence de balise pour les sandwichs ronds</t>
  </si>
  <si>
    <t>Température a coeur de la salade mechouia 5,7°C</t>
  </si>
  <si>
    <t>porte de la rotissoire ne se ferme pas</t>
  </si>
  <si>
    <t>Présence de piqûres de moisissures sur l'évaporateur du labo</t>
  </si>
  <si>
    <t>vechio bastardo et cameloni fromage DLC 21/04/17  et non retirés du rayon</t>
  </si>
  <si>
    <t>manque d'enregistrement des températures a cœur des produits</t>
  </si>
  <si>
    <t>Température linéaire vérifiée 3,6°C et température affichée 4,6°C</t>
  </si>
  <si>
    <t>Présence de marteau de tapage en bois dans l'armoire UV</t>
  </si>
  <si>
    <t>thermometre a sonde non verifié pour avril 2017</t>
  </si>
  <si>
    <t>plusieurs produits LS dont la DLC 21/04/17 non retirés du rayon (bourguignon, jumeau a braiser, noix de bœuf)</t>
  </si>
  <si>
    <t>Absence de tracabilité pour les produits agneaux, ancienne version de fiches de tracabilité utilisées pour les autres produits</t>
  </si>
  <si>
    <t>Porte du labo est maintenue ouverte ce qui ne permet pas le refroidissement du labo</t>
  </si>
  <si>
    <t>Température linéaire LS affichée est -3°C (produit commence a se congeler)</t>
  </si>
  <si>
    <t xml:space="preserve"> chambre froide negative: sol sale avec dépôt de givre </t>
  </si>
  <si>
    <t>manque de glacage des produits sur l'etal</t>
  </si>
  <si>
    <t>depot de givre au niveau du meuble produits surgelés</t>
  </si>
  <si>
    <t xml:space="preserve"> manque d'indication de la température de conservation pour les produits le ptit fresh</t>
  </si>
  <si>
    <t>DLC et DF illisibles sur les boites de salade mechouia zgolli. Presence de boites de conserve cabossées</t>
  </si>
  <si>
    <t>manque de verification du thermomètre a sonde</t>
  </si>
  <si>
    <t>depot de givre au niveau du meuble produits surgelés poissonnerie, depot de givre au niveau evaporateur de la chambre froide negative</t>
  </si>
  <si>
    <t>manque l'affichage du rapport olives epices</t>
  </si>
  <si>
    <t>Absence de dispositifs de papier essuie-mains aux sanitaires et en charcuterie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</si>
</sst>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name val="Calibri Light"/>
      <family val="2"/>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19" fillId="0" borderId="1" xfId="0" applyFont="1" applyBorder="1" applyAlignment="1" applyProtection="1">
      <alignment wrapText="1"/>
      <protection locked="0"/>
    </xf>
    <xf numFmtId="0" fontId="11" fillId="0" borderId="0" xfId="0" applyFont="1" applyFill="1" applyProtection="1"/>
    <xf numFmtId="0" fontId="0" fillId="0" borderId="1" xfId="0" applyBorder="1" applyAlignment="1" applyProtection="1">
      <alignment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55" fillId="0" borderId="1" xfId="0" applyFont="1" applyBorder="1" applyAlignment="1" applyProtection="1">
      <alignment wrapText="1"/>
      <protection locked="0"/>
    </xf>
    <xf numFmtId="0" fontId="25" fillId="0" borderId="1" xfId="0" applyFont="1" applyBorder="1" applyProtection="1">
      <protection locked="0"/>
    </xf>
    <xf numFmtId="0" fontId="53" fillId="0" borderId="1" xfId="0" applyFont="1" applyBorder="1" applyAlignment="1">
      <alignment horizontal="left" vertical="top" wrapText="1"/>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12" fillId="15" borderId="1" xfId="0" applyFont="1" applyFill="1" applyBorder="1"/>
    <xf numFmtId="0" fontId="0" fillId="15" borderId="1" xfId="0" applyFill="1" applyBorder="1" applyAlignment="1" applyProtection="1">
      <alignment horizontal="center" vertical="center" wrapText="1"/>
      <protection hidden="1"/>
    </xf>
    <xf numFmtId="0" fontId="0" fillId="15" borderId="7" xfId="0" applyFill="1" applyBorder="1" applyAlignment="1" applyProtection="1">
      <alignment horizontal="left" vertical="top" wrapText="1"/>
      <protection locked="0"/>
    </xf>
    <xf numFmtId="0" fontId="4" fillId="16" borderId="1" xfId="0" applyFont="1" applyFill="1" applyBorder="1" applyAlignment="1" applyProtection="1">
      <alignment vertical="center" wrapText="1"/>
      <protection hidden="1"/>
    </xf>
    <xf numFmtId="0" fontId="0" fillId="16" borderId="1" xfId="0" applyFill="1" applyBorder="1" applyAlignment="1" applyProtection="1">
      <alignment horizontal="center" vertical="center" wrapText="1"/>
      <protection locked="0"/>
    </xf>
    <xf numFmtId="0" fontId="24" fillId="16" borderId="1" xfId="0" applyFont="1" applyFill="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FFFF"/>
      <color rgb="FFFF5050"/>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0.88461538461538458</c:v>
                </c:pt>
                <c:pt idx="1">
                  <c:v>0.92307692307692313</c:v>
                </c:pt>
                <c:pt idx="2">
                  <c:v>0</c:v>
                </c:pt>
                <c:pt idx="3">
                  <c:v>0</c:v>
                </c:pt>
                <c:pt idx="4">
                  <c:v>0</c:v>
                </c:pt>
                <c:pt idx="5">
                  <c:v>0</c:v>
                </c:pt>
              </c:numCache>
            </c:numRef>
          </c:val>
          <c:extLst>
            <c:ext xmlns:c16="http://schemas.microsoft.com/office/drawing/2014/chart" uri="{C3380CC4-5D6E-409C-BE32-E72D297353CC}">
              <c16:uniqueId val="{00000000-EC8E-4801-A098-4225F8AE37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EC8E-4801-A098-4225F8AE37BF}"/>
            </c:ext>
          </c:extLst>
        </c:ser>
        <c:dLbls>
          <c:showLegendKey val="0"/>
          <c:showVal val="1"/>
          <c:showCatName val="0"/>
          <c:showSerName val="0"/>
          <c:showPercent val="0"/>
          <c:showBubbleSize val="0"/>
        </c:dLbls>
        <c:gapWidth val="75"/>
        <c:overlap val="40"/>
        <c:axId val="234992800"/>
        <c:axId val="234993360"/>
      </c:barChart>
      <c:catAx>
        <c:axId val="23499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4993360"/>
        <c:crosses val="autoZero"/>
        <c:auto val="1"/>
        <c:lblAlgn val="ctr"/>
        <c:lblOffset val="100"/>
        <c:noMultiLvlLbl val="0"/>
      </c:catAx>
      <c:valAx>
        <c:axId val="23499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499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D9F4-459B-99F2-6BC07F5683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D9F4-459B-99F2-6BC07F5683DC}"/>
            </c:ext>
          </c:extLst>
        </c:ser>
        <c:dLbls>
          <c:showLegendKey val="0"/>
          <c:showVal val="1"/>
          <c:showCatName val="0"/>
          <c:showSerName val="0"/>
          <c:showPercent val="0"/>
          <c:showBubbleSize val="0"/>
        </c:dLbls>
        <c:gapWidth val="75"/>
        <c:overlap val="40"/>
        <c:axId val="234680832"/>
        <c:axId val="234681392"/>
      </c:barChart>
      <c:catAx>
        <c:axId val="23468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4681392"/>
        <c:crosses val="autoZero"/>
        <c:auto val="1"/>
        <c:lblAlgn val="ctr"/>
        <c:lblOffset val="100"/>
        <c:noMultiLvlLbl val="0"/>
      </c:catAx>
      <c:valAx>
        <c:axId val="23468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468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0</c:v>
                </c:pt>
                <c:pt idx="3">
                  <c:v>0</c:v>
                </c:pt>
                <c:pt idx="4">
                  <c:v>0</c:v>
                </c:pt>
                <c:pt idx="5">
                  <c:v>0</c:v>
                </c:pt>
              </c:numCache>
            </c:numRef>
          </c:val>
          <c:extLst>
            <c:ext xmlns:c16="http://schemas.microsoft.com/office/drawing/2014/chart" uri="{C3380CC4-5D6E-409C-BE32-E72D297353CC}">
              <c16:uniqueId val="{00000000-3C73-42DB-BF43-E8DE8F6225A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3C73-42DB-BF43-E8DE8F6225A6}"/>
            </c:ext>
          </c:extLst>
        </c:ser>
        <c:dLbls>
          <c:showLegendKey val="0"/>
          <c:showVal val="1"/>
          <c:showCatName val="0"/>
          <c:showSerName val="0"/>
          <c:showPercent val="0"/>
          <c:showBubbleSize val="0"/>
        </c:dLbls>
        <c:gapWidth val="75"/>
        <c:overlap val="40"/>
        <c:axId val="227582864"/>
        <c:axId val="227583424"/>
      </c:barChart>
      <c:catAx>
        <c:axId val="22758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583424"/>
        <c:crosses val="autoZero"/>
        <c:auto val="1"/>
        <c:lblAlgn val="ctr"/>
        <c:lblOffset val="100"/>
        <c:noMultiLvlLbl val="0"/>
      </c:catAx>
      <c:valAx>
        <c:axId val="22758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58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5454-45AF-8E46-92BD4D2AF6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5454-45AF-8E46-92BD4D2AF6FE}"/>
            </c:ext>
          </c:extLst>
        </c:ser>
        <c:dLbls>
          <c:showLegendKey val="0"/>
          <c:showVal val="1"/>
          <c:showCatName val="0"/>
          <c:showSerName val="0"/>
          <c:showPercent val="0"/>
          <c:showBubbleSize val="0"/>
        </c:dLbls>
        <c:gapWidth val="75"/>
        <c:overlap val="40"/>
        <c:axId val="227586224"/>
        <c:axId val="225222512"/>
      </c:barChart>
      <c:catAx>
        <c:axId val="22758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222512"/>
        <c:crosses val="autoZero"/>
        <c:auto val="1"/>
        <c:lblAlgn val="ctr"/>
        <c:lblOffset val="100"/>
        <c:noMultiLvlLbl val="0"/>
      </c:catAx>
      <c:valAx>
        <c:axId val="225222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58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c:v>
                </c:pt>
                <c:pt idx="3">
                  <c:v>0</c:v>
                </c:pt>
                <c:pt idx="4">
                  <c:v>0</c:v>
                </c:pt>
                <c:pt idx="5">
                  <c:v>0</c:v>
                </c:pt>
              </c:numCache>
            </c:numRef>
          </c:val>
          <c:extLst>
            <c:ext xmlns:c16="http://schemas.microsoft.com/office/drawing/2014/chart" uri="{C3380CC4-5D6E-409C-BE32-E72D297353CC}">
              <c16:uniqueId val="{00000000-85F3-4F48-9091-1DC0D828C8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85F3-4F48-9091-1DC0D828C898}"/>
            </c:ext>
          </c:extLst>
        </c:ser>
        <c:dLbls>
          <c:showLegendKey val="0"/>
          <c:showVal val="1"/>
          <c:showCatName val="0"/>
          <c:showSerName val="0"/>
          <c:showPercent val="0"/>
          <c:showBubbleSize val="0"/>
        </c:dLbls>
        <c:gapWidth val="75"/>
        <c:overlap val="40"/>
        <c:axId val="225225312"/>
        <c:axId val="225225872"/>
      </c:barChart>
      <c:catAx>
        <c:axId val="22522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225872"/>
        <c:crosses val="autoZero"/>
        <c:auto val="1"/>
        <c:lblAlgn val="ctr"/>
        <c:lblOffset val="100"/>
        <c:noMultiLvlLbl val="0"/>
      </c:catAx>
      <c:valAx>
        <c:axId val="22522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22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0.875</c:v>
                </c:pt>
                <c:pt idx="1">
                  <c:v>0.9285714285714286</c:v>
                </c:pt>
                <c:pt idx="2">
                  <c:v>0</c:v>
                </c:pt>
                <c:pt idx="3">
                  <c:v>0</c:v>
                </c:pt>
                <c:pt idx="4">
                  <c:v>0</c:v>
                </c:pt>
                <c:pt idx="5">
                  <c:v>0</c:v>
                </c:pt>
              </c:numCache>
            </c:numRef>
          </c:val>
          <c:extLst>
            <c:ext xmlns:c16="http://schemas.microsoft.com/office/drawing/2014/chart" uri="{C3380CC4-5D6E-409C-BE32-E72D297353CC}">
              <c16:uniqueId val="{00000000-6AE0-42DE-A915-FE18466E4B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6AE0-42DE-A915-FE18466E4BE4}"/>
            </c:ext>
          </c:extLst>
        </c:ser>
        <c:dLbls>
          <c:showLegendKey val="0"/>
          <c:showVal val="1"/>
          <c:showCatName val="0"/>
          <c:showSerName val="0"/>
          <c:showPercent val="0"/>
          <c:showBubbleSize val="0"/>
        </c:dLbls>
        <c:gapWidth val="75"/>
        <c:overlap val="40"/>
        <c:axId val="227554384"/>
        <c:axId val="227554944"/>
      </c:barChart>
      <c:catAx>
        <c:axId val="22755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554944"/>
        <c:crosses val="autoZero"/>
        <c:auto val="1"/>
        <c:lblAlgn val="ctr"/>
        <c:lblOffset val="100"/>
        <c:noMultiLvlLbl val="0"/>
      </c:catAx>
      <c:valAx>
        <c:axId val="227554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55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BD76-4A24-8BF6-FED0C41BCC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BD76-4A24-8BF6-FED0C41BCC12}"/>
            </c:ext>
          </c:extLst>
        </c:ser>
        <c:dLbls>
          <c:showLegendKey val="0"/>
          <c:showVal val="1"/>
          <c:showCatName val="0"/>
          <c:showSerName val="0"/>
          <c:showPercent val="0"/>
          <c:showBubbleSize val="0"/>
        </c:dLbls>
        <c:gapWidth val="75"/>
        <c:overlap val="40"/>
        <c:axId val="435270576"/>
        <c:axId val="435271136"/>
      </c:barChart>
      <c:catAx>
        <c:axId val="43527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271136"/>
        <c:crosses val="autoZero"/>
        <c:auto val="1"/>
        <c:lblAlgn val="ctr"/>
        <c:lblOffset val="100"/>
        <c:noMultiLvlLbl val="0"/>
      </c:catAx>
      <c:valAx>
        <c:axId val="43527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27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0.86554621848739499</c:v>
                </c:pt>
                <c:pt idx="1">
                  <c:v>0.94915254237288138</c:v>
                </c:pt>
                <c:pt idx="2">
                  <c:v>0</c:v>
                </c:pt>
                <c:pt idx="3">
                  <c:v>0</c:v>
                </c:pt>
                <c:pt idx="4">
                  <c:v>0</c:v>
                </c:pt>
                <c:pt idx="5">
                  <c:v>0</c:v>
                </c:pt>
              </c:numCache>
            </c:numRef>
          </c:val>
          <c:extLst>
            <c:ext xmlns:c16="http://schemas.microsoft.com/office/drawing/2014/chart" uri="{C3380CC4-5D6E-409C-BE32-E72D297353CC}">
              <c16:uniqueId val="{00000000-E6A8-40B9-B4E5-6999F1F23D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E6A8-40B9-B4E5-6999F1F23DC7}"/>
            </c:ext>
          </c:extLst>
        </c:ser>
        <c:dLbls>
          <c:showLegendKey val="0"/>
          <c:showVal val="1"/>
          <c:showCatName val="0"/>
          <c:showSerName val="0"/>
          <c:showPercent val="0"/>
          <c:showBubbleSize val="0"/>
        </c:dLbls>
        <c:gapWidth val="75"/>
        <c:overlap val="40"/>
        <c:axId val="234621616"/>
        <c:axId val="234622176"/>
      </c:barChart>
      <c:catAx>
        <c:axId val="23462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4622176"/>
        <c:crosses val="autoZero"/>
        <c:auto val="1"/>
        <c:lblAlgn val="ctr"/>
        <c:lblOffset val="100"/>
        <c:noMultiLvlLbl val="0"/>
      </c:catAx>
      <c:valAx>
        <c:axId val="23462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462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0.94930069930069927</c:v>
                </c:pt>
                <c:pt idx="1">
                  <c:v>0.94580419580419584</c:v>
                </c:pt>
                <c:pt idx="2">
                  <c:v>0</c:v>
                </c:pt>
                <c:pt idx="3">
                  <c:v>0</c:v>
                </c:pt>
                <c:pt idx="4">
                  <c:v>0</c:v>
                </c:pt>
                <c:pt idx="5">
                  <c:v>0</c:v>
                </c:pt>
              </c:numCache>
            </c:numRef>
          </c:val>
          <c:extLst>
            <c:ext xmlns:c16="http://schemas.microsoft.com/office/drawing/2014/chart" uri="{C3380CC4-5D6E-409C-BE32-E72D297353CC}">
              <c16:uniqueId val="{00000000-25CB-48EA-AEC8-CC3A9D12C9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5CB-48EA-AEC8-CC3A9D12C9E0}"/>
            </c:ext>
          </c:extLst>
        </c:ser>
        <c:dLbls>
          <c:showLegendKey val="0"/>
          <c:showVal val="1"/>
          <c:showCatName val="0"/>
          <c:showSerName val="0"/>
          <c:showPercent val="0"/>
          <c:showBubbleSize val="0"/>
        </c:dLbls>
        <c:gapWidth val="75"/>
        <c:overlap val="40"/>
        <c:axId val="434650496"/>
        <c:axId val="434651056"/>
      </c:barChart>
      <c:catAx>
        <c:axId val="43465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4651056"/>
        <c:crosses val="autoZero"/>
        <c:auto val="1"/>
        <c:lblAlgn val="ctr"/>
        <c:lblOffset val="100"/>
        <c:noMultiLvlLbl val="0"/>
      </c:catAx>
      <c:valAx>
        <c:axId val="43465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465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0.90742345889404707</c:v>
                </c:pt>
                <c:pt idx="1">
                  <c:v>0.94747836908853866</c:v>
                </c:pt>
                <c:pt idx="2">
                  <c:v>0</c:v>
                </c:pt>
                <c:pt idx="3">
                  <c:v>0</c:v>
                </c:pt>
                <c:pt idx="4">
                  <c:v>0</c:v>
                </c:pt>
                <c:pt idx="5">
                  <c:v>0</c:v>
                </c:pt>
              </c:numCache>
            </c:numRef>
          </c:val>
          <c:extLst>
            <c:ext xmlns:c16="http://schemas.microsoft.com/office/drawing/2014/chart" uri="{C3380CC4-5D6E-409C-BE32-E72D297353CC}">
              <c16:uniqueId val="{00000000-856C-428D-ABD4-6F247E262D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856C-428D-ABD4-6F247E262DDC}"/>
            </c:ext>
          </c:extLst>
        </c:ser>
        <c:dLbls>
          <c:showLegendKey val="0"/>
          <c:showVal val="0"/>
          <c:showCatName val="0"/>
          <c:showSerName val="0"/>
          <c:showPercent val="0"/>
          <c:showBubbleSize val="0"/>
        </c:dLbls>
        <c:gapWidth val="75"/>
        <c:overlap val="-25"/>
        <c:axId val="434653856"/>
        <c:axId val="434654416"/>
        <c:extLst/>
      </c:barChart>
      <c:catAx>
        <c:axId val="434653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4654416"/>
        <c:crosses val="autoZero"/>
        <c:auto val="1"/>
        <c:lblAlgn val="ctr"/>
        <c:lblOffset val="100"/>
        <c:noMultiLvlLbl val="0"/>
      </c:catAx>
      <c:valAx>
        <c:axId val="434654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465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48-4843-9E81-4C2B8891C032}"/>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48-4843-9E81-4C2B8891C032}"/>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48-4843-9E81-4C2B8891C032}"/>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48-4843-9E81-4C2B8891C032}"/>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48-4843-9E81-4C2B8891C032}"/>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48-4843-9E81-4C2B8891C03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0.84025384615384613</c:v>
                </c:pt>
                <c:pt idx="1">
                  <c:v>0.75939090909090912</c:v>
                </c:pt>
                <c:pt idx="2">
                  <c:v>0</c:v>
                </c:pt>
                <c:pt idx="3">
                  <c:v>0</c:v>
                </c:pt>
                <c:pt idx="4">
                  <c:v>0</c:v>
                </c:pt>
                <c:pt idx="5">
                  <c:v>0</c:v>
                </c:pt>
              </c:numCache>
            </c:numRef>
          </c:val>
          <c:extLst>
            <c:ext xmlns:c16="http://schemas.microsoft.com/office/drawing/2014/chart" uri="{C3380CC4-5D6E-409C-BE32-E72D297353CC}">
              <c16:uniqueId val="{00000006-C948-4843-9E81-4C2B8891C0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C948-4843-9E81-4C2B8891C032}"/>
            </c:ext>
          </c:extLst>
        </c:ser>
        <c:dLbls>
          <c:showLegendKey val="0"/>
          <c:showVal val="1"/>
          <c:showCatName val="0"/>
          <c:showSerName val="0"/>
          <c:showPercent val="0"/>
          <c:showBubbleSize val="0"/>
        </c:dLbls>
        <c:gapWidth val="65"/>
        <c:axId val="434657216"/>
        <c:axId val="436216992"/>
        <c:extLst/>
      </c:barChart>
      <c:catAx>
        <c:axId val="43465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216992"/>
        <c:crosses val="autoZero"/>
        <c:auto val="1"/>
        <c:lblAlgn val="ctr"/>
        <c:lblOffset val="100"/>
        <c:noMultiLvlLbl val="0"/>
      </c:catAx>
      <c:valAx>
        <c:axId val="43621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465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0.96052631578947367</c:v>
                </c:pt>
                <c:pt idx="1">
                  <c:v>1</c:v>
                </c:pt>
                <c:pt idx="2">
                  <c:v>0</c:v>
                </c:pt>
                <c:pt idx="3">
                  <c:v>0</c:v>
                </c:pt>
                <c:pt idx="4">
                  <c:v>0</c:v>
                </c:pt>
                <c:pt idx="5">
                  <c:v>0</c:v>
                </c:pt>
              </c:numCache>
            </c:numRef>
          </c:val>
          <c:extLst>
            <c:ext xmlns:c16="http://schemas.microsoft.com/office/drawing/2014/chart" uri="{C3380CC4-5D6E-409C-BE32-E72D297353CC}">
              <c16:uniqueId val="{00000000-E102-4A42-B55D-8C1CB0BA0C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E102-4A42-B55D-8C1CB0BA0CBD}"/>
            </c:ext>
          </c:extLst>
        </c:ser>
        <c:dLbls>
          <c:showLegendKey val="0"/>
          <c:showVal val="1"/>
          <c:showCatName val="0"/>
          <c:showSerName val="0"/>
          <c:showPercent val="0"/>
          <c:showBubbleSize val="0"/>
        </c:dLbls>
        <c:gapWidth val="75"/>
        <c:overlap val="40"/>
        <c:axId val="226305632"/>
        <c:axId val="226306192"/>
      </c:barChart>
      <c:catAx>
        <c:axId val="22630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306192"/>
        <c:crosses val="autoZero"/>
        <c:auto val="1"/>
        <c:lblAlgn val="ctr"/>
        <c:lblOffset val="100"/>
        <c:noMultiLvlLbl val="0"/>
      </c:catAx>
      <c:valAx>
        <c:axId val="22630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30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0.94285714285714284</c:v>
                </c:pt>
                <c:pt idx="2">
                  <c:v>0</c:v>
                </c:pt>
                <c:pt idx="3">
                  <c:v>0</c:v>
                </c:pt>
                <c:pt idx="4">
                  <c:v>0</c:v>
                </c:pt>
                <c:pt idx="5">
                  <c:v>0</c:v>
                </c:pt>
              </c:numCache>
            </c:numRef>
          </c:val>
          <c:extLst>
            <c:ext xmlns:c16="http://schemas.microsoft.com/office/drawing/2014/chart" uri="{C3380CC4-5D6E-409C-BE32-E72D297353CC}">
              <c16:uniqueId val="{00000000-07FB-4F28-9B29-13C21D1367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07FB-4F28-9B29-13C21D136736}"/>
            </c:ext>
          </c:extLst>
        </c:ser>
        <c:dLbls>
          <c:showLegendKey val="0"/>
          <c:showVal val="1"/>
          <c:showCatName val="0"/>
          <c:showSerName val="0"/>
          <c:showPercent val="0"/>
          <c:showBubbleSize val="0"/>
        </c:dLbls>
        <c:gapWidth val="75"/>
        <c:overlap val="40"/>
        <c:axId val="230997856"/>
        <c:axId val="230998416"/>
      </c:barChart>
      <c:catAx>
        <c:axId val="23099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0998416"/>
        <c:crosses val="autoZero"/>
        <c:auto val="1"/>
        <c:lblAlgn val="ctr"/>
        <c:lblOffset val="100"/>
        <c:noMultiLvlLbl val="0"/>
      </c:catAx>
      <c:valAx>
        <c:axId val="23099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9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0.96153846153846156</c:v>
                </c:pt>
                <c:pt idx="2">
                  <c:v>0</c:v>
                </c:pt>
                <c:pt idx="3">
                  <c:v>0</c:v>
                </c:pt>
                <c:pt idx="4">
                  <c:v>0</c:v>
                </c:pt>
                <c:pt idx="5">
                  <c:v>0</c:v>
                </c:pt>
              </c:numCache>
            </c:numRef>
          </c:val>
          <c:extLst>
            <c:ext xmlns:c16="http://schemas.microsoft.com/office/drawing/2014/chart" uri="{C3380CC4-5D6E-409C-BE32-E72D297353CC}">
              <c16:uniqueId val="{00000000-CD09-4730-B723-EFD72E2F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CD09-4730-B723-EFD72E2FFB08}"/>
            </c:ext>
          </c:extLst>
        </c:ser>
        <c:dLbls>
          <c:showLegendKey val="0"/>
          <c:showVal val="1"/>
          <c:showCatName val="0"/>
          <c:showSerName val="0"/>
          <c:showPercent val="0"/>
          <c:showBubbleSize val="0"/>
        </c:dLbls>
        <c:gapWidth val="75"/>
        <c:overlap val="40"/>
        <c:axId val="207911488"/>
        <c:axId val="207912048"/>
      </c:barChart>
      <c:catAx>
        <c:axId val="20791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12048"/>
        <c:crosses val="autoZero"/>
        <c:auto val="1"/>
        <c:lblAlgn val="ctr"/>
        <c:lblOffset val="100"/>
        <c:noMultiLvlLbl val="0"/>
      </c:catAx>
      <c:valAx>
        <c:axId val="20791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1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c:v>
                </c:pt>
                <c:pt idx="3">
                  <c:v>0</c:v>
                </c:pt>
                <c:pt idx="4">
                  <c:v>0</c:v>
                </c:pt>
                <c:pt idx="5">
                  <c:v>0</c:v>
                </c:pt>
              </c:numCache>
            </c:numRef>
          </c:val>
          <c:extLst>
            <c:ext xmlns:c16="http://schemas.microsoft.com/office/drawing/2014/chart" uri="{C3380CC4-5D6E-409C-BE32-E72D297353CC}">
              <c16:uniqueId val="{00000000-1B7C-447B-AA66-EE59EA51DB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1B7C-447B-AA66-EE59EA51DBBA}"/>
            </c:ext>
          </c:extLst>
        </c:ser>
        <c:dLbls>
          <c:showLegendKey val="0"/>
          <c:showVal val="1"/>
          <c:showCatName val="0"/>
          <c:showSerName val="0"/>
          <c:showPercent val="0"/>
          <c:showBubbleSize val="0"/>
        </c:dLbls>
        <c:gapWidth val="75"/>
        <c:overlap val="40"/>
        <c:axId val="207914848"/>
        <c:axId val="231161184"/>
      </c:barChart>
      <c:catAx>
        <c:axId val="20791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161184"/>
        <c:crosses val="autoZero"/>
        <c:auto val="1"/>
        <c:lblAlgn val="ctr"/>
        <c:lblOffset val="100"/>
        <c:noMultiLvlLbl val="0"/>
      </c:catAx>
      <c:valAx>
        <c:axId val="23116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1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0.93103448275862066</c:v>
                </c:pt>
                <c:pt idx="2">
                  <c:v>0</c:v>
                </c:pt>
                <c:pt idx="3">
                  <c:v>0</c:v>
                </c:pt>
                <c:pt idx="4">
                  <c:v>0</c:v>
                </c:pt>
                <c:pt idx="5">
                  <c:v>0</c:v>
                </c:pt>
              </c:numCache>
            </c:numRef>
          </c:val>
          <c:extLst>
            <c:ext xmlns:c16="http://schemas.microsoft.com/office/drawing/2014/chart" uri="{C3380CC4-5D6E-409C-BE32-E72D297353CC}">
              <c16:uniqueId val="{00000000-173B-45B3-ADB5-E125E3763D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73B-45B3-ADB5-E125E3763D53}"/>
            </c:ext>
          </c:extLst>
        </c:ser>
        <c:dLbls>
          <c:showLegendKey val="0"/>
          <c:showVal val="1"/>
          <c:showCatName val="0"/>
          <c:showSerName val="0"/>
          <c:showPercent val="0"/>
          <c:showBubbleSize val="0"/>
        </c:dLbls>
        <c:gapWidth val="75"/>
        <c:overlap val="40"/>
        <c:axId val="231163984"/>
        <c:axId val="231164544"/>
      </c:barChart>
      <c:catAx>
        <c:axId val="23116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164544"/>
        <c:crosses val="autoZero"/>
        <c:auto val="1"/>
        <c:lblAlgn val="ctr"/>
        <c:lblOffset val="100"/>
        <c:noMultiLvlLbl val="0"/>
      </c:catAx>
      <c:valAx>
        <c:axId val="23116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16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1</c:v>
                </c:pt>
                <c:pt idx="2">
                  <c:v>0</c:v>
                </c:pt>
                <c:pt idx="3">
                  <c:v>0</c:v>
                </c:pt>
                <c:pt idx="4">
                  <c:v>0</c:v>
                </c:pt>
                <c:pt idx="5">
                  <c:v>0</c:v>
                </c:pt>
              </c:numCache>
            </c:numRef>
          </c:val>
          <c:extLst>
            <c:ext xmlns:c16="http://schemas.microsoft.com/office/drawing/2014/chart" uri="{C3380CC4-5D6E-409C-BE32-E72D297353CC}">
              <c16:uniqueId val="{00000000-A8B5-4931-B6E5-B56625E9DA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A8B5-4931-B6E5-B56625E9DA6F}"/>
            </c:ext>
          </c:extLst>
        </c:ser>
        <c:dLbls>
          <c:showLegendKey val="0"/>
          <c:showVal val="1"/>
          <c:showCatName val="0"/>
          <c:showSerName val="0"/>
          <c:showPercent val="0"/>
          <c:showBubbleSize val="0"/>
        </c:dLbls>
        <c:gapWidth val="75"/>
        <c:overlap val="40"/>
        <c:axId val="233417184"/>
        <c:axId val="233417744"/>
      </c:barChart>
      <c:catAx>
        <c:axId val="23341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3417744"/>
        <c:crosses val="autoZero"/>
        <c:auto val="1"/>
        <c:lblAlgn val="ctr"/>
        <c:lblOffset val="100"/>
        <c:noMultiLvlLbl val="0"/>
      </c:catAx>
      <c:valAx>
        <c:axId val="23341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341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0.9642857142857143</c:v>
                </c:pt>
                <c:pt idx="2">
                  <c:v>0</c:v>
                </c:pt>
                <c:pt idx="3">
                  <c:v>0</c:v>
                </c:pt>
                <c:pt idx="4">
                  <c:v>0</c:v>
                </c:pt>
                <c:pt idx="5">
                  <c:v>0</c:v>
                </c:pt>
              </c:numCache>
            </c:numRef>
          </c:val>
          <c:extLst>
            <c:ext xmlns:c16="http://schemas.microsoft.com/office/drawing/2014/chart" uri="{C3380CC4-5D6E-409C-BE32-E72D297353CC}">
              <c16:uniqueId val="{00000000-A358-4D9F-AF92-4372C0CFF37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A358-4D9F-AF92-4372C0CFF371}"/>
            </c:ext>
          </c:extLst>
        </c:ser>
        <c:dLbls>
          <c:showLegendKey val="0"/>
          <c:showVal val="1"/>
          <c:showCatName val="0"/>
          <c:showSerName val="0"/>
          <c:showPercent val="0"/>
          <c:showBubbleSize val="0"/>
        </c:dLbls>
        <c:gapWidth val="75"/>
        <c:overlap val="40"/>
        <c:axId val="231970528"/>
        <c:axId val="231971088"/>
      </c:barChart>
      <c:catAx>
        <c:axId val="23197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971088"/>
        <c:crosses val="autoZero"/>
        <c:auto val="1"/>
        <c:lblAlgn val="ctr"/>
        <c:lblOffset val="100"/>
        <c:noMultiLvlLbl val="0"/>
      </c:catAx>
      <c:valAx>
        <c:axId val="23197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97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0.93548387096774188</c:v>
                </c:pt>
                <c:pt idx="2">
                  <c:v>0</c:v>
                </c:pt>
                <c:pt idx="3">
                  <c:v>0</c:v>
                </c:pt>
                <c:pt idx="4">
                  <c:v>0</c:v>
                </c:pt>
                <c:pt idx="5">
                  <c:v>0</c:v>
                </c:pt>
              </c:numCache>
            </c:numRef>
          </c:val>
          <c:extLst>
            <c:ext xmlns:c16="http://schemas.microsoft.com/office/drawing/2014/chart" uri="{C3380CC4-5D6E-409C-BE32-E72D297353CC}">
              <c16:uniqueId val="{00000000-192B-4CBE-9BCD-AF7781B544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92B-4CBE-9BCD-AF7781B544DF}"/>
            </c:ext>
          </c:extLst>
        </c:ser>
        <c:dLbls>
          <c:showLegendKey val="0"/>
          <c:showVal val="1"/>
          <c:showCatName val="0"/>
          <c:showSerName val="0"/>
          <c:showPercent val="0"/>
          <c:showBubbleSize val="0"/>
        </c:dLbls>
        <c:gapWidth val="75"/>
        <c:overlap val="40"/>
        <c:axId val="311070544"/>
        <c:axId val="311071104"/>
      </c:barChart>
      <c:catAx>
        <c:axId val="31107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071104"/>
        <c:crosses val="autoZero"/>
        <c:auto val="1"/>
        <c:lblAlgn val="ctr"/>
        <c:lblOffset val="100"/>
        <c:noMultiLvlLbl val="0"/>
      </c:catAx>
      <c:valAx>
        <c:axId val="31107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07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J4" sqref="J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1" t="s">
        <v>379</v>
      </c>
      <c r="B18" s="281"/>
      <c r="C18" s="281"/>
      <c r="D18" s="282" t="s">
        <v>411</v>
      </c>
      <c r="E18" s="282"/>
      <c r="F18" s="282"/>
      <c r="G18" s="282"/>
      <c r="H18" s="282"/>
      <c r="I18" s="282"/>
      <c r="J18" s="282"/>
      <c r="K18" s="282"/>
    </row>
    <row r="20" spans="1:11" ht="16.5" x14ac:dyDescent="0.3">
      <c r="A20" s="204"/>
      <c r="B20" s="199"/>
      <c r="C20" s="199"/>
      <c r="D20" s="199"/>
      <c r="E20" s="199"/>
      <c r="F20" s="199"/>
      <c r="G20" s="199"/>
      <c r="H20" s="199"/>
      <c r="I20" s="199"/>
    </row>
    <row r="21" spans="1:11" x14ac:dyDescent="0.25">
      <c r="A21" s="283" t="s">
        <v>380</v>
      </c>
      <c r="B21" s="283"/>
      <c r="C21" s="283"/>
      <c r="D21" s="283"/>
      <c r="E21" s="283"/>
      <c r="F21" s="283"/>
      <c r="G21" s="283"/>
      <c r="H21" s="283"/>
      <c r="I21" s="283"/>
      <c r="J21" s="283"/>
      <c r="K21" s="283"/>
    </row>
    <row r="22" spans="1:11" x14ac:dyDescent="0.25">
      <c r="A22" s="205"/>
      <c r="B22" s="200"/>
      <c r="C22" s="200"/>
      <c r="D22" s="199"/>
      <c r="E22" s="199"/>
      <c r="F22" s="199"/>
      <c r="G22" s="199"/>
      <c r="H22" s="199"/>
      <c r="I22" s="199"/>
    </row>
    <row r="23" spans="1:11" ht="42" customHeight="1" x14ac:dyDescent="0.25">
      <c r="A23" s="206" t="s">
        <v>381</v>
      </c>
      <c r="B23" s="277" t="s">
        <v>382</v>
      </c>
      <c r="C23" s="277"/>
      <c r="D23" s="199"/>
      <c r="E23" s="199"/>
      <c r="F23" s="199"/>
      <c r="G23" s="199"/>
      <c r="H23" s="199"/>
      <c r="I23" s="199"/>
      <c r="J23" s="198" t="str">
        <f>D18</f>
        <v>EL GHAZELLA</v>
      </c>
    </row>
    <row r="24" spans="1:11" ht="33" customHeight="1" x14ac:dyDescent="0.25">
      <c r="A24" s="207" t="s">
        <v>383</v>
      </c>
      <c r="B24" s="276">
        <f>AVERAGE('A1 Exploitation'!D505,'A1 Technique'!D198)</f>
        <v>0.90742345889404707</v>
      </c>
      <c r="C24" s="276"/>
      <c r="D24" s="199"/>
      <c r="E24" s="199"/>
      <c r="F24" s="199"/>
      <c r="G24" s="199"/>
      <c r="H24" s="199"/>
      <c r="I24" s="199"/>
    </row>
    <row r="25" spans="1:11" ht="33" customHeight="1" x14ac:dyDescent="0.25">
      <c r="A25" s="206" t="s">
        <v>384</v>
      </c>
      <c r="B25" s="276">
        <f>AVERAGE('A2 Exploitation'!D505,'A2 Technique'!D198)</f>
        <v>0.94747836908853866</v>
      </c>
      <c r="C25" s="276"/>
      <c r="D25" s="199"/>
      <c r="E25" s="199"/>
      <c r="F25" s="199"/>
      <c r="G25" s="199"/>
      <c r="H25" s="199"/>
      <c r="I25" s="199"/>
    </row>
    <row r="26" spans="1:11" ht="33" customHeight="1" x14ac:dyDescent="0.25">
      <c r="A26" s="207" t="s">
        <v>385</v>
      </c>
      <c r="B26" s="276">
        <f>AVERAGE('A3 Exploitation'!D505,'A3 Technique'!D198)</f>
        <v>0</v>
      </c>
      <c r="C26" s="276"/>
      <c r="D26" s="199"/>
      <c r="E26" s="199"/>
      <c r="F26" s="199"/>
      <c r="G26" s="199"/>
      <c r="H26" s="199"/>
      <c r="I26" s="199"/>
    </row>
    <row r="27" spans="1:11" ht="33" customHeight="1" x14ac:dyDescent="0.25">
      <c r="A27" s="207" t="s">
        <v>386</v>
      </c>
      <c r="B27" s="276">
        <f>AVERAGE('A4 Exploitation'!D505,'A4 Technique'!D198)</f>
        <v>0</v>
      </c>
      <c r="C27" s="276"/>
      <c r="D27" s="199"/>
      <c r="E27" s="199"/>
      <c r="F27" s="199"/>
      <c r="G27" s="199"/>
      <c r="H27" s="199"/>
      <c r="I27" s="199"/>
    </row>
    <row r="28" spans="1:11" ht="33" customHeight="1" x14ac:dyDescent="0.25">
      <c r="A28" s="206" t="s">
        <v>387</v>
      </c>
      <c r="B28" s="276">
        <f>AVERAGE('A5 Exploitation'!D505,'A5 Technique'!D198)</f>
        <v>0</v>
      </c>
      <c r="C28" s="276"/>
      <c r="D28" s="199"/>
      <c r="E28" s="199"/>
      <c r="F28" s="199"/>
      <c r="G28" s="199"/>
      <c r="H28" s="199"/>
      <c r="I28" s="199"/>
    </row>
    <row r="29" spans="1:11" ht="33" customHeight="1" x14ac:dyDescent="0.25">
      <c r="A29" s="206" t="s">
        <v>388</v>
      </c>
      <c r="B29" s="276">
        <f>AVERAGE('A6 Exploitation'!D505,'A6 Technique'!D198)</f>
        <v>0</v>
      </c>
      <c r="C29" s="27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7" t="s">
        <v>389</v>
      </c>
      <c r="C33" s="277"/>
      <c r="D33" s="199"/>
      <c r="E33" s="199"/>
      <c r="F33" s="199"/>
      <c r="G33" s="199"/>
      <c r="H33" s="199"/>
      <c r="I33" s="199"/>
      <c r="J33" s="198" t="str">
        <f>D18</f>
        <v>EL GHAZELLA</v>
      </c>
    </row>
    <row r="34" spans="1:10" ht="33" customHeight="1" x14ac:dyDescent="0.25">
      <c r="A34" s="207" t="s">
        <v>383</v>
      </c>
      <c r="B34" s="276">
        <f>'A1 Exploitation'!D505</f>
        <v>0.94930069930069927</v>
      </c>
      <c r="C34" s="276"/>
      <c r="D34" s="199"/>
      <c r="E34" s="199"/>
      <c r="F34" s="199"/>
      <c r="G34" s="199"/>
      <c r="H34" s="199"/>
      <c r="I34" s="199"/>
    </row>
    <row r="35" spans="1:10" ht="33" customHeight="1" x14ac:dyDescent="0.25">
      <c r="A35" s="206" t="s">
        <v>384</v>
      </c>
      <c r="B35" s="276">
        <f>'A2 Exploitation'!D505</f>
        <v>0.94580419580419584</v>
      </c>
      <c r="C35" s="276"/>
      <c r="D35" s="199"/>
      <c r="E35" s="199"/>
      <c r="F35" s="199"/>
      <c r="G35" s="199"/>
      <c r="H35" s="199"/>
      <c r="I35" s="199"/>
    </row>
    <row r="36" spans="1:10" ht="33" customHeight="1" x14ac:dyDescent="0.25">
      <c r="A36" s="207" t="s">
        <v>385</v>
      </c>
      <c r="B36" s="276">
        <f>'A3 Exploitation'!D505</f>
        <v>0</v>
      </c>
      <c r="C36" s="276"/>
      <c r="D36" s="199"/>
      <c r="E36" s="199"/>
      <c r="F36" s="199"/>
      <c r="G36" s="199"/>
      <c r="H36" s="199"/>
      <c r="I36" s="199"/>
    </row>
    <row r="37" spans="1:10" ht="33" customHeight="1" x14ac:dyDescent="0.25">
      <c r="A37" s="207" t="s">
        <v>386</v>
      </c>
      <c r="B37" s="276">
        <f>'A4 Exploitation'!D505</f>
        <v>0</v>
      </c>
      <c r="C37" s="276"/>
      <c r="D37" s="199"/>
      <c r="E37" s="199"/>
      <c r="F37" s="199"/>
      <c r="G37" s="199"/>
      <c r="H37" s="199"/>
      <c r="I37" s="199"/>
    </row>
    <row r="38" spans="1:10" ht="33" customHeight="1" x14ac:dyDescent="0.25">
      <c r="A38" s="206" t="s">
        <v>387</v>
      </c>
      <c r="B38" s="276">
        <f>'A5 Exploitation'!D505</f>
        <v>0</v>
      </c>
      <c r="C38" s="276"/>
      <c r="D38" s="199"/>
      <c r="E38" s="199"/>
      <c r="F38" s="199"/>
      <c r="G38" s="199"/>
      <c r="H38" s="199"/>
      <c r="I38" s="199"/>
    </row>
    <row r="39" spans="1:10" ht="33" customHeight="1" x14ac:dyDescent="0.25">
      <c r="A39" s="206" t="s">
        <v>388</v>
      </c>
      <c r="B39" s="276">
        <f>'A6 Exploitation'!D505</f>
        <v>0</v>
      </c>
      <c r="C39" s="27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0" t="s">
        <v>390</v>
      </c>
      <c r="C42" s="280"/>
      <c r="D42" s="199"/>
      <c r="E42" s="199"/>
      <c r="F42" s="199"/>
      <c r="G42" s="199"/>
      <c r="H42" s="199"/>
      <c r="I42" s="199"/>
      <c r="J42" s="198" t="str">
        <f>D18</f>
        <v>EL GHAZELLA</v>
      </c>
    </row>
    <row r="43" spans="1:10" ht="33" customHeight="1" x14ac:dyDescent="0.25">
      <c r="A43" s="207" t="s">
        <v>383</v>
      </c>
      <c r="B43" s="276">
        <f>AVERAGE('A1 Exploitation'!D503, 'A1 Technique'!D196)</f>
        <v>0.84025384615384613</v>
      </c>
      <c r="C43" s="276"/>
      <c r="D43" s="199"/>
      <c r="E43" s="199"/>
      <c r="F43" s="199"/>
      <c r="G43" s="199"/>
      <c r="H43" s="199"/>
      <c r="I43" s="199"/>
    </row>
    <row r="44" spans="1:10" ht="33" customHeight="1" x14ac:dyDescent="0.25">
      <c r="A44" s="206" t="s">
        <v>384</v>
      </c>
      <c r="B44" s="276">
        <f>AVERAGE('A2 Exploitation'!D503, 'A2 Technique'!D196)</f>
        <v>0.75939090909090912</v>
      </c>
      <c r="C44" s="276"/>
      <c r="D44" s="199"/>
      <c r="E44" s="199"/>
      <c r="F44" s="199"/>
      <c r="G44" s="199"/>
      <c r="H44" s="199"/>
      <c r="I44" s="199"/>
    </row>
    <row r="45" spans="1:10" ht="33" customHeight="1" x14ac:dyDescent="0.25">
      <c r="A45" s="207" t="s">
        <v>385</v>
      </c>
      <c r="B45" s="276">
        <f>AVERAGE('A3 Exploitation'!D503, 'A3 Technique'!D196)</f>
        <v>0</v>
      </c>
      <c r="C45" s="276"/>
      <c r="D45" s="199"/>
      <c r="E45" s="199"/>
      <c r="F45" s="199"/>
      <c r="G45" s="199"/>
      <c r="H45" s="199"/>
      <c r="I45" s="199"/>
    </row>
    <row r="46" spans="1:10" ht="33" customHeight="1" x14ac:dyDescent="0.25">
      <c r="A46" s="207" t="s">
        <v>386</v>
      </c>
      <c r="B46" s="276">
        <f>AVERAGE('A4 Exploitation'!D503, 'A4 Technique'!D196)</f>
        <v>0</v>
      </c>
      <c r="C46" s="276"/>
      <c r="D46" s="199"/>
      <c r="E46" s="199"/>
      <c r="F46" s="199"/>
      <c r="G46" s="199"/>
      <c r="H46" s="199"/>
      <c r="I46" s="199"/>
    </row>
    <row r="47" spans="1:10" ht="33" customHeight="1" x14ac:dyDescent="0.25">
      <c r="A47" s="206" t="s">
        <v>387</v>
      </c>
      <c r="B47" s="276">
        <f>AVERAGE('A5 Exploitation'!D503, 'A5 Technique'!D196)</f>
        <v>0</v>
      </c>
      <c r="C47" s="276"/>
      <c r="D47" s="199"/>
      <c r="E47" s="199"/>
      <c r="F47" s="199"/>
      <c r="G47" s="199"/>
      <c r="H47" s="199"/>
      <c r="I47" s="199"/>
    </row>
    <row r="48" spans="1:10" ht="33" customHeight="1" x14ac:dyDescent="0.25">
      <c r="A48" s="206" t="s">
        <v>388</v>
      </c>
      <c r="B48" s="276">
        <f>AVERAGE('A6 Exploitation'!D503, 'A6 Technique'!D196)</f>
        <v>0</v>
      </c>
      <c r="C48" s="27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7" t="s">
        <v>391</v>
      </c>
      <c r="C51" s="277"/>
      <c r="D51" s="199"/>
      <c r="E51" s="199"/>
      <c r="F51" s="199"/>
      <c r="G51" s="199"/>
      <c r="H51" s="199"/>
      <c r="I51" s="199"/>
      <c r="J51" s="198" t="str">
        <f>D18</f>
        <v>EL GHAZELLA</v>
      </c>
    </row>
    <row r="52" spans="1:10" ht="33" customHeight="1" x14ac:dyDescent="0.25">
      <c r="A52" s="207" t="s">
        <v>383</v>
      </c>
      <c r="B52" s="279">
        <f>'A1 Exploitation'!D41</f>
        <v>0.88461538461538458</v>
      </c>
      <c r="C52" s="279"/>
      <c r="D52" s="199"/>
      <c r="E52" s="199"/>
      <c r="F52" s="199"/>
      <c r="G52" s="199"/>
      <c r="H52" s="199"/>
      <c r="I52" s="199"/>
    </row>
    <row r="53" spans="1:10" ht="33" customHeight="1" x14ac:dyDescent="0.25">
      <c r="A53" s="206" t="s">
        <v>384</v>
      </c>
      <c r="B53" s="279">
        <f>'A2 Exploitation'!D41</f>
        <v>0.92307692307692313</v>
      </c>
      <c r="C53" s="279"/>
      <c r="D53" s="199"/>
      <c r="E53" s="199"/>
      <c r="F53" s="199"/>
      <c r="G53" s="199"/>
      <c r="H53" s="199"/>
      <c r="I53" s="199"/>
    </row>
    <row r="54" spans="1:10" ht="33" customHeight="1" x14ac:dyDescent="0.25">
      <c r="A54" s="207" t="s">
        <v>385</v>
      </c>
      <c r="B54" s="279">
        <f>'A3 Exploitation'!D41</f>
        <v>0</v>
      </c>
      <c r="C54" s="279"/>
      <c r="D54" s="199"/>
      <c r="E54" s="199"/>
      <c r="F54" s="199"/>
      <c r="G54" s="199"/>
      <c r="H54" s="199"/>
      <c r="I54" s="199"/>
    </row>
    <row r="55" spans="1:10" ht="33" customHeight="1" x14ac:dyDescent="0.25">
      <c r="A55" s="207" t="s">
        <v>386</v>
      </c>
      <c r="B55" s="279">
        <f>'A4 Exploitation'!D41</f>
        <v>0</v>
      </c>
      <c r="C55" s="279"/>
      <c r="D55" s="199"/>
      <c r="E55" s="199"/>
      <c r="F55" s="199"/>
      <c r="G55" s="199"/>
      <c r="H55" s="199"/>
      <c r="I55" s="199"/>
    </row>
    <row r="56" spans="1:10" ht="33" customHeight="1" x14ac:dyDescent="0.25">
      <c r="A56" s="206" t="s">
        <v>387</v>
      </c>
      <c r="B56" s="279">
        <f>'A5 Exploitation'!D41</f>
        <v>0</v>
      </c>
      <c r="C56" s="279"/>
      <c r="D56" s="199"/>
      <c r="E56" s="199"/>
      <c r="F56" s="199"/>
      <c r="G56" s="199"/>
      <c r="H56" s="199"/>
      <c r="I56" s="199"/>
    </row>
    <row r="57" spans="1:10" ht="33" customHeight="1" x14ac:dyDescent="0.25">
      <c r="A57" s="206" t="s">
        <v>388</v>
      </c>
      <c r="B57" s="279">
        <f>'A6 Exploitation'!D41</f>
        <v>0</v>
      </c>
      <c r="C57" s="27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7" t="s">
        <v>392</v>
      </c>
      <c r="C60" s="277"/>
      <c r="D60" s="199"/>
      <c r="E60" s="199"/>
      <c r="F60" s="199"/>
      <c r="G60" s="199"/>
      <c r="H60" s="199"/>
      <c r="I60" s="199"/>
      <c r="J60" s="198" t="str">
        <f>D18</f>
        <v>EL GHAZELLA</v>
      </c>
    </row>
    <row r="61" spans="1:10" ht="33" customHeight="1" x14ac:dyDescent="0.25">
      <c r="A61" s="207" t="s">
        <v>383</v>
      </c>
      <c r="B61" s="276">
        <f>'A1 Exploitation'!D97</f>
        <v>0.96052631578947367</v>
      </c>
      <c r="C61" s="276"/>
      <c r="D61" s="199"/>
      <c r="E61" s="199"/>
      <c r="F61" s="199"/>
      <c r="G61" s="199"/>
      <c r="H61" s="199"/>
      <c r="I61" s="199"/>
    </row>
    <row r="62" spans="1:10" ht="33" customHeight="1" x14ac:dyDescent="0.25">
      <c r="A62" s="206" t="s">
        <v>384</v>
      </c>
      <c r="B62" s="276">
        <f>'A2 Exploitation'!D97</f>
        <v>1</v>
      </c>
      <c r="C62" s="276"/>
      <c r="D62" s="199"/>
      <c r="E62" s="199"/>
      <c r="F62" s="199"/>
      <c r="G62" s="199"/>
      <c r="H62" s="199"/>
      <c r="I62" s="199"/>
    </row>
    <row r="63" spans="1:10" ht="33" customHeight="1" x14ac:dyDescent="0.25">
      <c r="A63" s="207" t="s">
        <v>385</v>
      </c>
      <c r="B63" s="276">
        <f>'A3 Exploitation'!D97</f>
        <v>0</v>
      </c>
      <c r="C63" s="276"/>
      <c r="D63" s="199"/>
      <c r="E63" s="199"/>
      <c r="F63" s="199"/>
      <c r="G63" s="199"/>
      <c r="H63" s="199"/>
      <c r="I63" s="199"/>
    </row>
    <row r="64" spans="1:10" ht="33" customHeight="1" x14ac:dyDescent="0.25">
      <c r="A64" s="207" t="s">
        <v>386</v>
      </c>
      <c r="B64" s="276">
        <f>'A4 Exploitation'!D97</f>
        <v>0</v>
      </c>
      <c r="C64" s="276"/>
      <c r="D64" s="199"/>
      <c r="E64" s="199"/>
      <c r="F64" s="199"/>
      <c r="G64" s="199"/>
      <c r="H64" s="199"/>
      <c r="I64" s="199"/>
    </row>
    <row r="65" spans="1:10" ht="33" customHeight="1" x14ac:dyDescent="0.25">
      <c r="A65" s="206" t="s">
        <v>387</v>
      </c>
      <c r="B65" s="276">
        <f>'A5 Exploitation'!D97</f>
        <v>0</v>
      </c>
      <c r="C65" s="276"/>
      <c r="D65" s="199"/>
      <c r="E65" s="199"/>
      <c r="F65" s="199"/>
      <c r="G65" s="199"/>
      <c r="H65" s="199"/>
      <c r="I65" s="199"/>
    </row>
    <row r="66" spans="1:10" ht="33" customHeight="1" x14ac:dyDescent="0.25">
      <c r="A66" s="206" t="s">
        <v>388</v>
      </c>
      <c r="B66" s="276">
        <f>'A6 Exploitation'!D97</f>
        <v>0</v>
      </c>
      <c r="C66" s="27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7" t="s">
        <v>393</v>
      </c>
      <c r="C69" s="277"/>
      <c r="D69" s="199"/>
      <c r="E69" s="199"/>
      <c r="F69" s="199"/>
      <c r="G69" s="199"/>
      <c r="H69" s="199"/>
      <c r="I69" s="199"/>
      <c r="J69" s="198" t="str">
        <f>D18</f>
        <v>EL GHAZELLA</v>
      </c>
    </row>
    <row r="70" spans="1:10" ht="33" customHeight="1" x14ac:dyDescent="0.25">
      <c r="A70" s="207" t="s">
        <v>383</v>
      </c>
      <c r="B70" s="276">
        <f>'A1 Exploitation'!D150</f>
        <v>0.94285714285714284</v>
      </c>
      <c r="C70" s="276"/>
      <c r="D70" s="199"/>
      <c r="E70" s="199"/>
      <c r="F70" s="199"/>
      <c r="G70" s="199"/>
      <c r="H70" s="199"/>
      <c r="I70" s="199"/>
    </row>
    <row r="71" spans="1:10" ht="33" customHeight="1" x14ac:dyDescent="0.25">
      <c r="A71" s="206" t="s">
        <v>384</v>
      </c>
      <c r="B71" s="276">
        <f>'A2 Exploitation'!D150</f>
        <v>0.94285714285714284</v>
      </c>
      <c r="C71" s="276"/>
      <c r="D71" s="199"/>
      <c r="E71" s="199"/>
      <c r="F71" s="199"/>
      <c r="G71" s="199"/>
      <c r="H71" s="199"/>
      <c r="I71" s="199"/>
    </row>
    <row r="72" spans="1:10" ht="33" customHeight="1" x14ac:dyDescent="0.25">
      <c r="A72" s="207" t="s">
        <v>385</v>
      </c>
      <c r="B72" s="276">
        <f>'A3 Exploitation'!D150</f>
        <v>0</v>
      </c>
      <c r="C72" s="276"/>
      <c r="D72" s="199"/>
      <c r="E72" s="199"/>
      <c r="F72" s="199"/>
      <c r="G72" s="199"/>
      <c r="H72" s="199"/>
      <c r="I72" s="199"/>
    </row>
    <row r="73" spans="1:10" ht="33" customHeight="1" x14ac:dyDescent="0.25">
      <c r="A73" s="207" t="s">
        <v>386</v>
      </c>
      <c r="B73" s="276">
        <f>'A4 Exploitation'!D150</f>
        <v>0</v>
      </c>
      <c r="C73" s="276"/>
      <c r="D73" s="199"/>
      <c r="E73" s="199"/>
      <c r="F73" s="199"/>
      <c r="G73" s="199"/>
      <c r="H73" s="199"/>
      <c r="I73" s="199"/>
    </row>
    <row r="74" spans="1:10" ht="33" customHeight="1" x14ac:dyDescent="0.25">
      <c r="A74" s="206" t="s">
        <v>387</v>
      </c>
      <c r="B74" s="276">
        <f>'A5 Exploitation'!D150</f>
        <v>0</v>
      </c>
      <c r="C74" s="276"/>
      <c r="D74" s="199"/>
      <c r="E74" s="199"/>
      <c r="F74" s="199"/>
      <c r="G74" s="199"/>
      <c r="H74" s="199"/>
      <c r="I74" s="199"/>
    </row>
    <row r="75" spans="1:10" ht="33" customHeight="1" x14ac:dyDescent="0.25">
      <c r="A75" s="206" t="s">
        <v>388</v>
      </c>
      <c r="B75" s="276">
        <f>'A6 Exploitation'!D150</f>
        <v>0</v>
      </c>
      <c r="C75" s="27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7" t="s">
        <v>394</v>
      </c>
      <c r="C78" s="277"/>
      <c r="D78" s="199"/>
      <c r="E78" s="199"/>
      <c r="F78" s="199"/>
      <c r="G78" s="199"/>
      <c r="H78" s="199"/>
      <c r="I78" s="199"/>
      <c r="J78" s="198" t="str">
        <f>D18</f>
        <v>EL GHAZELLA</v>
      </c>
    </row>
    <row r="79" spans="1:10" ht="33" customHeight="1" x14ac:dyDescent="0.25">
      <c r="A79" s="207" t="s">
        <v>383</v>
      </c>
      <c r="B79" s="276">
        <f>'A1 Exploitation'!D190</f>
        <v>0.98076923076923073</v>
      </c>
      <c r="C79" s="276"/>
      <c r="D79" s="199"/>
      <c r="E79" s="199"/>
      <c r="F79" s="199"/>
      <c r="G79" s="199"/>
      <c r="H79" s="199"/>
      <c r="I79" s="199"/>
    </row>
    <row r="80" spans="1:10" ht="33" customHeight="1" x14ac:dyDescent="0.25">
      <c r="A80" s="206" t="s">
        <v>384</v>
      </c>
      <c r="B80" s="276">
        <f>'A2 Exploitation'!D190</f>
        <v>0.96153846153846156</v>
      </c>
      <c r="C80" s="276"/>
      <c r="D80" s="199"/>
      <c r="E80" s="199"/>
      <c r="F80" s="199"/>
      <c r="G80" s="199"/>
      <c r="H80" s="199"/>
      <c r="I80" s="199"/>
    </row>
    <row r="81" spans="1:10" ht="33" customHeight="1" x14ac:dyDescent="0.25">
      <c r="A81" s="207" t="s">
        <v>385</v>
      </c>
      <c r="B81" s="276">
        <f>'A3 Exploitation'!D190</f>
        <v>0</v>
      </c>
      <c r="C81" s="276"/>
      <c r="D81" s="199"/>
      <c r="E81" s="199"/>
      <c r="F81" s="199"/>
      <c r="G81" s="199"/>
      <c r="H81" s="199"/>
      <c r="I81" s="199"/>
    </row>
    <row r="82" spans="1:10" ht="33" customHeight="1" x14ac:dyDescent="0.25">
      <c r="A82" s="207" t="s">
        <v>386</v>
      </c>
      <c r="B82" s="276">
        <f>'A4 Exploitation'!D190</f>
        <v>0</v>
      </c>
      <c r="C82" s="276"/>
      <c r="D82" s="199"/>
      <c r="E82" s="199"/>
      <c r="F82" s="199"/>
      <c r="G82" s="199"/>
      <c r="H82" s="199"/>
      <c r="I82" s="199"/>
    </row>
    <row r="83" spans="1:10" ht="33" customHeight="1" x14ac:dyDescent="0.25">
      <c r="A83" s="206" t="s">
        <v>387</v>
      </c>
      <c r="B83" s="276">
        <f>'A5 Exploitation'!D190</f>
        <v>0</v>
      </c>
      <c r="C83" s="276"/>
      <c r="D83" s="199"/>
      <c r="E83" s="199"/>
      <c r="F83" s="199"/>
      <c r="G83" s="199"/>
      <c r="H83" s="199"/>
      <c r="I83" s="199"/>
    </row>
    <row r="84" spans="1:10" ht="33" customHeight="1" x14ac:dyDescent="0.25">
      <c r="A84" s="206" t="s">
        <v>388</v>
      </c>
      <c r="B84" s="276">
        <f>'A6 Exploitation'!D190</f>
        <v>0</v>
      </c>
      <c r="C84" s="27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7" t="s">
        <v>395</v>
      </c>
      <c r="C87" s="277"/>
      <c r="D87" s="199"/>
      <c r="E87" s="199"/>
      <c r="F87" s="199"/>
      <c r="G87" s="199"/>
      <c r="H87" s="199"/>
      <c r="I87" s="199"/>
      <c r="J87" s="198" t="str">
        <f>D18</f>
        <v>EL GHAZELLA</v>
      </c>
    </row>
    <row r="88" spans="1:10" ht="33" customHeight="1" x14ac:dyDescent="0.25">
      <c r="A88" s="207" t="s">
        <v>383</v>
      </c>
      <c r="B88" s="276">
        <f>'A1 Exploitation'!D246</f>
        <v>0.93421052631578949</v>
      </c>
      <c r="C88" s="276"/>
      <c r="D88" s="199"/>
      <c r="E88" s="199"/>
      <c r="F88" s="199"/>
      <c r="G88" s="199"/>
      <c r="H88" s="199"/>
      <c r="I88" s="199"/>
    </row>
    <row r="89" spans="1:10" ht="33" customHeight="1" x14ac:dyDescent="0.25">
      <c r="A89" s="206" t="s">
        <v>384</v>
      </c>
      <c r="B89" s="276">
        <f>'A2 Exploitation'!D246</f>
        <v>0.82051282051282048</v>
      </c>
      <c r="C89" s="276"/>
      <c r="D89" s="199"/>
      <c r="E89" s="199"/>
      <c r="F89" s="199"/>
      <c r="G89" s="199"/>
      <c r="H89" s="199"/>
      <c r="I89" s="199"/>
    </row>
    <row r="90" spans="1:10" ht="33" customHeight="1" x14ac:dyDescent="0.25">
      <c r="A90" s="207" t="s">
        <v>385</v>
      </c>
      <c r="B90" s="276">
        <f>'A3 Exploitation'!D246</f>
        <v>0</v>
      </c>
      <c r="C90" s="276"/>
      <c r="D90" s="199"/>
      <c r="E90" s="199"/>
      <c r="F90" s="199"/>
      <c r="G90" s="199"/>
      <c r="H90" s="199"/>
      <c r="I90" s="199"/>
    </row>
    <row r="91" spans="1:10" ht="33" customHeight="1" x14ac:dyDescent="0.25">
      <c r="A91" s="207" t="s">
        <v>386</v>
      </c>
      <c r="B91" s="276">
        <f>'A4 Exploitation'!D246</f>
        <v>0</v>
      </c>
      <c r="C91" s="276"/>
      <c r="D91" s="199"/>
      <c r="E91" s="199"/>
      <c r="F91" s="199"/>
      <c r="G91" s="199"/>
      <c r="H91" s="199"/>
      <c r="I91" s="199"/>
    </row>
    <row r="92" spans="1:10" ht="33" customHeight="1" x14ac:dyDescent="0.25">
      <c r="A92" s="206" t="s">
        <v>387</v>
      </c>
      <c r="B92" s="276">
        <f>'A5 Exploitation'!D246</f>
        <v>0</v>
      </c>
      <c r="C92" s="276"/>
      <c r="D92" s="199"/>
      <c r="E92" s="199"/>
      <c r="F92" s="199"/>
      <c r="G92" s="199"/>
      <c r="H92" s="199"/>
      <c r="I92" s="199"/>
    </row>
    <row r="93" spans="1:10" ht="33" customHeight="1" x14ac:dyDescent="0.25">
      <c r="A93" s="206" t="s">
        <v>388</v>
      </c>
      <c r="B93" s="276">
        <f>'A6 Exploitation'!D246</f>
        <v>0</v>
      </c>
      <c r="C93" s="27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7" t="s">
        <v>396</v>
      </c>
      <c r="C96" s="277"/>
      <c r="D96" s="199"/>
      <c r="E96" s="199"/>
      <c r="F96" s="199"/>
      <c r="G96" s="199"/>
      <c r="H96" s="199"/>
      <c r="I96" s="199"/>
      <c r="J96" s="198" t="str">
        <f>D18</f>
        <v>EL GHAZELLA</v>
      </c>
    </row>
    <row r="97" spans="1:10" ht="33" customHeight="1" x14ac:dyDescent="0.25">
      <c r="A97" s="207" t="s">
        <v>383</v>
      </c>
      <c r="B97" s="276">
        <f>'A1 Exploitation'!D289</f>
        <v>0.93103448275862066</v>
      </c>
      <c r="C97" s="276"/>
      <c r="D97" s="199"/>
      <c r="E97" s="199"/>
      <c r="F97" s="199"/>
      <c r="G97" s="199"/>
      <c r="H97" s="199"/>
      <c r="I97" s="199"/>
    </row>
    <row r="98" spans="1:10" ht="33" customHeight="1" x14ac:dyDescent="0.25">
      <c r="A98" s="206" t="s">
        <v>384</v>
      </c>
      <c r="B98" s="276">
        <f>'A2 Exploitation'!D289</f>
        <v>0.93103448275862066</v>
      </c>
      <c r="C98" s="276"/>
      <c r="D98" s="199"/>
      <c r="E98" s="199"/>
      <c r="F98" s="199"/>
      <c r="G98" s="199"/>
      <c r="H98" s="199"/>
      <c r="I98" s="199"/>
    </row>
    <row r="99" spans="1:10" ht="33" customHeight="1" x14ac:dyDescent="0.25">
      <c r="A99" s="207" t="s">
        <v>385</v>
      </c>
      <c r="B99" s="276">
        <f>'A3 Exploitation'!D289</f>
        <v>0</v>
      </c>
      <c r="C99" s="276"/>
      <c r="D99" s="199"/>
      <c r="E99" s="199"/>
      <c r="F99" s="199"/>
      <c r="G99" s="199"/>
      <c r="H99" s="199"/>
      <c r="I99" s="199"/>
    </row>
    <row r="100" spans="1:10" ht="33" customHeight="1" x14ac:dyDescent="0.25">
      <c r="A100" s="207" t="s">
        <v>386</v>
      </c>
      <c r="B100" s="276">
        <f>'A4 Exploitation'!D289</f>
        <v>0</v>
      </c>
      <c r="C100" s="276"/>
      <c r="D100" s="199"/>
      <c r="E100" s="199"/>
      <c r="F100" s="199"/>
      <c r="G100" s="199"/>
      <c r="H100" s="199"/>
      <c r="I100" s="199"/>
    </row>
    <row r="101" spans="1:10" ht="33" customHeight="1" x14ac:dyDescent="0.25">
      <c r="A101" s="206" t="s">
        <v>387</v>
      </c>
      <c r="B101" s="276">
        <f>'A5 Exploitation'!D289</f>
        <v>0</v>
      </c>
      <c r="C101" s="276"/>
      <c r="D101" s="199"/>
      <c r="E101" s="199"/>
      <c r="F101" s="199"/>
      <c r="G101" s="199"/>
      <c r="H101" s="199"/>
      <c r="I101" s="199"/>
    </row>
    <row r="102" spans="1:10" ht="33" customHeight="1" x14ac:dyDescent="0.25">
      <c r="A102" s="206" t="s">
        <v>388</v>
      </c>
      <c r="B102" s="276">
        <f>'A6 Exploitation'!D289</f>
        <v>0</v>
      </c>
      <c r="C102" s="27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7" t="s">
        <v>397</v>
      </c>
      <c r="C105" s="277"/>
      <c r="D105" s="199"/>
      <c r="E105" s="199"/>
      <c r="F105" s="199"/>
      <c r="G105" s="199"/>
      <c r="H105" s="199"/>
      <c r="I105" s="199"/>
      <c r="J105" s="198" t="str">
        <f>D18</f>
        <v>EL GHAZELLA</v>
      </c>
    </row>
    <row r="106" spans="1:10" ht="33" customHeight="1" x14ac:dyDescent="0.25">
      <c r="A106" s="207" t="s">
        <v>383</v>
      </c>
      <c r="B106" s="276">
        <f>'A1 Exploitation'!D322</f>
        <v>0.94736842105263153</v>
      </c>
      <c r="C106" s="276"/>
      <c r="D106" s="199"/>
      <c r="E106" s="199"/>
      <c r="F106" s="199"/>
      <c r="G106" s="199"/>
      <c r="H106" s="199"/>
      <c r="I106" s="199"/>
    </row>
    <row r="107" spans="1:10" ht="33" customHeight="1" x14ac:dyDescent="0.25">
      <c r="A107" s="206" t="s">
        <v>384</v>
      </c>
      <c r="B107" s="276">
        <f>'A2 Exploitation'!D322</f>
        <v>1</v>
      </c>
      <c r="C107" s="276"/>
      <c r="D107" s="199"/>
      <c r="E107" s="199"/>
      <c r="F107" s="199"/>
      <c r="G107" s="199"/>
      <c r="H107" s="199"/>
      <c r="I107" s="199"/>
    </row>
    <row r="108" spans="1:10" ht="33" customHeight="1" x14ac:dyDescent="0.25">
      <c r="A108" s="207" t="s">
        <v>385</v>
      </c>
      <c r="B108" s="276">
        <f>'A3 Exploitation'!D322</f>
        <v>0</v>
      </c>
      <c r="C108" s="276"/>
      <c r="D108" s="199"/>
      <c r="E108" s="199"/>
      <c r="F108" s="199"/>
      <c r="G108" s="199"/>
      <c r="H108" s="199"/>
      <c r="I108" s="199"/>
    </row>
    <row r="109" spans="1:10" ht="33" customHeight="1" x14ac:dyDescent="0.25">
      <c r="A109" s="207" t="s">
        <v>386</v>
      </c>
      <c r="B109" s="276">
        <f>'A4 Exploitation'!D322</f>
        <v>0</v>
      </c>
      <c r="C109" s="276"/>
      <c r="D109" s="199"/>
      <c r="E109" s="199"/>
      <c r="F109" s="199"/>
      <c r="G109" s="199"/>
      <c r="H109" s="199"/>
      <c r="I109" s="199"/>
    </row>
    <row r="110" spans="1:10" ht="33" customHeight="1" x14ac:dyDescent="0.25">
      <c r="A110" s="206" t="s">
        <v>387</v>
      </c>
      <c r="B110" s="276">
        <f>'A5 Exploitation'!D322</f>
        <v>0</v>
      </c>
      <c r="C110" s="276"/>
      <c r="D110" s="199"/>
      <c r="E110" s="199"/>
      <c r="F110" s="199"/>
      <c r="G110" s="199"/>
      <c r="H110" s="199"/>
      <c r="I110" s="199"/>
    </row>
    <row r="111" spans="1:10" ht="33" customHeight="1" x14ac:dyDescent="0.25">
      <c r="A111" s="206" t="s">
        <v>388</v>
      </c>
      <c r="B111" s="276">
        <f>'A6 Exploitation'!D322</f>
        <v>0</v>
      </c>
      <c r="C111" s="27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7" t="s">
        <v>398</v>
      </c>
      <c r="C114" s="277"/>
      <c r="D114" s="199"/>
      <c r="E114" s="199"/>
      <c r="F114" s="199"/>
      <c r="G114" s="199"/>
      <c r="H114" s="199"/>
      <c r="I114" s="199"/>
      <c r="J114" s="198" t="str">
        <f>D18</f>
        <v>EL GHAZELLA</v>
      </c>
    </row>
    <row r="115" spans="1:10" ht="33" customHeight="1" x14ac:dyDescent="0.25">
      <c r="A115" s="207" t="s">
        <v>383</v>
      </c>
      <c r="B115" s="276">
        <f>'A1 Exploitation'!D350</f>
        <v>0.9642857142857143</v>
      </c>
      <c r="C115" s="276"/>
      <c r="D115" s="199"/>
      <c r="E115" s="199"/>
      <c r="F115" s="199"/>
      <c r="G115" s="199"/>
      <c r="H115" s="199"/>
      <c r="I115" s="199"/>
    </row>
    <row r="116" spans="1:10" ht="33" customHeight="1" x14ac:dyDescent="0.25">
      <c r="A116" s="206" t="s">
        <v>384</v>
      </c>
      <c r="B116" s="276">
        <f>'A2 Exploitation'!D350</f>
        <v>0.9642857142857143</v>
      </c>
      <c r="C116" s="276"/>
      <c r="D116" s="199"/>
      <c r="E116" s="199"/>
      <c r="F116" s="199"/>
      <c r="G116" s="199"/>
      <c r="H116" s="199"/>
      <c r="I116" s="199"/>
    </row>
    <row r="117" spans="1:10" ht="33" customHeight="1" x14ac:dyDescent="0.25">
      <c r="A117" s="207" t="s">
        <v>385</v>
      </c>
      <c r="B117" s="276">
        <f>'A3 Exploitation'!D350</f>
        <v>0</v>
      </c>
      <c r="C117" s="276"/>
      <c r="D117" s="199"/>
      <c r="E117" s="199"/>
      <c r="F117" s="199"/>
      <c r="G117" s="199"/>
      <c r="H117" s="199"/>
      <c r="I117" s="199"/>
    </row>
    <row r="118" spans="1:10" ht="33" customHeight="1" x14ac:dyDescent="0.25">
      <c r="A118" s="207" t="s">
        <v>386</v>
      </c>
      <c r="B118" s="276">
        <f>'A4 Exploitation'!D350</f>
        <v>0</v>
      </c>
      <c r="C118" s="276"/>
      <c r="D118" s="199"/>
      <c r="E118" s="199"/>
      <c r="F118" s="199"/>
      <c r="G118" s="199"/>
      <c r="H118" s="199"/>
      <c r="I118" s="199"/>
    </row>
    <row r="119" spans="1:10" ht="33" customHeight="1" x14ac:dyDescent="0.25">
      <c r="A119" s="206" t="s">
        <v>387</v>
      </c>
      <c r="B119" s="276">
        <f>'A5 Exploitation'!D350</f>
        <v>0</v>
      </c>
      <c r="C119" s="276"/>
      <c r="D119" s="199"/>
      <c r="E119" s="199"/>
      <c r="F119" s="199"/>
      <c r="G119" s="199"/>
      <c r="H119" s="199"/>
      <c r="I119" s="199"/>
    </row>
    <row r="120" spans="1:10" ht="33" customHeight="1" x14ac:dyDescent="0.25">
      <c r="A120" s="206" t="s">
        <v>388</v>
      </c>
      <c r="B120" s="276">
        <f>'A6 Exploitation'!D350</f>
        <v>0</v>
      </c>
      <c r="C120" s="27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7" t="s">
        <v>399</v>
      </c>
      <c r="C123" s="277"/>
      <c r="D123" s="199"/>
      <c r="E123" s="199"/>
      <c r="F123" s="199"/>
      <c r="G123" s="199"/>
      <c r="H123" s="199"/>
      <c r="I123" s="199"/>
      <c r="J123" s="198" t="str">
        <f>D18</f>
        <v>EL GHAZELLA</v>
      </c>
    </row>
    <row r="124" spans="1:10" ht="33" customHeight="1" x14ac:dyDescent="0.25">
      <c r="A124" s="207" t="s">
        <v>383</v>
      </c>
      <c r="B124" s="276">
        <f>'A1 Exploitation'!D403</f>
        <v>0.967741935483871</v>
      </c>
      <c r="C124" s="276"/>
      <c r="D124" s="199"/>
      <c r="E124" s="199"/>
      <c r="F124" s="199"/>
      <c r="G124" s="199"/>
      <c r="H124" s="199"/>
      <c r="I124" s="199"/>
    </row>
    <row r="125" spans="1:10" ht="33" customHeight="1" x14ac:dyDescent="0.25">
      <c r="A125" s="206" t="s">
        <v>384</v>
      </c>
      <c r="B125" s="276">
        <f>'A2 Exploitation'!D403</f>
        <v>0.93548387096774188</v>
      </c>
      <c r="C125" s="276"/>
      <c r="D125" s="199"/>
      <c r="E125" s="199"/>
      <c r="F125" s="199"/>
      <c r="G125" s="199"/>
      <c r="H125" s="199"/>
      <c r="I125" s="199"/>
    </row>
    <row r="126" spans="1:10" ht="33" customHeight="1" x14ac:dyDescent="0.25">
      <c r="A126" s="207" t="s">
        <v>385</v>
      </c>
      <c r="B126" s="276">
        <f>'A3 Exploitation'!D403</f>
        <v>0</v>
      </c>
      <c r="C126" s="276"/>
      <c r="D126" s="199"/>
      <c r="E126" s="199"/>
      <c r="F126" s="199"/>
      <c r="G126" s="199"/>
      <c r="H126" s="199"/>
      <c r="I126" s="199"/>
    </row>
    <row r="127" spans="1:10" ht="33" customHeight="1" x14ac:dyDescent="0.25">
      <c r="A127" s="207" t="s">
        <v>386</v>
      </c>
      <c r="B127" s="276">
        <f>'A4 Exploitation'!D403</f>
        <v>0</v>
      </c>
      <c r="C127" s="276"/>
      <c r="D127" s="199"/>
      <c r="E127" s="199"/>
      <c r="F127" s="199"/>
      <c r="G127" s="199"/>
      <c r="H127" s="199"/>
      <c r="I127" s="199"/>
    </row>
    <row r="128" spans="1:10" ht="33" customHeight="1" x14ac:dyDescent="0.25">
      <c r="A128" s="206" t="s">
        <v>387</v>
      </c>
      <c r="B128" s="276">
        <f>'A5 Exploitation'!D403</f>
        <v>0</v>
      </c>
      <c r="C128" s="276"/>
      <c r="D128" s="199"/>
      <c r="E128" s="199"/>
      <c r="F128" s="199"/>
      <c r="G128" s="199"/>
      <c r="H128" s="199"/>
      <c r="I128" s="199"/>
    </row>
    <row r="129" spans="1:10" ht="33" customHeight="1" x14ac:dyDescent="0.25">
      <c r="A129" s="206" t="s">
        <v>388</v>
      </c>
      <c r="B129" s="276">
        <f>'A6 Exploitation'!D403</f>
        <v>0</v>
      </c>
      <c r="C129" s="27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7" t="s">
        <v>400</v>
      </c>
      <c r="C132" s="277"/>
      <c r="D132" s="199"/>
      <c r="E132" s="199"/>
      <c r="F132" s="199"/>
      <c r="G132" s="199"/>
      <c r="H132" s="199"/>
      <c r="I132" s="199"/>
      <c r="J132" s="198" t="str">
        <f>D18</f>
        <v>EL GHAZELLA</v>
      </c>
    </row>
    <row r="133" spans="1:10" ht="33" customHeight="1" x14ac:dyDescent="0.25">
      <c r="A133" s="207" t="s">
        <v>383</v>
      </c>
      <c r="B133" s="276">
        <f>'A1 Exploitation'!D433</f>
        <v>1</v>
      </c>
      <c r="C133" s="276"/>
      <c r="D133" s="199"/>
      <c r="E133" s="199"/>
      <c r="F133" s="199"/>
      <c r="G133" s="199"/>
      <c r="H133" s="199"/>
      <c r="I133" s="199"/>
    </row>
    <row r="134" spans="1:10" ht="33" customHeight="1" x14ac:dyDescent="0.25">
      <c r="A134" s="206" t="s">
        <v>384</v>
      </c>
      <c r="B134" s="276">
        <f>'A2 Exploitation'!D433</f>
        <v>1</v>
      </c>
      <c r="C134" s="276"/>
      <c r="D134" s="199"/>
      <c r="E134" s="199"/>
      <c r="F134" s="199"/>
      <c r="G134" s="199"/>
      <c r="H134" s="199"/>
      <c r="I134" s="199"/>
    </row>
    <row r="135" spans="1:10" ht="33" customHeight="1" x14ac:dyDescent="0.25">
      <c r="A135" s="207" t="s">
        <v>385</v>
      </c>
      <c r="B135" s="276">
        <f>'A3 Exploitation'!D433</f>
        <v>0</v>
      </c>
      <c r="C135" s="276"/>
      <c r="D135" s="199"/>
      <c r="E135" s="199"/>
      <c r="F135" s="199"/>
      <c r="G135" s="199"/>
      <c r="H135" s="199"/>
      <c r="I135" s="199"/>
    </row>
    <row r="136" spans="1:10" ht="33" customHeight="1" x14ac:dyDescent="0.25">
      <c r="A136" s="207" t="s">
        <v>386</v>
      </c>
      <c r="B136" s="276">
        <f>'A4 Exploitation'!D433</f>
        <v>0</v>
      </c>
      <c r="C136" s="276"/>
      <c r="D136" s="199"/>
      <c r="E136" s="199"/>
      <c r="F136" s="199"/>
      <c r="G136" s="199"/>
      <c r="H136" s="199"/>
      <c r="I136" s="199"/>
    </row>
    <row r="137" spans="1:10" ht="33" customHeight="1" x14ac:dyDescent="0.25">
      <c r="A137" s="206" t="s">
        <v>387</v>
      </c>
      <c r="B137" s="276">
        <f>'A5 Exploitation'!D433</f>
        <v>0</v>
      </c>
      <c r="C137" s="276"/>
      <c r="D137" s="199"/>
      <c r="E137" s="199"/>
      <c r="F137" s="199"/>
      <c r="G137" s="199"/>
      <c r="H137" s="199"/>
      <c r="I137" s="199"/>
    </row>
    <row r="138" spans="1:10" ht="33" customHeight="1" x14ac:dyDescent="0.25">
      <c r="A138" s="206" t="s">
        <v>388</v>
      </c>
      <c r="B138" s="276">
        <f>'A6 Exploitation'!D433</f>
        <v>0</v>
      </c>
      <c r="C138" s="27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7" t="s">
        <v>401</v>
      </c>
      <c r="C141" s="277"/>
      <c r="D141" s="199"/>
      <c r="E141" s="199"/>
      <c r="F141" s="199"/>
      <c r="G141" s="199"/>
      <c r="H141" s="199"/>
      <c r="I141" s="199"/>
      <c r="J141" s="198" t="str">
        <f>D18</f>
        <v>EL GHAZELLA</v>
      </c>
    </row>
    <row r="142" spans="1:10" ht="33" customHeight="1" x14ac:dyDescent="0.25">
      <c r="A142" s="207" t="s">
        <v>383</v>
      </c>
      <c r="B142" s="276">
        <f>'A1 Exploitation'!D452</f>
        <v>0.91666666666666663</v>
      </c>
      <c r="C142" s="276"/>
      <c r="D142" s="199"/>
      <c r="E142" s="199"/>
      <c r="F142" s="199"/>
      <c r="G142" s="199"/>
      <c r="H142" s="199"/>
      <c r="I142" s="199"/>
    </row>
    <row r="143" spans="1:10" ht="33" customHeight="1" x14ac:dyDescent="0.25">
      <c r="A143" s="206" t="s">
        <v>384</v>
      </c>
      <c r="B143" s="276">
        <f>'A2 Exploitation'!D452</f>
        <v>1</v>
      </c>
      <c r="C143" s="276"/>
      <c r="D143" s="199"/>
      <c r="E143" s="199"/>
      <c r="F143" s="199"/>
      <c r="G143" s="199"/>
      <c r="H143" s="199"/>
      <c r="I143" s="199"/>
    </row>
    <row r="144" spans="1:10" ht="33" customHeight="1" x14ac:dyDescent="0.25">
      <c r="A144" s="207" t="s">
        <v>385</v>
      </c>
      <c r="B144" s="276">
        <f>'A3 Exploitation'!D452</f>
        <v>0</v>
      </c>
      <c r="C144" s="276"/>
      <c r="D144" s="199"/>
      <c r="E144" s="199"/>
      <c r="F144" s="199"/>
      <c r="G144" s="199"/>
      <c r="H144" s="199"/>
      <c r="I144" s="199"/>
    </row>
    <row r="145" spans="1:10" ht="33" customHeight="1" x14ac:dyDescent="0.25">
      <c r="A145" s="207" t="s">
        <v>386</v>
      </c>
      <c r="B145" s="276">
        <f>'A4 Exploitation'!D452</f>
        <v>0</v>
      </c>
      <c r="C145" s="276"/>
      <c r="D145" s="199"/>
      <c r="E145" s="199"/>
      <c r="F145" s="199"/>
      <c r="G145" s="199"/>
      <c r="H145" s="199"/>
      <c r="I145" s="199"/>
    </row>
    <row r="146" spans="1:10" ht="33" customHeight="1" x14ac:dyDescent="0.25">
      <c r="A146" s="206" t="s">
        <v>387</v>
      </c>
      <c r="B146" s="276">
        <f>'A5 Exploitation'!D452</f>
        <v>0</v>
      </c>
      <c r="C146" s="276"/>
      <c r="D146" s="199"/>
      <c r="E146" s="199"/>
      <c r="F146" s="199"/>
      <c r="G146" s="199"/>
      <c r="H146" s="199"/>
      <c r="I146" s="199"/>
    </row>
    <row r="147" spans="1:10" ht="33" customHeight="1" x14ac:dyDescent="0.25">
      <c r="A147" s="206" t="s">
        <v>388</v>
      </c>
      <c r="B147" s="276">
        <f>'A6 Exploitation'!D452</f>
        <v>0</v>
      </c>
      <c r="C147" s="27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7" t="s">
        <v>402</v>
      </c>
      <c r="C150" s="277"/>
      <c r="D150" s="199"/>
      <c r="E150" s="199"/>
      <c r="F150" s="199"/>
      <c r="G150" s="199"/>
      <c r="H150" s="199"/>
      <c r="I150" s="199"/>
      <c r="J150" s="198" t="str">
        <f>D18</f>
        <v>EL GHAZELLA</v>
      </c>
    </row>
    <row r="151" spans="1:10" ht="33" customHeight="1" x14ac:dyDescent="0.25">
      <c r="A151" s="207" t="s">
        <v>383</v>
      </c>
      <c r="B151" s="276">
        <f>'A1 Exploitation'!D462</f>
        <v>1</v>
      </c>
      <c r="C151" s="276"/>
      <c r="D151" s="199"/>
      <c r="E151" s="199"/>
      <c r="F151" s="199"/>
      <c r="G151" s="199"/>
      <c r="H151" s="199"/>
      <c r="I151" s="199"/>
    </row>
    <row r="152" spans="1:10" ht="33" customHeight="1" x14ac:dyDescent="0.25">
      <c r="A152" s="206" t="s">
        <v>384</v>
      </c>
      <c r="B152" s="276">
        <f>'A2 Exploitation'!D462</f>
        <v>1</v>
      </c>
      <c r="C152" s="276"/>
      <c r="D152" s="199"/>
      <c r="E152" s="199"/>
      <c r="F152" s="199"/>
      <c r="G152" s="199"/>
      <c r="H152" s="199"/>
      <c r="I152" s="199"/>
    </row>
    <row r="153" spans="1:10" ht="33" customHeight="1" x14ac:dyDescent="0.25">
      <c r="A153" s="207" t="s">
        <v>385</v>
      </c>
      <c r="B153" s="276">
        <f>'A3 Exploitation'!D462</f>
        <v>0</v>
      </c>
      <c r="C153" s="276"/>
      <c r="D153" s="199"/>
      <c r="E153" s="199"/>
      <c r="F153" s="199"/>
      <c r="G153" s="199"/>
      <c r="H153" s="199"/>
      <c r="I153" s="199"/>
    </row>
    <row r="154" spans="1:10" ht="33" customHeight="1" x14ac:dyDescent="0.25">
      <c r="A154" s="207" t="s">
        <v>386</v>
      </c>
      <c r="B154" s="276">
        <f>'A4 Exploitation'!D462</f>
        <v>0</v>
      </c>
      <c r="C154" s="276"/>
      <c r="D154" s="199"/>
      <c r="E154" s="199"/>
      <c r="F154" s="199"/>
      <c r="G154" s="199"/>
      <c r="H154" s="199"/>
      <c r="I154" s="199"/>
    </row>
    <row r="155" spans="1:10" ht="33" customHeight="1" x14ac:dyDescent="0.25">
      <c r="A155" s="206" t="s">
        <v>387</v>
      </c>
      <c r="B155" s="276">
        <f>'A5 Exploitation'!D462</f>
        <v>0</v>
      </c>
      <c r="C155" s="276"/>
      <c r="D155" s="199"/>
      <c r="E155" s="199"/>
      <c r="F155" s="199"/>
      <c r="G155" s="199"/>
      <c r="H155" s="199"/>
      <c r="I155" s="199"/>
    </row>
    <row r="156" spans="1:10" ht="33" customHeight="1" x14ac:dyDescent="0.25">
      <c r="A156" s="206" t="s">
        <v>388</v>
      </c>
      <c r="B156" s="276">
        <f>'A6 Exploitation'!D462</f>
        <v>0</v>
      </c>
      <c r="C156" s="27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7" t="s">
        <v>403</v>
      </c>
      <c r="C159" s="277"/>
      <c r="D159" s="199"/>
      <c r="E159" s="199"/>
      <c r="F159" s="199"/>
      <c r="G159" s="199"/>
      <c r="H159" s="199"/>
      <c r="I159" s="199"/>
      <c r="J159" s="198" t="str">
        <f>D18</f>
        <v>EL GHAZELLA</v>
      </c>
    </row>
    <row r="160" spans="1:10" ht="33" customHeight="1" x14ac:dyDescent="0.25">
      <c r="A160" s="207" t="s">
        <v>383</v>
      </c>
      <c r="B160" s="276">
        <f>'A1 Exploitation'!D471</f>
        <v>0.66666666666666663</v>
      </c>
      <c r="C160" s="276"/>
      <c r="D160" s="199"/>
      <c r="E160" s="199"/>
      <c r="F160" s="199"/>
      <c r="G160" s="199"/>
      <c r="H160" s="199"/>
      <c r="I160" s="199"/>
    </row>
    <row r="161" spans="1:10" ht="33" customHeight="1" x14ac:dyDescent="0.25">
      <c r="A161" s="206" t="s">
        <v>384</v>
      </c>
      <c r="B161" s="276">
        <f>'A2 Exploitation'!D471</f>
        <v>1</v>
      </c>
      <c r="C161" s="276"/>
      <c r="D161" s="199"/>
      <c r="E161" s="199"/>
      <c r="F161" s="199"/>
      <c r="G161" s="199"/>
      <c r="H161" s="199"/>
      <c r="I161" s="199"/>
    </row>
    <row r="162" spans="1:10" ht="33" customHeight="1" x14ac:dyDescent="0.25">
      <c r="A162" s="207" t="s">
        <v>385</v>
      </c>
      <c r="B162" s="276">
        <f>'A3 Exploitation'!D471</f>
        <v>0</v>
      </c>
      <c r="C162" s="276"/>
      <c r="D162" s="199"/>
      <c r="E162" s="199"/>
      <c r="F162" s="199"/>
      <c r="G162" s="199"/>
      <c r="H162" s="199"/>
      <c r="I162" s="199"/>
    </row>
    <row r="163" spans="1:10" ht="33" customHeight="1" x14ac:dyDescent="0.25">
      <c r="A163" s="207" t="s">
        <v>386</v>
      </c>
      <c r="B163" s="276">
        <f>'A4 Exploitation'!D471</f>
        <v>0</v>
      </c>
      <c r="C163" s="276"/>
      <c r="D163" s="199"/>
      <c r="E163" s="199"/>
      <c r="F163" s="199"/>
      <c r="G163" s="199"/>
      <c r="H163" s="199"/>
      <c r="I163" s="199"/>
    </row>
    <row r="164" spans="1:10" ht="33" customHeight="1" x14ac:dyDescent="0.25">
      <c r="A164" s="206" t="s">
        <v>387</v>
      </c>
      <c r="B164" s="276">
        <f>'A5 Exploitation'!D471</f>
        <v>0</v>
      </c>
      <c r="C164" s="276"/>
      <c r="D164" s="199"/>
      <c r="E164" s="199"/>
      <c r="F164" s="199"/>
      <c r="G164" s="199"/>
      <c r="H164" s="199"/>
      <c r="I164" s="199"/>
    </row>
    <row r="165" spans="1:10" ht="33" customHeight="1" x14ac:dyDescent="0.25">
      <c r="A165" s="206" t="s">
        <v>388</v>
      </c>
      <c r="B165" s="276">
        <f>'A6 Exploitation'!D471</f>
        <v>0</v>
      </c>
      <c r="C165" s="276"/>
      <c r="D165" s="199"/>
      <c r="E165" s="199"/>
      <c r="F165" s="199"/>
      <c r="G165" s="199"/>
      <c r="H165" s="199"/>
      <c r="I165" s="199"/>
    </row>
    <row r="166" spans="1:10" ht="18" x14ac:dyDescent="0.25">
      <c r="A166" s="209"/>
      <c r="B166" s="278"/>
      <c r="C166" s="278"/>
      <c r="D166" s="199"/>
      <c r="E166" s="199"/>
      <c r="F166" s="199"/>
      <c r="G166" s="199"/>
      <c r="H166" s="199"/>
      <c r="I166" s="199"/>
    </row>
    <row r="167" spans="1:10" ht="18" x14ac:dyDescent="0.25">
      <c r="A167" s="209"/>
      <c r="B167" s="278"/>
      <c r="C167" s="278"/>
      <c r="D167" s="199"/>
      <c r="E167" s="199"/>
      <c r="F167" s="199"/>
      <c r="G167" s="199"/>
      <c r="H167" s="199"/>
      <c r="I167" s="199"/>
    </row>
    <row r="168" spans="1:10" ht="33" customHeight="1" x14ac:dyDescent="0.25">
      <c r="A168" s="206" t="s">
        <v>381</v>
      </c>
      <c r="B168" s="277" t="s">
        <v>404</v>
      </c>
      <c r="C168" s="277"/>
      <c r="D168" s="199"/>
      <c r="E168" s="199"/>
      <c r="F168" s="199"/>
      <c r="G168" s="199"/>
      <c r="H168" s="199"/>
      <c r="I168" s="199"/>
      <c r="J168" s="198" t="str">
        <f>D18</f>
        <v>EL GHAZELLA</v>
      </c>
    </row>
    <row r="169" spans="1:10" ht="33" customHeight="1" x14ac:dyDescent="0.25">
      <c r="A169" s="207" t="s">
        <v>383</v>
      </c>
      <c r="B169" s="276">
        <f>'A1 Exploitation'!D492</f>
        <v>0.875</v>
      </c>
      <c r="C169" s="276"/>
      <c r="D169" s="199"/>
      <c r="E169" s="199"/>
      <c r="F169" s="199"/>
      <c r="G169" s="199"/>
      <c r="H169" s="199"/>
      <c r="I169" s="199"/>
    </row>
    <row r="170" spans="1:10" ht="33" customHeight="1" x14ac:dyDescent="0.25">
      <c r="A170" s="206" t="s">
        <v>384</v>
      </c>
      <c r="B170" s="276">
        <f>'A2 Exploitation'!D492</f>
        <v>0.9285714285714286</v>
      </c>
      <c r="C170" s="276"/>
      <c r="D170" s="199"/>
      <c r="E170" s="199"/>
      <c r="F170" s="199"/>
      <c r="G170" s="199"/>
      <c r="H170" s="199"/>
      <c r="I170" s="199"/>
    </row>
    <row r="171" spans="1:10" ht="33" customHeight="1" x14ac:dyDescent="0.25">
      <c r="A171" s="207" t="s">
        <v>385</v>
      </c>
      <c r="B171" s="276">
        <f>'A3 Exploitation'!D492</f>
        <v>0</v>
      </c>
      <c r="C171" s="276"/>
      <c r="D171" s="199"/>
      <c r="E171" s="199"/>
      <c r="F171" s="199"/>
      <c r="G171" s="199"/>
      <c r="H171" s="199"/>
      <c r="I171" s="199"/>
    </row>
    <row r="172" spans="1:10" ht="33" customHeight="1" x14ac:dyDescent="0.25">
      <c r="A172" s="207" t="s">
        <v>386</v>
      </c>
      <c r="B172" s="276">
        <f>'A4 Exploitation'!D492</f>
        <v>0</v>
      </c>
      <c r="C172" s="276"/>
    </row>
    <row r="173" spans="1:10" ht="33" customHeight="1" x14ac:dyDescent="0.25">
      <c r="A173" s="206" t="s">
        <v>387</v>
      </c>
      <c r="B173" s="276">
        <f>'A5 Exploitation'!D492</f>
        <v>0</v>
      </c>
      <c r="C173" s="276"/>
    </row>
    <row r="174" spans="1:10" ht="33" customHeight="1" x14ac:dyDescent="0.25">
      <c r="A174" s="206" t="s">
        <v>388</v>
      </c>
      <c r="B174" s="276">
        <f>'A6 Exploitation'!D492</f>
        <v>0</v>
      </c>
      <c r="C174" s="276"/>
    </row>
    <row r="175" spans="1:10" ht="18.75" x14ac:dyDescent="0.25">
      <c r="A175" s="210"/>
      <c r="B175" s="203"/>
      <c r="C175" s="203"/>
    </row>
    <row r="176" spans="1:10" ht="18.75" x14ac:dyDescent="0.25">
      <c r="A176" s="210"/>
      <c r="B176" s="203"/>
      <c r="C176" s="203"/>
    </row>
    <row r="177" spans="1:10" ht="33" customHeight="1" x14ac:dyDescent="0.25">
      <c r="A177" s="206" t="s">
        <v>381</v>
      </c>
      <c r="B177" s="277" t="s">
        <v>405</v>
      </c>
      <c r="C177" s="277"/>
      <c r="J177" s="198" t="str">
        <f>D18</f>
        <v>EL GHAZELLA</v>
      </c>
    </row>
    <row r="178" spans="1:10" ht="33" customHeight="1" x14ac:dyDescent="0.25">
      <c r="A178" s="207" t="s">
        <v>383</v>
      </c>
      <c r="B178" s="276">
        <f>'A1 Exploitation'!D501</f>
        <v>1</v>
      </c>
      <c r="C178" s="276"/>
    </row>
    <row r="179" spans="1:10" ht="33" customHeight="1" x14ac:dyDescent="0.25">
      <c r="A179" s="206" t="s">
        <v>384</v>
      </c>
      <c r="B179" s="276">
        <f>'A2 Exploitation'!D501</f>
        <v>1</v>
      </c>
      <c r="C179" s="276"/>
    </row>
    <row r="180" spans="1:10" ht="33" customHeight="1" x14ac:dyDescent="0.25">
      <c r="A180" s="207" t="s">
        <v>385</v>
      </c>
      <c r="B180" s="276">
        <f>'A3 Exploitation'!D501</f>
        <v>0</v>
      </c>
      <c r="C180" s="276"/>
    </row>
    <row r="181" spans="1:10" ht="33" customHeight="1" x14ac:dyDescent="0.25">
      <c r="A181" s="207" t="s">
        <v>386</v>
      </c>
      <c r="B181" s="276">
        <f>'A4 Exploitation'!D501</f>
        <v>0</v>
      </c>
      <c r="C181" s="276"/>
    </row>
    <row r="182" spans="1:10" ht="33" customHeight="1" x14ac:dyDescent="0.25">
      <c r="A182" s="206" t="s">
        <v>387</v>
      </c>
      <c r="B182" s="276">
        <f>'A5 Exploitation'!D501</f>
        <v>0</v>
      </c>
      <c r="C182" s="276"/>
    </row>
    <row r="183" spans="1:10" ht="33" customHeight="1" x14ac:dyDescent="0.25">
      <c r="A183" s="206" t="s">
        <v>388</v>
      </c>
      <c r="B183" s="276">
        <f>'A6 Exploitation'!D501</f>
        <v>0</v>
      </c>
      <c r="C183" s="276"/>
    </row>
    <row r="184" spans="1:10" ht="18.75" x14ac:dyDescent="0.25">
      <c r="A184" s="210"/>
      <c r="B184" s="203"/>
      <c r="C184" s="203"/>
    </row>
    <row r="185" spans="1:10" ht="18.75" x14ac:dyDescent="0.25">
      <c r="A185" s="210"/>
      <c r="B185" s="203"/>
      <c r="C185" s="203"/>
    </row>
    <row r="186" spans="1:10" ht="33" customHeight="1" x14ac:dyDescent="0.25">
      <c r="A186" s="206" t="s">
        <v>381</v>
      </c>
      <c r="B186" s="277" t="s">
        <v>406</v>
      </c>
      <c r="C186" s="277"/>
      <c r="J186" s="198" t="str">
        <f>D18</f>
        <v>EL GHAZELLA</v>
      </c>
    </row>
    <row r="187" spans="1:10" ht="33" customHeight="1" x14ac:dyDescent="0.25">
      <c r="A187" s="207" t="s">
        <v>383</v>
      </c>
      <c r="B187" s="276">
        <f>'A1 Technique'!D198</f>
        <v>0.86554621848739499</v>
      </c>
      <c r="C187" s="276"/>
    </row>
    <row r="188" spans="1:10" ht="33" customHeight="1" x14ac:dyDescent="0.25">
      <c r="A188" s="206" t="s">
        <v>384</v>
      </c>
      <c r="B188" s="276">
        <f>'A2 Technique'!D198</f>
        <v>0.94915254237288138</v>
      </c>
      <c r="C188" s="276"/>
    </row>
    <row r="189" spans="1:10" ht="33" customHeight="1" x14ac:dyDescent="0.25">
      <c r="A189" s="207" t="s">
        <v>385</v>
      </c>
      <c r="B189" s="276">
        <f>'A3 Technique'!D198</f>
        <v>0</v>
      </c>
      <c r="C189" s="276"/>
    </row>
    <row r="190" spans="1:10" ht="33" customHeight="1" x14ac:dyDescent="0.25">
      <c r="A190" s="207" t="s">
        <v>386</v>
      </c>
      <c r="B190" s="276">
        <f>'A4 Technique'!D198</f>
        <v>0</v>
      </c>
      <c r="C190" s="276"/>
    </row>
    <row r="191" spans="1:10" ht="33" customHeight="1" x14ac:dyDescent="0.25">
      <c r="A191" s="206" t="s">
        <v>387</v>
      </c>
      <c r="B191" s="276">
        <f>'A5 Technique'!D198</f>
        <v>0</v>
      </c>
      <c r="C191" s="276"/>
    </row>
    <row r="192" spans="1:10" ht="33" customHeight="1" x14ac:dyDescent="0.25">
      <c r="A192" s="206" t="s">
        <v>388</v>
      </c>
      <c r="B192" s="276">
        <f>'A6 Technique'!D198</f>
        <v>0</v>
      </c>
      <c r="C192" s="276"/>
    </row>
  </sheetData>
  <sheetProtection algorithmName="SHA-512" hashValue="XBo9a/emyXFMcvE8QrULv6hiIczELjJJ7fWuTSYet+ClBlPNXXyejzaaiRZx4t4j5LSG9xaaxdkhtEN9/8n1/g==" saltValue="SekSSp/T3Urz5IfkslkVN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5" sqref="D36 D92 D145 D18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EL GHAZELLA</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6irlIikUVMRpEOHUEPlSvGE5Zokqi6e6sSbXwi7UCurkPcedKs6WvkquPNMHmUh8kzSRkvljnK54kVZbh4LUA==" saltValue="RRYd6SSgMakEv3g5r4Pdm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EL GHAZELLA</v>
      </c>
      <c r="B7" s="299"/>
      <c r="C7" s="299"/>
      <c r="D7" s="299"/>
      <c r="E7" s="299"/>
      <c r="F7" s="299"/>
      <c r="G7" s="216"/>
      <c r="H7" s="216"/>
      <c r="I7" s="216"/>
    </row>
    <row r="8" spans="1:9" s="36" customFormat="1" ht="24" x14ac:dyDescent="0.45">
      <c r="A8" s="38" t="s">
        <v>44</v>
      </c>
      <c r="B8" s="315">
        <f>'A5 Exploitation'!B9:F9</f>
        <v>0</v>
      </c>
      <c r="C8" s="315"/>
      <c r="D8" s="315"/>
      <c r="E8" s="315"/>
      <c r="F8" s="315"/>
      <c r="G8" s="216"/>
      <c r="H8" s="216"/>
      <c r="I8" s="216"/>
    </row>
    <row r="9" spans="1:9" s="36" customFormat="1" ht="24" x14ac:dyDescent="0.45">
      <c r="A9" s="39" t="s">
        <v>46</v>
      </c>
      <c r="B9" s="316">
        <f>'A5 Exploitation'!B10:F10</f>
        <v>0</v>
      </c>
      <c r="C9" s="316"/>
      <c r="D9" s="316"/>
      <c r="E9" s="316"/>
      <c r="F9" s="316"/>
      <c r="G9" s="216"/>
      <c r="H9" s="216"/>
      <c r="I9" s="216"/>
    </row>
    <row r="10" spans="1:9" s="36" customFormat="1" ht="24" x14ac:dyDescent="0.45">
      <c r="A10" s="38" t="s">
        <v>45</v>
      </c>
      <c r="B10" s="313">
        <f>'A5 Exploitation'!B11:F11</f>
        <v>0</v>
      </c>
      <c r="C10" s="313"/>
      <c r="D10" s="313"/>
      <c r="E10" s="313"/>
      <c r="F10" s="313"/>
      <c r="G10" s="216"/>
      <c r="H10" s="216"/>
      <c r="I10" s="216"/>
    </row>
    <row r="11" spans="1:9" s="36" customFormat="1" ht="24" x14ac:dyDescent="0.45">
      <c r="A11" s="38" t="s">
        <v>341</v>
      </c>
      <c r="B11" s="317">
        <f>D198</f>
        <v>0</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EL GHAZELLA</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jYRYORK29JteHQfcPmk2mrt39A8eFhS3dy/scl73j2mUNHZiN7v6VssMHOCEwdsjI4gVWybrnn/mCk/rCFG7g==" saltValue="QS+syMvyje+uWUcPB8Zu4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EL GHAZELLA</v>
      </c>
      <c r="B7" s="299"/>
      <c r="C7" s="299"/>
      <c r="D7" s="299"/>
      <c r="E7" s="299"/>
      <c r="F7" s="299"/>
      <c r="G7" s="216"/>
      <c r="H7" s="216"/>
      <c r="I7" s="216"/>
    </row>
    <row r="8" spans="1:9" s="36" customFormat="1" ht="24" x14ac:dyDescent="0.45">
      <c r="A8" s="38" t="s">
        <v>44</v>
      </c>
      <c r="B8" s="315">
        <f>'A6 Exploitation'!B9:F9</f>
        <v>0</v>
      </c>
      <c r="C8" s="315"/>
      <c r="D8" s="315"/>
      <c r="E8" s="315"/>
      <c r="F8" s="315"/>
      <c r="G8" s="216"/>
      <c r="H8" s="216"/>
      <c r="I8" s="216"/>
    </row>
    <row r="9" spans="1:9" s="36" customFormat="1" ht="24" x14ac:dyDescent="0.45">
      <c r="A9" s="39" t="s">
        <v>46</v>
      </c>
      <c r="B9" s="316">
        <f>'A6 Exploitation'!B10:F10</f>
        <v>0</v>
      </c>
      <c r="C9" s="316"/>
      <c r="D9" s="316"/>
      <c r="E9" s="316"/>
      <c r="F9" s="316"/>
      <c r="G9" s="216"/>
      <c r="H9" s="216"/>
      <c r="I9" s="216"/>
    </row>
    <row r="10" spans="1:9" s="36" customFormat="1" ht="24" x14ac:dyDescent="0.45">
      <c r="A10" s="38" t="s">
        <v>45</v>
      </c>
      <c r="B10" s="313">
        <f>'A6 Exploitation'!B11:F11</f>
        <v>0</v>
      </c>
      <c r="C10" s="313"/>
      <c r="D10" s="313"/>
      <c r="E10" s="313"/>
      <c r="F10" s="313"/>
      <c r="G10" s="216"/>
      <c r="H10" s="216"/>
      <c r="I10" s="216"/>
    </row>
    <row r="11" spans="1:9" s="36" customFormat="1" ht="24" x14ac:dyDescent="0.45">
      <c r="A11" s="38" t="s">
        <v>341</v>
      </c>
      <c r="B11" s="317">
        <f>D198</f>
        <v>0</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6" zoomScale="90" zoomScaleNormal="71" zoomScaleSheetLayoutView="90" workbookViewId="0">
      <selection activeCell="D479" sqref="D479:D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7"/>
      <c r="E1" s="297"/>
      <c r="F1" s="297"/>
      <c r="G1" s="297"/>
      <c r="H1" s="297"/>
      <c r="I1" s="29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8" t="s">
        <v>201</v>
      </c>
      <c r="B7" s="298"/>
      <c r="C7" s="298"/>
      <c r="D7" s="298"/>
      <c r="E7" s="298"/>
      <c r="F7" s="298"/>
      <c r="G7" s="124"/>
      <c r="H7" s="124"/>
      <c r="I7" s="124"/>
    </row>
    <row r="8" spans="1:9" ht="29.25" x14ac:dyDescent="0.45">
      <c r="A8" s="299" t="str">
        <f>'Page de garde'!D18</f>
        <v>EL GHAZELLA</v>
      </c>
      <c r="B8" s="299"/>
      <c r="C8" s="299"/>
      <c r="D8" s="299"/>
      <c r="E8" s="299"/>
      <c r="F8" s="299"/>
      <c r="G8" s="126"/>
      <c r="H8" s="126"/>
      <c r="I8" s="124"/>
    </row>
    <row r="9" spans="1:9" ht="24" x14ac:dyDescent="0.45">
      <c r="A9" s="38" t="s">
        <v>44</v>
      </c>
      <c r="B9" s="300" t="s">
        <v>412</v>
      </c>
      <c r="C9" s="300"/>
      <c r="D9" s="300"/>
      <c r="E9" s="300"/>
      <c r="F9" s="300"/>
      <c r="G9" s="126"/>
      <c r="H9" s="126"/>
      <c r="I9" s="124"/>
    </row>
    <row r="10" spans="1:9" ht="24" x14ac:dyDescent="0.45">
      <c r="A10" s="39" t="s">
        <v>46</v>
      </c>
      <c r="B10" s="301" t="s">
        <v>413</v>
      </c>
      <c r="C10" s="301"/>
      <c r="D10" s="301"/>
      <c r="E10" s="301"/>
      <c r="F10" s="301"/>
      <c r="G10" s="126"/>
      <c r="H10" s="126"/>
      <c r="I10" s="124"/>
    </row>
    <row r="11" spans="1:9" ht="24" x14ac:dyDescent="0.45">
      <c r="A11" s="38" t="s">
        <v>45</v>
      </c>
      <c r="B11" s="296">
        <v>42789</v>
      </c>
      <c r="C11" s="296"/>
      <c r="D11" s="296"/>
      <c r="E11" s="296"/>
      <c r="F11" s="296"/>
      <c r="G11" s="126"/>
      <c r="H11" s="126"/>
      <c r="I11" s="124"/>
    </row>
    <row r="12" spans="1:9" ht="24" x14ac:dyDescent="0.45">
      <c r="A12" s="38" t="s">
        <v>276</v>
      </c>
      <c r="B12" s="289">
        <f>D505</f>
        <v>0.94930069930069927</v>
      </c>
      <c r="C12" s="289"/>
      <c r="D12" s="289"/>
      <c r="E12" s="289"/>
      <c r="F12" s="289"/>
      <c r="G12" s="126"/>
      <c r="H12" s="126"/>
      <c r="I12" s="124"/>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42789</v>
      </c>
      <c r="B17" s="36"/>
      <c r="C17" s="36"/>
      <c r="D17" s="36"/>
      <c r="E17" s="36"/>
      <c r="F17" s="36"/>
      <c r="G17" s="36"/>
      <c r="H17" s="36"/>
    </row>
    <row r="18" spans="1:8" ht="18" x14ac:dyDescent="0.25">
      <c r="A18" s="294" t="s">
        <v>1</v>
      </c>
      <c r="B18" s="295"/>
      <c r="C18" s="295"/>
      <c r="D18" s="295"/>
      <c r="E18" s="295"/>
      <c r="F18" s="295"/>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30">
        <v>2</v>
      </c>
      <c r="C27" s="130"/>
      <c r="D27" s="128"/>
      <c r="E27" s="66"/>
      <c r="F27" s="66"/>
    </row>
    <row r="28" spans="1:8" ht="31.5" x14ac:dyDescent="0.35">
      <c r="A28" s="76" t="s">
        <v>186</v>
      </c>
      <c r="B28" s="170">
        <v>1</v>
      </c>
      <c r="C28" s="217" t="str">
        <f>IF(B28=0, -5, "0")</f>
        <v>0</v>
      </c>
      <c r="D28" s="168" t="s">
        <v>415</v>
      </c>
      <c r="E28" s="66"/>
      <c r="F28" s="66"/>
    </row>
    <row r="29" spans="1:8" ht="45" x14ac:dyDescent="0.25">
      <c r="A29" s="17" t="s">
        <v>170</v>
      </c>
      <c r="B29" s="170">
        <v>1</v>
      </c>
      <c r="C29" s="130"/>
      <c r="D29" s="143" t="s">
        <v>416</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417</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0.66659999999999997</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84" t="s">
        <v>137</v>
      </c>
      <c r="B43" s="284"/>
      <c r="C43" s="284"/>
      <c r="D43" s="284"/>
      <c r="E43" s="284"/>
      <c r="F43" s="284"/>
    </row>
    <row r="44" spans="1:7" x14ac:dyDescent="0.25">
      <c r="A44" s="183">
        <f>B11</f>
        <v>42789</v>
      </c>
      <c r="B44" s="6"/>
      <c r="C44" s="7"/>
      <c r="D44" s="6"/>
    </row>
    <row r="45" spans="1:7" ht="16.5" x14ac:dyDescent="0.25">
      <c r="A45" s="287" t="s">
        <v>63</v>
      </c>
      <c r="B45" s="288"/>
      <c r="C45" s="288"/>
      <c r="D45" s="288"/>
      <c r="E45" s="288"/>
      <c r="F45" s="288"/>
    </row>
    <row r="46" spans="1:7" x14ac:dyDescent="0.25">
      <c r="A46" s="33" t="s">
        <v>109</v>
      </c>
      <c r="B46" s="137">
        <v>2</v>
      </c>
      <c r="C46" s="137"/>
      <c r="D46" s="139"/>
      <c r="E46" s="66"/>
      <c r="F46" s="66"/>
    </row>
    <row r="47" spans="1:7" ht="30" customHeight="1" x14ac:dyDescent="0.25">
      <c r="A47" s="43" t="s">
        <v>259</v>
      </c>
      <c r="B47" s="170">
        <v>1</v>
      </c>
      <c r="C47" s="137"/>
      <c r="D47" s="168" t="s">
        <v>424</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5" t="s">
        <v>65</v>
      </c>
      <c r="B57" s="286"/>
      <c r="C57" s="286"/>
      <c r="D57" s="286"/>
      <c r="E57" s="286"/>
      <c r="F57" s="286"/>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419</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1</v>
      </c>
      <c r="C73" s="145"/>
      <c r="D73" s="150" t="s">
        <v>420</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44</v>
      </c>
    </row>
    <row r="82" spans="1:6" x14ac:dyDescent="0.25">
      <c r="A82" s="19" t="s">
        <v>37</v>
      </c>
      <c r="B82" s="20"/>
      <c r="C82" s="21"/>
      <c r="D82" s="63">
        <f>D81/(COUNT(B58:C80)*2)</f>
        <v>0.95652173913043481</v>
      </c>
    </row>
    <row r="83" spans="1:6" ht="15" customHeight="1" x14ac:dyDescent="0.25">
      <c r="A83" s="9"/>
      <c r="B83" s="6"/>
      <c r="C83" s="7"/>
      <c r="D83" s="6"/>
    </row>
    <row r="84" spans="1:6" ht="15" customHeight="1" x14ac:dyDescent="0.25">
      <c r="A84" s="285" t="s">
        <v>25</v>
      </c>
      <c r="B84" s="286"/>
      <c r="C84" s="286"/>
      <c r="D84" s="286"/>
      <c r="E84" s="286"/>
      <c r="F84" s="286"/>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2</v>
      </c>
      <c r="C90" s="153"/>
      <c r="D90" s="156" t="s">
        <v>421</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73</v>
      </c>
    </row>
    <row r="97" spans="1:6" ht="16.5" customHeight="1" x14ac:dyDescent="0.25">
      <c r="A97" s="78" t="s">
        <v>224</v>
      </c>
      <c r="B97" s="84"/>
      <c r="C97" s="85"/>
      <c r="D97" s="82">
        <f>D96/(COUNT(B85:C91,B46:C53,B58:C80)*2)</f>
        <v>0.96052631578947367</v>
      </c>
    </row>
    <row r="98" spans="1:6" x14ac:dyDescent="0.25">
      <c r="A98" s="5"/>
      <c r="B98" s="6"/>
      <c r="C98" s="7"/>
      <c r="D98" s="6"/>
    </row>
    <row r="99" spans="1:6" ht="18" x14ac:dyDescent="0.35">
      <c r="A99" s="284" t="s">
        <v>129</v>
      </c>
      <c r="B99" s="284"/>
      <c r="C99" s="284"/>
      <c r="D99" s="284"/>
      <c r="E99" s="284"/>
      <c r="F99" s="284"/>
    </row>
    <row r="100" spans="1:6" x14ac:dyDescent="0.25">
      <c r="A100" s="183">
        <f>B11</f>
        <v>42789</v>
      </c>
      <c r="B100" s="6"/>
      <c r="C100" s="7"/>
      <c r="D100" s="6"/>
    </row>
    <row r="101" spans="1:6" ht="16.5" x14ac:dyDescent="0.25">
      <c r="A101" s="287" t="s">
        <v>63</v>
      </c>
      <c r="B101" s="288"/>
      <c r="C101" s="288"/>
      <c r="D101" s="288"/>
      <c r="E101" s="288"/>
      <c r="F101" s="288"/>
    </row>
    <row r="102" spans="1:6" ht="30" x14ac:dyDescent="0.25">
      <c r="A102" s="23" t="s">
        <v>57</v>
      </c>
      <c r="B102" s="153">
        <v>1</v>
      </c>
      <c r="C102" s="153"/>
      <c r="D102" s="142" t="s">
        <v>469</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5" t="s">
        <v>133</v>
      </c>
      <c r="B113" s="286"/>
      <c r="C113" s="286"/>
      <c r="D113" s="286"/>
      <c r="E113" s="286"/>
      <c r="F113" s="286"/>
    </row>
    <row r="114" spans="1:6" x14ac:dyDescent="0.25">
      <c r="A114" s="17" t="s">
        <v>314</v>
      </c>
      <c r="B114" s="153">
        <v>2</v>
      </c>
      <c r="C114" s="153"/>
      <c r="D114" s="142"/>
      <c r="E114" s="142"/>
      <c r="F114" s="147"/>
    </row>
    <row r="115" spans="1:6" x14ac:dyDescent="0.25">
      <c r="A115" s="18" t="s">
        <v>294</v>
      </c>
      <c r="B115" s="170">
        <v>1</v>
      </c>
      <c r="C115" s="153"/>
      <c r="D115" s="143" t="s">
        <v>430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1</v>
      </c>
      <c r="C122" s="153"/>
      <c r="D122" s="142" t="s">
        <v>429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5" t="s">
        <v>73</v>
      </c>
      <c r="B137" s="286"/>
      <c r="C137" s="286"/>
      <c r="D137" s="286"/>
      <c r="E137" s="286"/>
      <c r="F137" s="286"/>
    </row>
    <row r="138" spans="1:6" ht="30" x14ac:dyDescent="0.25">
      <c r="A138" s="17" t="s">
        <v>372</v>
      </c>
      <c r="B138" s="153">
        <v>2</v>
      </c>
      <c r="C138" s="153"/>
      <c r="D138" s="142"/>
      <c r="E138" s="146"/>
      <c r="F138" s="147"/>
    </row>
    <row r="139" spans="1:6" ht="30" x14ac:dyDescent="0.25">
      <c r="A139" s="18" t="s">
        <v>144</v>
      </c>
      <c r="B139" s="170">
        <v>1</v>
      </c>
      <c r="C139" s="153"/>
      <c r="D139" s="143" t="s">
        <v>428</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42789</v>
      </c>
      <c r="B153" s="6"/>
      <c r="C153" s="7"/>
      <c r="D153" s="59"/>
    </row>
    <row r="154" spans="1:6" ht="16.5" x14ac:dyDescent="0.25">
      <c r="A154" s="287" t="s">
        <v>63</v>
      </c>
      <c r="B154" s="288"/>
      <c r="C154" s="288"/>
      <c r="D154" s="288"/>
      <c r="E154" s="288"/>
      <c r="F154" s="28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435</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42789</v>
      </c>
      <c r="B193" s="6"/>
      <c r="C193" s="7"/>
      <c r="D193" s="6"/>
    </row>
    <row r="194" spans="1:7" ht="18" x14ac:dyDescent="0.25">
      <c r="A194" s="285" t="s">
        <v>158</v>
      </c>
      <c r="B194" s="286"/>
      <c r="C194" s="286"/>
      <c r="D194" s="286"/>
      <c r="E194" s="286"/>
      <c r="F194" s="286"/>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1</v>
      </c>
      <c r="C213" s="153"/>
      <c r="D213" s="143" t="s">
        <v>437</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1</v>
      </c>
      <c r="C218" s="153"/>
      <c r="D218" s="142" t="s">
        <v>438</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1</v>
      </c>
      <c r="C222" s="217" t="str">
        <f>IF(B222=0, -5, "0")</f>
        <v>0</v>
      </c>
      <c r="D222" s="259" t="s">
        <v>436</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255" t="s">
        <v>439</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5" t="s">
        <v>191</v>
      </c>
      <c r="B232" s="286"/>
      <c r="C232" s="286"/>
      <c r="D232" s="286"/>
      <c r="E232" s="286"/>
      <c r="F232" s="286"/>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1</v>
      </c>
      <c r="C236" s="217" t="str">
        <f>IF(B236=0, -5, "0")</f>
        <v>0</v>
      </c>
      <c r="D236" s="168" t="s">
        <v>440</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0">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42789</v>
      </c>
      <c r="B249" s="6"/>
      <c r="C249" s="7"/>
      <c r="D249" s="6"/>
    </row>
    <row r="250" spans="1:6" s="3" customFormat="1" ht="18" x14ac:dyDescent="0.25">
      <c r="A250" s="285" t="s">
        <v>79</v>
      </c>
      <c r="B250" s="286"/>
      <c r="C250" s="286"/>
      <c r="D250" s="286"/>
      <c r="E250" s="286"/>
      <c r="F250" s="286"/>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255" t="s">
        <v>424</v>
      </c>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443</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1</v>
      </c>
      <c r="C270" s="27"/>
      <c r="D270" s="261" t="s">
        <v>442</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444</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2">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42789</v>
      </c>
      <c r="B292" s="6"/>
      <c r="C292" s="7"/>
      <c r="D292" s="59"/>
    </row>
    <row r="293" spans="1:7" ht="18" x14ac:dyDescent="0.25">
      <c r="A293" s="285" t="s">
        <v>19</v>
      </c>
      <c r="B293" s="286"/>
      <c r="C293" s="286"/>
      <c r="D293" s="286"/>
      <c r="E293" s="286"/>
      <c r="F293" s="286"/>
    </row>
    <row r="294" spans="1:7" ht="20.25" customHeight="1" x14ac:dyDescent="0.25">
      <c r="A294" s="32" t="s">
        <v>62</v>
      </c>
      <c r="B294" s="153">
        <v>2</v>
      </c>
      <c r="C294" s="153"/>
      <c r="D294" s="142"/>
      <c r="E294" s="66"/>
      <c r="F294" s="66"/>
    </row>
    <row r="295" spans="1:7" ht="30" x14ac:dyDescent="0.25">
      <c r="A295" s="22" t="s">
        <v>6</v>
      </c>
      <c r="B295" s="170">
        <v>1</v>
      </c>
      <c r="C295" s="153"/>
      <c r="D295" s="259" t="s">
        <v>448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5" t="s">
        <v>122</v>
      </c>
      <c r="B305" s="286"/>
      <c r="C305" s="286"/>
      <c r="D305" s="286"/>
      <c r="E305" s="286"/>
      <c r="F305" s="286"/>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6" t="s">
        <v>447</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4" t="s">
        <v>21</v>
      </c>
      <c r="B324" s="284"/>
      <c r="C324" s="284"/>
      <c r="D324" s="284"/>
      <c r="E324" s="284"/>
      <c r="F324" s="284"/>
    </row>
    <row r="325" spans="1:9" x14ac:dyDescent="0.25">
      <c r="A325" s="193">
        <f>B11</f>
        <v>42789</v>
      </c>
      <c r="B325" s="6"/>
      <c r="C325" s="7"/>
      <c r="D325" s="6"/>
    </row>
    <row r="326" spans="1:9" ht="18" x14ac:dyDescent="0.25">
      <c r="A326" s="285" t="s">
        <v>12</v>
      </c>
      <c r="B326" s="286"/>
      <c r="C326" s="286"/>
      <c r="D326" s="286"/>
      <c r="E326" s="286"/>
      <c r="F326" s="286"/>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1</v>
      </c>
      <c r="C329" s="153"/>
      <c r="D329" s="143"/>
      <c r="E329" s="147"/>
      <c r="F329" s="66"/>
    </row>
    <row r="330" spans="1:9" ht="31.5" x14ac:dyDescent="0.35">
      <c r="A330" s="76" t="s">
        <v>22</v>
      </c>
      <c r="B330" s="170">
        <v>2</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5" t="s">
        <v>25</v>
      </c>
      <c r="B339" s="286"/>
      <c r="C339" s="286"/>
      <c r="D339" s="286"/>
      <c r="E339" s="286"/>
      <c r="F339" s="286"/>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63">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4" t="s">
        <v>8</v>
      </c>
      <c r="B352" s="284"/>
      <c r="C352" s="284"/>
      <c r="D352" s="284"/>
      <c r="E352" s="284"/>
      <c r="F352" s="284"/>
    </row>
    <row r="353" spans="1:6" x14ac:dyDescent="0.25">
      <c r="A353" s="183">
        <f>B11</f>
        <v>42789</v>
      </c>
      <c r="B353" s="6"/>
      <c r="C353" s="7"/>
      <c r="D353" s="59"/>
    </row>
    <row r="354" spans="1:6" ht="16.5" x14ac:dyDescent="0.25">
      <c r="A354" s="287" t="s">
        <v>113</v>
      </c>
      <c r="B354" s="288"/>
      <c r="C354" s="288"/>
      <c r="D354" s="288"/>
      <c r="E354" s="288"/>
      <c r="F354" s="288"/>
    </row>
    <row r="355" spans="1:6" ht="18" customHeight="1" x14ac:dyDescent="0.25">
      <c r="A355" s="43" t="s">
        <v>112</v>
      </c>
      <c r="B355" s="27">
        <v>1</v>
      </c>
      <c r="C355" s="27"/>
      <c r="D355" s="168" t="s">
        <v>453</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5" t="s">
        <v>25</v>
      </c>
      <c r="B366" s="286"/>
      <c r="C366" s="286"/>
      <c r="D366" s="286"/>
      <c r="E366" s="286"/>
      <c r="F366" s="286"/>
    </row>
    <row r="367" spans="1:6" x14ac:dyDescent="0.25">
      <c r="A367" s="17" t="s">
        <v>314</v>
      </c>
      <c r="B367" s="145">
        <v>2</v>
      </c>
      <c r="C367" s="145"/>
      <c r="D367" s="152"/>
      <c r="E367" s="66"/>
      <c r="F367" s="66"/>
    </row>
    <row r="368" spans="1:6" ht="30" x14ac:dyDescent="0.25">
      <c r="A368" s="18" t="s">
        <v>105</v>
      </c>
      <c r="B368" s="171">
        <v>1</v>
      </c>
      <c r="C368" s="153"/>
      <c r="D368" s="143" t="s">
        <v>452</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85" t="s">
        <v>124</v>
      </c>
      <c r="B382" s="286"/>
      <c r="C382" s="286"/>
      <c r="D382" s="286"/>
      <c r="E382" s="286"/>
      <c r="F382" s="28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42789</v>
      </c>
      <c r="B406" s="6"/>
      <c r="C406" s="7"/>
      <c r="D406" s="6"/>
    </row>
    <row r="407" spans="1:6" ht="16.5" x14ac:dyDescent="0.25">
      <c r="A407" s="287" t="s">
        <v>19</v>
      </c>
      <c r="B407" s="288"/>
      <c r="C407" s="288"/>
      <c r="D407" s="288"/>
      <c r="E407" s="288"/>
      <c r="F407" s="28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4" t="s">
        <v>374</v>
      </c>
      <c r="B435" s="284"/>
      <c r="C435" s="284"/>
      <c r="D435" s="284"/>
      <c r="E435" s="284"/>
      <c r="F435" s="284"/>
    </row>
    <row r="436" spans="1:7" s="167" customFormat="1" x14ac:dyDescent="0.25">
      <c r="A436" s="195">
        <f>+B11</f>
        <v>42789</v>
      </c>
      <c r="B436" s="6"/>
      <c r="C436" s="7"/>
      <c r="D436" s="6"/>
    </row>
    <row r="437" spans="1:7" ht="18" x14ac:dyDescent="0.25">
      <c r="A437" s="285" t="s">
        <v>375</v>
      </c>
      <c r="B437" s="286"/>
      <c r="C437" s="286"/>
      <c r="D437" s="286"/>
      <c r="E437" s="286"/>
      <c r="F437" s="28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1</v>
      </c>
      <c r="C441" s="145"/>
      <c r="D441" s="146" t="s">
        <v>454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5" t="s">
        <v>31</v>
      </c>
      <c r="B444" s="286"/>
      <c r="C444" s="286"/>
      <c r="D444" s="286"/>
      <c r="E444" s="286"/>
      <c r="F444" s="28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75" x14ac:dyDescent="0.25">
      <c r="A466" s="32" t="s">
        <v>288</v>
      </c>
      <c r="B466" s="145">
        <v>1</v>
      </c>
      <c r="C466" s="145"/>
      <c r="D466" s="146" t="s">
        <v>455</v>
      </c>
      <c r="E466" s="148"/>
      <c r="F466" s="66"/>
    </row>
    <row r="467" spans="1:7" ht="18" customHeight="1" x14ac:dyDescent="0.3">
      <c r="A467" s="181" t="s">
        <v>306</v>
      </c>
      <c r="B467" s="171">
        <v>1</v>
      </c>
      <c r="C467" s="218" t="str">
        <f>IF(B467=0, -5, "0")</f>
        <v>0</v>
      </c>
      <c r="D467" s="146" t="s">
        <v>456</v>
      </c>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3">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450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457</v>
      </c>
      <c r="E479" s="4"/>
      <c r="F479" s="66"/>
    </row>
    <row r="480" spans="1:7" ht="27.75" customHeight="1" x14ac:dyDescent="0.25">
      <c r="A480" s="18" t="s">
        <v>49</v>
      </c>
      <c r="B480" s="170">
        <v>1</v>
      </c>
      <c r="C480" s="153"/>
      <c r="D480" s="142" t="s">
        <v>458</v>
      </c>
      <c r="E480" s="66"/>
      <c r="F480" s="66"/>
    </row>
    <row r="481" spans="1:14" ht="30" x14ac:dyDescent="0.25">
      <c r="A481" s="18" t="s">
        <v>258</v>
      </c>
      <c r="B481" s="170">
        <v>1</v>
      </c>
      <c r="C481" s="153"/>
      <c r="D481" s="142" t="s">
        <v>414</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21</v>
      </c>
      <c r="H491" s="167"/>
      <c r="I491" s="167"/>
      <c r="J491" s="167"/>
      <c r="K491" s="167"/>
      <c r="L491" s="167"/>
      <c r="M491" s="167"/>
      <c r="N491" s="167"/>
    </row>
    <row r="492" spans="1:14" x14ac:dyDescent="0.25">
      <c r="A492" s="19" t="s">
        <v>37</v>
      </c>
      <c r="B492" s="20"/>
      <c r="C492" s="21"/>
      <c r="D492" s="63">
        <f>D491/(COUNT(B475:C489)*2)</f>
        <v>0.875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4" t="s">
        <v>152</v>
      </c>
      <c r="B494" s="284"/>
      <c r="C494" s="284"/>
      <c r="D494" s="284"/>
      <c r="E494" s="284"/>
      <c r="F494" s="284"/>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0.92050769230769225</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0.94930069930069927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8" t="s">
        <v>52</v>
      </c>
      <c r="B6" s="298"/>
      <c r="C6" s="298"/>
      <c r="D6" s="298"/>
      <c r="E6" s="298"/>
      <c r="F6" s="298"/>
      <c r="G6" s="126"/>
      <c r="H6" s="126"/>
      <c r="I6" s="126"/>
    </row>
    <row r="7" spans="1:9" s="36" customFormat="1" ht="21.75" customHeight="1" x14ac:dyDescent="0.45">
      <c r="A7" s="299" t="str">
        <f>'A1 Exploitation'!A8:F8</f>
        <v>EL GHAZELLA</v>
      </c>
      <c r="B7" s="299"/>
      <c r="C7" s="299"/>
      <c r="D7" s="299"/>
      <c r="E7" s="299"/>
      <c r="F7" s="299"/>
      <c r="G7" s="126"/>
      <c r="H7" s="126"/>
      <c r="I7" s="126"/>
    </row>
    <row r="8" spans="1:9" s="36" customFormat="1" ht="24" x14ac:dyDescent="0.45">
      <c r="A8" s="38" t="s">
        <v>44</v>
      </c>
      <c r="B8" s="315" t="str">
        <f>'A1 Exploitation'!B9:F9</f>
        <v>Dr Hend KAMOUN</v>
      </c>
      <c r="C8" s="315"/>
      <c r="D8" s="315"/>
      <c r="E8" s="315"/>
      <c r="F8" s="315"/>
      <c r="G8" s="126"/>
      <c r="H8" s="126"/>
      <c r="I8" s="126"/>
    </row>
    <row r="9" spans="1:9" s="36" customFormat="1" ht="24" x14ac:dyDescent="0.45">
      <c r="A9" s="39" t="s">
        <v>46</v>
      </c>
      <c r="B9" s="316" t="str">
        <f>'A1 Exploitation'!B10:F10</f>
        <v>Directeur du magasin et chefs rayon</v>
      </c>
      <c r="C9" s="316"/>
      <c r="D9" s="316"/>
      <c r="E9" s="316"/>
      <c r="F9" s="316"/>
      <c r="G9" s="126"/>
      <c r="H9" s="126"/>
      <c r="I9" s="126"/>
    </row>
    <row r="10" spans="1:9" s="36" customFormat="1" ht="24" x14ac:dyDescent="0.45">
      <c r="A10" s="38" t="s">
        <v>45</v>
      </c>
      <c r="B10" s="313">
        <f>'A1 Exploitation'!B11:F11</f>
        <v>42789</v>
      </c>
      <c r="C10" s="313"/>
      <c r="D10" s="313"/>
      <c r="E10" s="313"/>
      <c r="F10" s="313"/>
      <c r="G10" s="126"/>
      <c r="H10" s="126"/>
      <c r="I10" s="126"/>
    </row>
    <row r="11" spans="1:9" s="36" customFormat="1" ht="24" x14ac:dyDescent="0.45">
      <c r="A11" s="38" t="s">
        <v>341</v>
      </c>
      <c r="B11" s="317">
        <f>D198</f>
        <v>0.86554621848739499</v>
      </c>
      <c r="C11" s="317"/>
      <c r="D11" s="317"/>
      <c r="E11" s="317"/>
      <c r="F11" s="317"/>
      <c r="G11" s="126"/>
      <c r="H11" s="126"/>
      <c r="I11" s="12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07"/>
      <c r="C22" s="308"/>
      <c r="D22" s="127">
        <f>SUM(B17:C21)</f>
        <v>9</v>
      </c>
    </row>
    <row r="23" spans="1:6" x14ac:dyDescent="0.3">
      <c r="A23" s="304" t="s">
        <v>342</v>
      </c>
      <c r="B23" s="305"/>
      <c r="C23" s="306"/>
      <c r="D23" s="65">
        <f>D22/(COUNT(B17:C21)*2)</f>
        <v>0.9</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125">
        <f>SUM(B26:C31)</f>
        <v>12</v>
      </c>
    </row>
    <row r="33" spans="1:6" x14ac:dyDescent="0.3">
      <c r="A33" s="304" t="s">
        <v>342</v>
      </c>
      <c r="B33" s="305"/>
      <c r="C33" s="306"/>
      <c r="D33" s="65">
        <f>D32/(COUNT(B26:C31)*2)</f>
        <v>1</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125">
        <f>SUM(B36:C40)</f>
        <v>10</v>
      </c>
      <c r="E41" s="37"/>
      <c r="F41" s="37"/>
    </row>
    <row r="42" spans="1:6" s="50" customFormat="1" x14ac:dyDescent="0.3">
      <c r="A42" s="304" t="s">
        <v>342</v>
      </c>
      <c r="B42" s="305"/>
      <c r="C42" s="306"/>
      <c r="D42" s="65">
        <f>D41/(COUNT(B36:C40)*2)</f>
        <v>1</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125">
        <f>SUM(B45:C50)</f>
        <v>10</v>
      </c>
    </row>
    <row r="52" spans="1:6" x14ac:dyDescent="0.3">
      <c r="A52" s="304" t="s">
        <v>342</v>
      </c>
      <c r="B52" s="305"/>
      <c r="C52" s="306"/>
      <c r="D52" s="65">
        <f>D51/(COUNT(B45:C50)*2)</f>
        <v>1</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ht="49.5" x14ac:dyDescent="0.3">
      <c r="A56" s="49" t="s">
        <v>185</v>
      </c>
      <c r="B56" s="221">
        <v>1</v>
      </c>
      <c r="C56" s="221"/>
      <c r="D56" s="264" t="s">
        <v>425</v>
      </c>
      <c r="E56" s="226"/>
      <c r="F56" s="221"/>
    </row>
    <row r="57" spans="1:6" x14ac:dyDescent="0.3">
      <c r="A57" s="51" t="s">
        <v>282</v>
      </c>
      <c r="B57" s="221">
        <v>2</v>
      </c>
      <c r="C57" s="221"/>
      <c r="D57" s="222"/>
      <c r="E57" s="222"/>
      <c r="F57" s="221"/>
    </row>
    <row r="58" spans="1:6" ht="33" x14ac:dyDescent="0.3">
      <c r="A58" s="51" t="s">
        <v>101</v>
      </c>
      <c r="B58" s="221">
        <v>1</v>
      </c>
      <c r="C58" s="221"/>
      <c r="D58" s="250" t="s">
        <v>451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125">
        <f>SUM(B55:C61)</f>
        <v>12</v>
      </c>
    </row>
    <row r="63" spans="1:6" x14ac:dyDescent="0.3">
      <c r="A63" s="304" t="s">
        <v>342</v>
      </c>
      <c r="B63" s="305"/>
      <c r="C63" s="306"/>
      <c r="D63" s="65">
        <f>D62/(COUNT(B55:C61)*2)</f>
        <v>0.8571428571428571</v>
      </c>
    </row>
    <row r="64" spans="1:6" s="50" customFormat="1" x14ac:dyDescent="0.3">
      <c r="A64" s="54"/>
      <c r="B64" s="55"/>
      <c r="C64" s="55"/>
      <c r="D64" s="56"/>
    </row>
    <row r="65" spans="1:6" ht="19.5" x14ac:dyDescent="0.4">
      <c r="A65" s="302" t="s">
        <v>143</v>
      </c>
      <c r="B65" s="303"/>
      <c r="C65" s="303"/>
      <c r="D65" s="303"/>
      <c r="E65" s="303"/>
      <c r="F65" s="303"/>
    </row>
    <row r="66" spans="1:6" ht="62.25" x14ac:dyDescent="0.4">
      <c r="A66" s="41" t="s">
        <v>318</v>
      </c>
      <c r="B66" s="227">
        <v>2</v>
      </c>
      <c r="C66" s="228"/>
      <c r="D66" s="232" t="s">
        <v>422</v>
      </c>
      <c r="E66" s="229"/>
      <c r="F66" s="221"/>
    </row>
    <row r="67" spans="1:6" ht="47.25" x14ac:dyDescent="0.4">
      <c r="A67" s="41" t="s">
        <v>319</v>
      </c>
      <c r="B67" s="227">
        <v>1</v>
      </c>
      <c r="C67" s="228"/>
      <c r="D67" s="232" t="s">
        <v>423</v>
      </c>
      <c r="E67" s="229"/>
      <c r="F67" s="221"/>
    </row>
    <row r="68" spans="1:6" ht="19.5" x14ac:dyDescent="0.4">
      <c r="A68" s="41" t="s">
        <v>340</v>
      </c>
      <c r="B68" s="227">
        <v>2</v>
      </c>
      <c r="C68" s="228"/>
      <c r="D68" s="232"/>
      <c r="E68" s="230"/>
      <c r="F68" s="221"/>
    </row>
    <row r="69" spans="1:6" ht="47.25" x14ac:dyDescent="0.4">
      <c r="A69" s="48" t="s">
        <v>285</v>
      </c>
      <c r="B69" s="227">
        <v>1</v>
      </c>
      <c r="C69" s="228"/>
      <c r="D69" s="232" t="s">
        <v>426</v>
      </c>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76.5" x14ac:dyDescent="0.35">
      <c r="A74" s="89" t="s">
        <v>215</v>
      </c>
      <c r="B74" s="227">
        <v>2</v>
      </c>
      <c r="C74" s="248" t="str">
        <f>IF(B74=0, -5, "0")</f>
        <v>0</v>
      </c>
      <c r="D74" s="256" t="s">
        <v>434</v>
      </c>
      <c r="E74" s="232"/>
      <c r="F74" s="221"/>
    </row>
    <row r="75" spans="1:6" ht="76.5" x14ac:dyDescent="0.35">
      <c r="A75" s="89" t="s">
        <v>265</v>
      </c>
      <c r="B75" s="227">
        <v>2</v>
      </c>
      <c r="C75" s="248" t="str">
        <f>IF(B75=0, -5, "0")</f>
        <v>0</v>
      </c>
      <c r="D75" s="256" t="s">
        <v>434</v>
      </c>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76.5" x14ac:dyDescent="0.35">
      <c r="A79" s="83" t="s">
        <v>184</v>
      </c>
      <c r="B79" s="227">
        <v>2</v>
      </c>
      <c r="C79" s="248" t="str">
        <f>IF(B79=0, -5, "0")</f>
        <v>0</v>
      </c>
      <c r="D79" s="256" t="s">
        <v>434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125">
        <f>SUM(B66:C82)</f>
        <v>32</v>
      </c>
    </row>
    <row r="84" spans="1:6" x14ac:dyDescent="0.3">
      <c r="A84" s="304" t="s">
        <v>342</v>
      </c>
      <c r="B84" s="305"/>
      <c r="C84" s="306"/>
      <c r="D84" s="65">
        <f>D83/(COUNT(B66:C82)*2)</f>
        <v>0.94117647058823528</v>
      </c>
    </row>
    <row r="85" spans="1:6" s="50" customFormat="1" x14ac:dyDescent="0.3">
      <c r="A85" s="54"/>
      <c r="B85" s="55"/>
      <c r="C85" s="55"/>
      <c r="D85" s="56"/>
    </row>
    <row r="86" spans="1:6" ht="19.5" x14ac:dyDescent="0.4">
      <c r="A86" s="302" t="s">
        <v>237</v>
      </c>
      <c r="B86" s="303"/>
      <c r="C86" s="303"/>
      <c r="D86" s="303"/>
      <c r="E86" s="303"/>
      <c r="F86" s="303"/>
    </row>
    <row r="87" spans="1:6" ht="51" x14ac:dyDescent="0.4">
      <c r="A87" s="93" t="s">
        <v>320</v>
      </c>
      <c r="B87" s="237">
        <v>1</v>
      </c>
      <c r="C87" s="228"/>
      <c r="D87" s="222" t="s">
        <v>425</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432</v>
      </c>
      <c r="E91" s="221"/>
      <c r="F91" s="221"/>
    </row>
    <row r="92" spans="1:6" ht="76.5" x14ac:dyDescent="0.35">
      <c r="A92" s="89" t="s">
        <v>261</v>
      </c>
      <c r="B92" s="237">
        <v>2</v>
      </c>
      <c r="C92" s="248" t="str">
        <f>IF(B92=0, -5, "0")</f>
        <v>0</v>
      </c>
      <c r="D92" s="256" t="s">
        <v>434</v>
      </c>
      <c r="E92" s="221"/>
      <c r="F92" s="221"/>
    </row>
    <row r="93" spans="1:6" ht="18" x14ac:dyDescent="0.35">
      <c r="A93" s="76" t="s">
        <v>266</v>
      </c>
      <c r="B93" s="237">
        <v>2</v>
      </c>
      <c r="C93" s="238" t="str">
        <f>IF(B93=0, -5, "0")</f>
        <v>0</v>
      </c>
      <c r="D93" s="256"/>
      <c r="E93" s="221"/>
      <c r="F93" s="221"/>
    </row>
    <row r="94" spans="1:6" x14ac:dyDescent="0.3">
      <c r="A94" s="48" t="s">
        <v>182</v>
      </c>
      <c r="B94" s="237">
        <v>1</v>
      </c>
      <c r="C94" s="221"/>
      <c r="D94" s="222" t="s">
        <v>431</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76.5" x14ac:dyDescent="0.35">
      <c r="A98" s="89" t="s">
        <v>216</v>
      </c>
      <c r="B98" s="237">
        <v>2</v>
      </c>
      <c r="C98" s="248" t="str">
        <f>IF(B98=0, -5, "0")</f>
        <v>0</v>
      </c>
      <c r="D98" s="256" t="s">
        <v>434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125">
        <f>SUM(B87:C100)</f>
        <v>25</v>
      </c>
    </row>
    <row r="102" spans="1:6" x14ac:dyDescent="0.3">
      <c r="A102" s="304" t="s">
        <v>342</v>
      </c>
      <c r="B102" s="305"/>
      <c r="C102" s="306"/>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76.5" x14ac:dyDescent="0.35">
      <c r="A111" s="89" t="s">
        <v>261</v>
      </c>
      <c r="B111" s="237">
        <v>2</v>
      </c>
      <c r="C111" s="248" t="str">
        <f>IF(B111=0, -5, "0")</f>
        <v>0</v>
      </c>
      <c r="D111" s="256" t="s">
        <v>434</v>
      </c>
      <c r="E111" s="221"/>
      <c r="F111" s="221"/>
    </row>
    <row r="112" spans="1:6" s="50" customFormat="1" x14ac:dyDescent="0.3">
      <c r="A112" s="49" t="s">
        <v>182</v>
      </c>
      <c r="B112" s="237">
        <v>1</v>
      </c>
      <c r="C112" s="221"/>
      <c r="D112" s="258" t="s">
        <v>433</v>
      </c>
      <c r="E112" s="221"/>
      <c r="F112" s="221"/>
    </row>
    <row r="113" spans="1:6" s="50" customFormat="1" x14ac:dyDescent="0.3">
      <c r="A113" s="122" t="s">
        <v>329</v>
      </c>
      <c r="B113" s="237">
        <v>2</v>
      </c>
      <c r="C113" s="221"/>
      <c r="D113" s="222"/>
      <c r="E113" s="221"/>
      <c r="F113" s="221"/>
    </row>
    <row r="114" spans="1:6" s="50" customFormat="1" ht="76.5" x14ac:dyDescent="0.35">
      <c r="A114" s="89" t="s">
        <v>361</v>
      </c>
      <c r="B114" s="237">
        <v>2</v>
      </c>
      <c r="C114" s="248" t="str">
        <f>IF(B114=0, -5, "0")</f>
        <v>0</v>
      </c>
      <c r="D114" s="256" t="s">
        <v>434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125">
        <f>SUM(B106:C116)</f>
        <v>21</v>
      </c>
      <c r="E117" s="37"/>
      <c r="F117" s="37"/>
    </row>
    <row r="118" spans="1:6" s="50" customFormat="1" x14ac:dyDescent="0.3">
      <c r="A118" s="304" t="s">
        <v>342</v>
      </c>
      <c r="B118" s="305"/>
      <c r="C118" s="306"/>
      <c r="D118" s="65">
        <f>D117/(COUNT(B106:C116)*2)</f>
        <v>0.95454545454545459</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2</v>
      </c>
      <c r="C124" s="228"/>
      <c r="D124" s="222" t="s">
        <v>445</v>
      </c>
      <c r="E124" s="222"/>
      <c r="F124" s="221"/>
    </row>
    <row r="125" spans="1:6" ht="19.5" x14ac:dyDescent="0.4">
      <c r="A125" s="41" t="s">
        <v>339</v>
      </c>
      <c r="B125" s="238">
        <v>2</v>
      </c>
      <c r="C125" s="228"/>
      <c r="D125" s="234"/>
      <c r="E125" s="229"/>
      <c r="F125" s="221"/>
    </row>
    <row r="126" spans="1:6" ht="76.5" x14ac:dyDescent="0.35">
      <c r="A126" s="83" t="s">
        <v>239</v>
      </c>
      <c r="B126" s="238">
        <v>2</v>
      </c>
      <c r="C126" s="249" t="str">
        <f>IF(B126=0, -5, "0")</f>
        <v>0</v>
      </c>
      <c r="D126" s="256" t="s">
        <v>434</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76.5" x14ac:dyDescent="0.35">
      <c r="A129" s="83" t="s">
        <v>217</v>
      </c>
      <c r="B129" s="238">
        <v>2</v>
      </c>
      <c r="C129" s="249" t="str">
        <f>IF(B129=0, -5, "0")</f>
        <v>0</v>
      </c>
      <c r="D129" s="256" t="s">
        <v>434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125">
        <f>SUM(B121:C131)</f>
        <v>21</v>
      </c>
    </row>
    <row r="133" spans="1:6" x14ac:dyDescent="0.3">
      <c r="A133" s="304" t="s">
        <v>342</v>
      </c>
      <c r="B133" s="305"/>
      <c r="C133" s="306"/>
      <c r="D133" s="63">
        <f>D132/(COUNT(B121:C131)*2)</f>
        <v>0.95454545454545459</v>
      </c>
    </row>
    <row r="134" spans="1:6" s="50" customFormat="1" x14ac:dyDescent="0.3">
      <c r="A134" s="54"/>
      <c r="B134" s="55"/>
      <c r="C134" s="55"/>
      <c r="D134" s="61"/>
    </row>
    <row r="135" spans="1:6" ht="24.75" customHeight="1" x14ac:dyDescent="0.4">
      <c r="A135" s="302" t="s">
        <v>78</v>
      </c>
      <c r="B135" s="303"/>
      <c r="C135" s="303"/>
      <c r="D135" s="303"/>
      <c r="E135" s="303"/>
      <c r="F135" s="303"/>
    </row>
    <row r="136" spans="1:6" ht="19.5" x14ac:dyDescent="0.4">
      <c r="A136" s="51" t="s">
        <v>349</v>
      </c>
      <c r="B136" s="237">
        <v>2</v>
      </c>
      <c r="C136" s="228"/>
      <c r="D136" s="230"/>
      <c r="E136" s="221"/>
      <c r="F136" s="221"/>
    </row>
    <row r="137" spans="1:6" ht="76.5" x14ac:dyDescent="0.35">
      <c r="A137" s="76" t="s">
        <v>140</v>
      </c>
      <c r="B137" s="237">
        <v>2</v>
      </c>
      <c r="C137" s="250" t="str">
        <f>IF(B137=0, -5, "0")</f>
        <v>0</v>
      </c>
      <c r="D137" s="256" t="s">
        <v>434</v>
      </c>
      <c r="E137" s="221"/>
      <c r="F137" s="221"/>
    </row>
    <row r="138" spans="1:6" x14ac:dyDescent="0.3">
      <c r="A138" s="49" t="s">
        <v>324</v>
      </c>
      <c r="B138" s="237">
        <v>2</v>
      </c>
      <c r="C138" s="222"/>
      <c r="D138" s="242"/>
      <c r="E138" s="221"/>
      <c r="F138" s="221"/>
    </row>
    <row r="139" spans="1:6" ht="33" x14ac:dyDescent="0.3">
      <c r="A139" s="95" t="s">
        <v>325</v>
      </c>
      <c r="B139" s="237">
        <v>1</v>
      </c>
      <c r="C139" s="222"/>
      <c r="D139" s="257" t="s">
        <v>427</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441</v>
      </c>
      <c r="E142" s="221"/>
      <c r="F142" s="221"/>
    </row>
    <row r="143" spans="1:6" ht="76.5" x14ac:dyDescent="0.35">
      <c r="A143" s="76" t="s">
        <v>268</v>
      </c>
      <c r="B143" s="237">
        <v>2</v>
      </c>
      <c r="C143" s="250" t="str">
        <f>IF(B143=0, -5, "0")</f>
        <v>0</v>
      </c>
      <c r="D143" s="256" t="s">
        <v>434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4" t="s">
        <v>38</v>
      </c>
      <c r="B148" s="305"/>
      <c r="C148" s="306"/>
      <c r="D148" s="125">
        <f>SUM(B136:C147)</f>
        <v>22</v>
      </c>
    </row>
    <row r="149" spans="1:6" x14ac:dyDescent="0.3">
      <c r="A149" s="304" t="s">
        <v>342</v>
      </c>
      <c r="B149" s="305"/>
      <c r="C149" s="306"/>
      <c r="D149" s="65">
        <f>D148/(COUNT(B136:C147)*2)</f>
        <v>0.91666666666666663</v>
      </c>
    </row>
    <row r="150" spans="1:6" s="50" customFormat="1" x14ac:dyDescent="0.3">
      <c r="A150" s="54"/>
      <c r="B150" s="55"/>
      <c r="C150" s="55"/>
      <c r="D150" s="56"/>
    </row>
    <row r="151" spans="1:6" ht="19.5" x14ac:dyDescent="0.4">
      <c r="A151" s="302" t="s">
        <v>243</v>
      </c>
      <c r="B151" s="303"/>
      <c r="C151" s="303"/>
      <c r="D151" s="303"/>
      <c r="E151" s="303"/>
      <c r="F151" s="303"/>
    </row>
    <row r="152" spans="1:6" ht="49.5" x14ac:dyDescent="0.3">
      <c r="A152" s="93" t="s">
        <v>326</v>
      </c>
      <c r="B152" s="221">
        <v>1</v>
      </c>
      <c r="C152" s="221"/>
      <c r="D152" s="240" t="s">
        <v>460</v>
      </c>
      <c r="E152" s="221"/>
      <c r="F152" s="221"/>
    </row>
    <row r="153" spans="1:6" x14ac:dyDescent="0.3">
      <c r="A153" s="41" t="s">
        <v>162</v>
      </c>
      <c r="B153" s="221">
        <v>2</v>
      </c>
      <c r="C153" s="221"/>
      <c r="D153" s="265"/>
      <c r="E153" s="221"/>
      <c r="F153" s="221"/>
    </row>
    <row r="154" spans="1:6" ht="33" x14ac:dyDescent="0.35">
      <c r="A154" s="76" t="s">
        <v>353</v>
      </c>
      <c r="B154" s="221">
        <v>0</v>
      </c>
      <c r="C154" s="248">
        <f>IF(B154=0, -5, "0")</f>
        <v>-5</v>
      </c>
      <c r="D154" s="240" t="s">
        <v>461</v>
      </c>
      <c r="E154" s="221"/>
      <c r="F154" s="221"/>
    </row>
    <row r="155" spans="1:6" ht="33" x14ac:dyDescent="0.35">
      <c r="A155" s="76" t="s">
        <v>354</v>
      </c>
      <c r="B155" s="221">
        <v>0</v>
      </c>
      <c r="C155" s="248">
        <f>IF(B155=0, -5, "0")</f>
        <v>-5</v>
      </c>
      <c r="D155" s="240" t="s">
        <v>462</v>
      </c>
      <c r="E155" s="221"/>
      <c r="F155" s="221"/>
    </row>
    <row r="156" spans="1:6" ht="18" x14ac:dyDescent="0.35">
      <c r="A156" s="76" t="s">
        <v>355</v>
      </c>
      <c r="B156" s="221">
        <v>2</v>
      </c>
      <c r="C156" s="248" t="str">
        <f>IF(B156=0, -5, "0")</f>
        <v>0</v>
      </c>
      <c r="D156" s="240"/>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188">
        <f>SUM(B152:C159)</f>
        <v>1</v>
      </c>
    </row>
    <row r="161" spans="1:6" x14ac:dyDescent="0.3">
      <c r="A161" s="304" t="s">
        <v>342</v>
      </c>
      <c r="B161" s="305"/>
      <c r="C161" s="306"/>
      <c r="D161" s="65">
        <f>D160/(COUNT(B152:C159)*2)</f>
        <v>0.05</v>
      </c>
    </row>
    <row r="162" spans="1:6" s="50" customFormat="1" ht="28.15" customHeigh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4" t="s">
        <v>38</v>
      </c>
      <c r="B168" s="305"/>
      <c r="C168" s="306"/>
      <c r="D168" s="125">
        <f>SUM(B164:C167)</f>
        <v>8</v>
      </c>
    </row>
    <row r="169" spans="1:6" x14ac:dyDescent="0.3">
      <c r="A169" s="304" t="s">
        <v>342</v>
      </c>
      <c r="B169" s="305"/>
      <c r="C169" s="306"/>
      <c r="D169" s="65">
        <f>D168/(COUNT(B164:C167)*2)</f>
        <v>1</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4" t="s">
        <v>38</v>
      </c>
      <c r="B176" s="305"/>
      <c r="C176" s="306"/>
      <c r="D176" s="125">
        <f>SUM(B172:C175)</f>
        <v>8</v>
      </c>
    </row>
    <row r="177" spans="1:6" x14ac:dyDescent="0.3">
      <c r="A177" s="304" t="s">
        <v>342</v>
      </c>
      <c r="B177" s="305"/>
      <c r="C177" s="306"/>
      <c r="D177" s="65">
        <f>D176/(COUNT(B172:C175)*2)</f>
        <v>1</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125">
        <f>SUM(B180:C184)</f>
        <v>10</v>
      </c>
    </row>
    <row r="186" spans="1:6" x14ac:dyDescent="0.3">
      <c r="A186" s="304" t="s">
        <v>342</v>
      </c>
      <c r="B186" s="305"/>
      <c r="C186" s="306"/>
      <c r="D186" s="65">
        <f>D185/(COUNT(B180:C184)*2)</f>
        <v>1</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459</v>
      </c>
      <c r="E191" s="221"/>
      <c r="F191" s="221"/>
    </row>
    <row r="192" spans="1:6" x14ac:dyDescent="0.3">
      <c r="A192" s="96" t="s">
        <v>212</v>
      </c>
      <c r="B192" s="221">
        <v>2</v>
      </c>
      <c r="C192" s="221"/>
      <c r="D192" s="221"/>
      <c r="E192" s="221"/>
      <c r="F192" s="221"/>
    </row>
    <row r="193" spans="1:4" x14ac:dyDescent="0.3">
      <c r="A193" s="304" t="s">
        <v>38</v>
      </c>
      <c r="B193" s="305"/>
      <c r="C193" s="306"/>
      <c r="D193" s="97">
        <f>SUM(B189:C192)</f>
        <v>5</v>
      </c>
    </row>
    <row r="194" spans="1:4" x14ac:dyDescent="0.3">
      <c r="A194" s="304" t="s">
        <v>342</v>
      </c>
      <c r="B194" s="305"/>
      <c r="C194" s="306"/>
      <c r="D194" s="65">
        <f>D193/(COUNT(B189:C192)*2)</f>
        <v>0.83333333333333337</v>
      </c>
    </row>
    <row r="196" spans="1:4" ht="18" x14ac:dyDescent="0.35">
      <c r="A196" s="121" t="s">
        <v>284</v>
      </c>
      <c r="B196" s="120"/>
      <c r="C196" s="120"/>
      <c r="D196" s="220">
        <v>0.76</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66" zoomScale="80" zoomScaleNormal="100" zoomScaleSheetLayoutView="80" workbookViewId="0">
      <selection activeCell="E517" sqref="E51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EL GHAZELLA</v>
      </c>
      <c r="B8" s="299"/>
      <c r="C8" s="299"/>
      <c r="D8" s="299"/>
      <c r="E8" s="299"/>
      <c r="F8" s="299"/>
      <c r="G8" s="216"/>
      <c r="H8" s="216"/>
      <c r="I8" s="213"/>
    </row>
    <row r="9" spans="1:9" ht="24" x14ac:dyDescent="0.45">
      <c r="A9" s="38" t="s">
        <v>44</v>
      </c>
      <c r="B9" s="300" t="s">
        <v>412</v>
      </c>
      <c r="C9" s="300"/>
      <c r="D9" s="300"/>
      <c r="E9" s="300"/>
      <c r="F9" s="300"/>
      <c r="G9" s="216"/>
      <c r="H9" s="216"/>
      <c r="I9" s="213"/>
    </row>
    <row r="10" spans="1:9" ht="24" x14ac:dyDescent="0.45">
      <c r="A10" s="39" t="s">
        <v>46</v>
      </c>
      <c r="B10" s="301" t="s">
        <v>463</v>
      </c>
      <c r="C10" s="301"/>
      <c r="D10" s="301"/>
      <c r="E10" s="301"/>
      <c r="F10" s="301"/>
      <c r="G10" s="216"/>
      <c r="H10" s="216"/>
      <c r="I10" s="213"/>
    </row>
    <row r="11" spans="1:9" ht="24" x14ac:dyDescent="0.45">
      <c r="A11" s="38" t="s">
        <v>45</v>
      </c>
      <c r="B11" s="296">
        <v>42845</v>
      </c>
      <c r="C11" s="296"/>
      <c r="D11" s="296"/>
      <c r="E11" s="296"/>
      <c r="F11" s="296"/>
      <c r="G11" s="216"/>
      <c r="H11" s="216"/>
      <c r="I11" s="213"/>
    </row>
    <row r="12" spans="1:9" ht="24" x14ac:dyDescent="0.45">
      <c r="A12" s="38" t="s">
        <v>276</v>
      </c>
      <c r="B12" s="289">
        <f>D505</f>
        <v>0.94580419580419584</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42845</v>
      </c>
      <c r="B17" s="36"/>
      <c r="C17" s="36"/>
      <c r="D17" s="36"/>
      <c r="E17" s="36"/>
      <c r="F17" s="36"/>
      <c r="G17" s="36"/>
      <c r="H17" s="36"/>
    </row>
    <row r="18" spans="1:8" ht="18" x14ac:dyDescent="0.25">
      <c r="A18" s="294" t="s">
        <v>1</v>
      </c>
      <c r="B18" s="295"/>
      <c r="C18" s="295"/>
      <c r="D18" s="295"/>
      <c r="E18" s="295"/>
      <c r="F18" s="295"/>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31.5" x14ac:dyDescent="0.35">
      <c r="A28" s="76" t="s">
        <v>186</v>
      </c>
      <c r="B28" s="170">
        <v>1</v>
      </c>
      <c r="C28" s="217" t="str">
        <f>IF(B28=0, -5, "0")</f>
        <v>0</v>
      </c>
      <c r="D28" s="168" t="s">
        <v>415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465</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0.66659999999999997</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4" t="s">
        <v>137</v>
      </c>
      <c r="B43" s="284"/>
      <c r="C43" s="284"/>
      <c r="D43" s="284"/>
      <c r="E43" s="284"/>
      <c r="F43" s="284"/>
    </row>
    <row r="44" spans="1:7" x14ac:dyDescent="0.25">
      <c r="A44" s="183">
        <f>B11</f>
        <v>42845</v>
      </c>
      <c r="B44" s="6"/>
      <c r="C44" s="7"/>
      <c r="D44" s="6"/>
    </row>
    <row r="45" spans="1:7" ht="16.5" x14ac:dyDescent="0.25">
      <c r="A45" s="287" t="s">
        <v>63</v>
      </c>
      <c r="B45" s="288"/>
      <c r="C45" s="288"/>
      <c r="D45" s="288"/>
      <c r="E45" s="288"/>
      <c r="F45" s="288"/>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467</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267" t="s">
        <v>172</v>
      </c>
      <c r="B73" s="268" t="s">
        <v>34</v>
      </c>
      <c r="C73" s="268"/>
      <c r="D73" s="269"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42</v>
      </c>
    </row>
    <row r="82" spans="1:6" x14ac:dyDescent="0.25">
      <c r="A82" s="19" t="s">
        <v>37</v>
      </c>
      <c r="B82" s="20"/>
      <c r="C82" s="21"/>
      <c r="D82" s="63">
        <f>D81/(COUNT(B58:C80)*2)</f>
        <v>1</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267" t="s">
        <v>293</v>
      </c>
      <c r="B90" s="268" t="s">
        <v>34</v>
      </c>
      <c r="C90" s="268"/>
      <c r="D90" s="269" t="s">
        <v>468</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70</v>
      </c>
    </row>
    <row r="97" spans="1:6" ht="18" x14ac:dyDescent="0.25">
      <c r="A97" s="78" t="s">
        <v>224</v>
      </c>
      <c r="B97" s="84"/>
      <c r="C97" s="85"/>
      <c r="D97" s="82">
        <f>D96/(COUNT(B85:C91,B46:C53,B58:C80)*2)</f>
        <v>1</v>
      </c>
    </row>
    <row r="98" spans="1:6" x14ac:dyDescent="0.25">
      <c r="A98" s="5"/>
      <c r="B98" s="6"/>
      <c r="C98" s="7"/>
      <c r="D98" s="6"/>
    </row>
    <row r="99" spans="1:6" ht="18" x14ac:dyDescent="0.35">
      <c r="A99" s="284" t="s">
        <v>129</v>
      </c>
      <c r="B99" s="284"/>
      <c r="C99" s="284"/>
      <c r="D99" s="284"/>
      <c r="E99" s="284"/>
      <c r="F99" s="284"/>
    </row>
    <row r="100" spans="1:6" x14ac:dyDescent="0.25">
      <c r="A100" s="183">
        <f>B11</f>
        <v>42845</v>
      </c>
      <c r="B100" s="6"/>
      <c r="C100" s="7"/>
      <c r="D100" s="6"/>
    </row>
    <row r="101" spans="1:6" ht="16.5" x14ac:dyDescent="0.25">
      <c r="A101" s="287" t="s">
        <v>63</v>
      </c>
      <c r="B101" s="288"/>
      <c r="C101" s="288"/>
      <c r="D101" s="288"/>
      <c r="E101" s="288"/>
      <c r="F101" s="288"/>
    </row>
    <row r="102" spans="1:6" x14ac:dyDescent="0.25">
      <c r="A102" s="23" t="s">
        <v>57</v>
      </c>
      <c r="B102" s="170">
        <v>1</v>
      </c>
      <c r="C102" s="170"/>
      <c r="D102" s="168" t="s">
        <v>486</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471</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2</v>
      </c>
      <c r="C114" s="170"/>
      <c r="D114" s="168"/>
      <c r="E114" s="168"/>
      <c r="F114" s="147"/>
    </row>
    <row r="115" spans="1:6" ht="30" x14ac:dyDescent="0.25">
      <c r="A115" s="18" t="s">
        <v>294</v>
      </c>
      <c r="B115" s="170">
        <v>1</v>
      </c>
      <c r="C115" s="170"/>
      <c r="D115" s="143" t="s">
        <v>472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467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1</v>
      </c>
      <c r="C142" s="170"/>
      <c r="D142" s="187" t="s">
        <v>473</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42845</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30" x14ac:dyDescent="0.35">
      <c r="A172" s="83" t="s">
        <v>80</v>
      </c>
      <c r="B172" s="170">
        <v>1</v>
      </c>
      <c r="C172" s="217" t="str">
        <f>IF(B172=0, -5, "0")</f>
        <v>0</v>
      </c>
      <c r="D172" s="12" t="s">
        <v>478</v>
      </c>
      <c r="E172" s="147"/>
      <c r="F172" s="147"/>
    </row>
    <row r="173" spans="1:6" x14ac:dyDescent="0.25">
      <c r="A173" s="169" t="s">
        <v>296</v>
      </c>
      <c r="B173" s="170">
        <v>2</v>
      </c>
      <c r="C173" s="171"/>
      <c r="D173" s="166"/>
      <c r="E173" s="173"/>
      <c r="F173" s="147"/>
    </row>
    <row r="174" spans="1:6" ht="30" x14ac:dyDescent="0.35">
      <c r="A174" s="270" t="s">
        <v>251</v>
      </c>
      <c r="B174" s="268">
        <v>1</v>
      </c>
      <c r="C174" s="271" t="str">
        <f>IF(B174=0, -5, "0")</f>
        <v>0</v>
      </c>
      <c r="D174" s="272" t="s">
        <v>477</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42845</v>
      </c>
      <c r="B193" s="6"/>
      <c r="C193" s="7"/>
      <c r="D193" s="6"/>
    </row>
    <row r="194" spans="1:7" ht="18" x14ac:dyDescent="0.25">
      <c r="A194" s="285" t="s">
        <v>158</v>
      </c>
      <c r="B194" s="286"/>
      <c r="C194" s="286"/>
      <c r="D194" s="286"/>
      <c r="E194" s="286"/>
      <c r="F194" s="28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480</v>
      </c>
      <c r="E212" s="147"/>
      <c r="F212" s="147"/>
    </row>
    <row r="213" spans="1:7" ht="30" x14ac:dyDescent="0.25">
      <c r="A213" s="169" t="s">
        <v>176</v>
      </c>
      <c r="B213" s="170">
        <v>1</v>
      </c>
      <c r="C213" s="170"/>
      <c r="D213" s="143" t="s">
        <v>484</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481</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483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ht="45" x14ac:dyDescent="0.25">
      <c r="A237" s="273" t="s">
        <v>252</v>
      </c>
      <c r="B237" s="274">
        <v>0</v>
      </c>
      <c r="C237" s="274"/>
      <c r="D237" s="275" t="s">
        <v>482</v>
      </c>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0">
        <v>0.8</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42845</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486</v>
      </c>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255" t="s">
        <v>443</v>
      </c>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1</v>
      </c>
      <c r="C267" s="171"/>
      <c r="D267" s="3" t="s">
        <v>487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266" t="s">
        <v>442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2">
        <v>0.25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42845</v>
      </c>
      <c r="B292" s="6"/>
      <c r="C292" s="7"/>
      <c r="D292" s="59"/>
    </row>
    <row r="293" spans="1:7" ht="18" x14ac:dyDescent="0.25">
      <c r="A293" s="285" t="s">
        <v>19</v>
      </c>
      <c r="B293" s="286"/>
      <c r="C293" s="286"/>
      <c r="D293" s="286"/>
      <c r="E293" s="286"/>
      <c r="F293" s="286"/>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2</v>
      </c>
      <c r="C310" s="170"/>
      <c r="D310" s="156" t="s">
        <v>489</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4" t="s">
        <v>21</v>
      </c>
      <c r="B324" s="284"/>
      <c r="C324" s="284"/>
      <c r="D324" s="284"/>
      <c r="E324" s="284"/>
      <c r="F324" s="284"/>
    </row>
    <row r="325" spans="1:9" x14ac:dyDescent="0.25">
      <c r="A325" s="193">
        <f>B11</f>
        <v>42845</v>
      </c>
      <c r="B325" s="6"/>
      <c r="C325" s="7"/>
      <c r="D325" s="6"/>
    </row>
    <row r="326" spans="1:9" ht="18" x14ac:dyDescent="0.25">
      <c r="A326" s="285" t="s">
        <v>12</v>
      </c>
      <c r="B326" s="286"/>
      <c r="C326" s="286"/>
      <c r="D326" s="286"/>
      <c r="E326" s="286"/>
      <c r="F326" s="28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490</v>
      </c>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4" t="s">
        <v>8</v>
      </c>
      <c r="B352" s="284"/>
      <c r="C352" s="284"/>
      <c r="D352" s="284"/>
      <c r="E352" s="284"/>
      <c r="F352" s="284"/>
    </row>
    <row r="353" spans="1:6" x14ac:dyDescent="0.25">
      <c r="A353" s="183">
        <f>B11</f>
        <v>42845</v>
      </c>
      <c r="B353" s="6"/>
      <c r="C353" s="7"/>
      <c r="D353" s="59"/>
    </row>
    <row r="354" spans="1:6" ht="16.5" x14ac:dyDescent="0.25">
      <c r="A354" s="287" t="s">
        <v>113</v>
      </c>
      <c r="B354" s="288"/>
      <c r="C354" s="288"/>
      <c r="D354" s="288"/>
      <c r="E354" s="288"/>
      <c r="F354" s="288"/>
    </row>
    <row r="355" spans="1:6" x14ac:dyDescent="0.25">
      <c r="A355" s="43" t="s">
        <v>112</v>
      </c>
      <c r="B355" s="170">
        <v>1</v>
      </c>
      <c r="C355" s="170"/>
      <c r="D355" s="255" t="s">
        <v>486</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491</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ht="30" x14ac:dyDescent="0.25">
      <c r="A368" s="18" t="s">
        <v>105</v>
      </c>
      <c r="B368" s="171">
        <v>1</v>
      </c>
      <c r="C368" s="170"/>
      <c r="D368" s="143" t="s">
        <v>452</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30"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1</v>
      </c>
      <c r="C398" s="154"/>
      <c r="D398" s="254">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42845</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4" t="s">
        <v>374</v>
      </c>
      <c r="B435" s="284"/>
      <c r="C435" s="284"/>
      <c r="D435" s="284"/>
      <c r="E435" s="284"/>
      <c r="F435" s="284"/>
    </row>
    <row r="436" spans="1:7" x14ac:dyDescent="0.25">
      <c r="A436" s="195">
        <f>+B11</f>
        <v>42845</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493</v>
      </c>
      <c r="E476" s="147"/>
      <c r="F476" s="147"/>
    </row>
    <row r="477" spans="1:7" ht="36" x14ac:dyDescent="0.35">
      <c r="A477" s="83" t="s">
        <v>106</v>
      </c>
      <c r="B477" s="170">
        <v>2</v>
      </c>
      <c r="C477" s="217" t="str">
        <f>IF(B477=0, -5, "0")</f>
        <v>0</v>
      </c>
      <c r="D477" s="168" t="s">
        <v>464</v>
      </c>
      <c r="E477" s="147"/>
      <c r="F477" s="147"/>
    </row>
    <row r="478" spans="1:7" x14ac:dyDescent="0.25">
      <c r="A478" s="169" t="s">
        <v>179</v>
      </c>
      <c r="B478" s="170">
        <v>2</v>
      </c>
      <c r="C478" s="170"/>
      <c r="D478" s="168"/>
      <c r="E478" s="147"/>
      <c r="F478" s="147"/>
    </row>
    <row r="479" spans="1:7" x14ac:dyDescent="0.25">
      <c r="A479" s="18" t="s">
        <v>275</v>
      </c>
      <c r="B479" s="170" t="s">
        <v>34</v>
      </c>
      <c r="C479" s="170"/>
      <c r="D479" s="143" t="s">
        <v>457</v>
      </c>
      <c r="E479" s="168"/>
      <c r="F479" s="147"/>
    </row>
    <row r="480" spans="1:7" ht="30" x14ac:dyDescent="0.25">
      <c r="A480" s="18" t="s">
        <v>49</v>
      </c>
      <c r="B480" s="170">
        <v>1</v>
      </c>
      <c r="C480" s="170"/>
      <c r="D480" s="168" t="s">
        <v>458</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1</v>
      </c>
      <c r="C490" s="154"/>
      <c r="D490" s="178">
        <v>0.66</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0.73878181818181821</v>
      </c>
    </row>
    <row r="504" spans="1:6" ht="22.5" x14ac:dyDescent="0.3">
      <c r="A504" s="71" t="s">
        <v>47</v>
      </c>
      <c r="B504" s="72"/>
      <c r="C504" s="73"/>
      <c r="D504" s="74">
        <f>SUM(D500,D491,D461,D451,D402,D349,D321,D40,D470,D288,D245,D149,D432,D189,D96)</f>
        <v>541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0.94580419580419584</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6"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EL GHAZELLA</v>
      </c>
      <c r="B7" s="299"/>
      <c r="C7" s="299"/>
      <c r="D7" s="299"/>
      <c r="E7" s="299"/>
      <c r="F7" s="299"/>
      <c r="G7" s="216"/>
      <c r="H7" s="216"/>
      <c r="I7" s="216"/>
    </row>
    <row r="8" spans="1:9" s="36" customFormat="1" ht="24" x14ac:dyDescent="0.45">
      <c r="A8" s="38" t="s">
        <v>44</v>
      </c>
      <c r="B8" s="315" t="str">
        <f>'A2 Exploitation'!B9:F9</f>
        <v>Dr Hend KAMOUN</v>
      </c>
      <c r="C8" s="315"/>
      <c r="D8" s="315"/>
      <c r="E8" s="315"/>
      <c r="F8" s="315"/>
      <c r="G8" s="216"/>
      <c r="H8" s="216"/>
      <c r="I8" s="216"/>
    </row>
    <row r="9" spans="1:9" s="36" customFormat="1" ht="24" x14ac:dyDescent="0.45">
      <c r="A9" s="39" t="s">
        <v>46</v>
      </c>
      <c r="B9" s="316" t="str">
        <f>'A2 Exploitation'!B10:F10</f>
        <v>Directeur magasin et chefs rayons</v>
      </c>
      <c r="C9" s="316"/>
      <c r="D9" s="316"/>
      <c r="E9" s="316"/>
      <c r="F9" s="316"/>
      <c r="G9" s="216"/>
      <c r="H9" s="216"/>
      <c r="I9" s="216"/>
    </row>
    <row r="10" spans="1:9" s="36" customFormat="1" ht="24" x14ac:dyDescent="0.45">
      <c r="A10" s="38" t="s">
        <v>45</v>
      </c>
      <c r="B10" s="313">
        <f>'A2 Exploitation'!B11:F11</f>
        <v>42845</v>
      </c>
      <c r="C10" s="313"/>
      <c r="D10" s="313"/>
      <c r="E10" s="313"/>
      <c r="F10" s="313"/>
      <c r="G10" s="216"/>
      <c r="H10" s="216"/>
      <c r="I10" s="216"/>
    </row>
    <row r="11" spans="1:9" s="36" customFormat="1" ht="24" x14ac:dyDescent="0.45">
      <c r="A11" s="38" t="s">
        <v>341</v>
      </c>
      <c r="B11" s="317">
        <f>D198</f>
        <v>0.94915254237288138</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07"/>
      <c r="C22" s="308"/>
      <c r="D22" s="215">
        <f>SUM(B17:C21)</f>
        <v>9</v>
      </c>
    </row>
    <row r="23" spans="1:6" x14ac:dyDescent="0.3">
      <c r="A23" s="304" t="s">
        <v>342</v>
      </c>
      <c r="B23" s="305"/>
      <c r="C23" s="306"/>
      <c r="D23" s="65">
        <f>D22/(COUNT(B17:C21)*2)</f>
        <v>0.9</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214">
        <f>SUM(B26:C31)</f>
        <v>12</v>
      </c>
    </row>
    <row r="33" spans="1:6" x14ac:dyDescent="0.3">
      <c r="A33" s="304" t="s">
        <v>342</v>
      </c>
      <c r="B33" s="305"/>
      <c r="C33" s="306"/>
      <c r="D33" s="65">
        <f>D32/(COUNT(B26:C31)*2)</f>
        <v>1</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214">
        <f>SUM(B36:C40)</f>
        <v>10</v>
      </c>
      <c r="E41" s="37"/>
      <c r="F41" s="37"/>
    </row>
    <row r="42" spans="1:6" s="50" customFormat="1" x14ac:dyDescent="0.3">
      <c r="A42" s="304" t="s">
        <v>342</v>
      </c>
      <c r="B42" s="305"/>
      <c r="C42" s="306"/>
      <c r="D42" s="65">
        <f>D41/(COUNT(B36:C40)*2)</f>
        <v>1</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4" t="s">
        <v>38</v>
      </c>
      <c r="B51" s="305"/>
      <c r="C51" s="306"/>
      <c r="D51" s="214">
        <f>SUM(B45:C50)</f>
        <v>12</v>
      </c>
    </row>
    <row r="52" spans="1:6" x14ac:dyDescent="0.3">
      <c r="A52" s="304" t="s">
        <v>342</v>
      </c>
      <c r="B52" s="305"/>
      <c r="C52" s="306"/>
      <c r="D52" s="65">
        <f>D51/(COUNT(B45:C50)*2)</f>
        <v>1</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214">
        <f>SUM(B55:C61)</f>
        <v>14</v>
      </c>
    </row>
    <row r="63" spans="1:6" x14ac:dyDescent="0.3">
      <c r="A63" s="304" t="s">
        <v>342</v>
      </c>
      <c r="B63" s="305"/>
      <c r="C63" s="306"/>
      <c r="D63" s="65">
        <f>D62/(COUNT(B55:C61)*2)</f>
        <v>1</v>
      </c>
    </row>
    <row r="64" spans="1:6" s="50" customFormat="1" x14ac:dyDescent="0.3">
      <c r="A64" s="54"/>
      <c r="B64" s="55"/>
      <c r="C64" s="55"/>
      <c r="D64" s="56"/>
    </row>
    <row r="65" spans="1:6" ht="19.5" x14ac:dyDescent="0.4">
      <c r="A65" s="302" t="s">
        <v>143</v>
      </c>
      <c r="B65" s="303"/>
      <c r="C65" s="303"/>
      <c r="D65" s="303"/>
      <c r="E65" s="303"/>
      <c r="F65" s="303"/>
    </row>
    <row r="66" spans="1:6" ht="62.25" x14ac:dyDescent="0.4">
      <c r="A66" s="41" t="s">
        <v>318</v>
      </c>
      <c r="B66" s="227">
        <v>1</v>
      </c>
      <c r="C66" s="228"/>
      <c r="D66" s="232" t="s">
        <v>422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14">
        <f>SUM(B66:C82)</f>
        <v>33</v>
      </c>
    </row>
    <row r="84" spans="1:6" x14ac:dyDescent="0.3">
      <c r="A84" s="304" t="s">
        <v>342</v>
      </c>
      <c r="B84" s="305"/>
      <c r="C84" s="306"/>
      <c r="D84" s="65">
        <f>D83/(COUNT(B66:C82)*2)</f>
        <v>0.97058823529411764</v>
      </c>
    </row>
    <row r="85" spans="1:6" s="50" customFormat="1" x14ac:dyDescent="0.3">
      <c r="A85" s="54"/>
      <c r="B85" s="55"/>
      <c r="C85" s="55"/>
      <c r="D85" s="56"/>
    </row>
    <row r="86" spans="1:6" ht="19.5" x14ac:dyDescent="0.4">
      <c r="A86" s="302" t="s">
        <v>237</v>
      </c>
      <c r="B86" s="303"/>
      <c r="C86" s="303"/>
      <c r="D86" s="303"/>
      <c r="E86" s="303"/>
      <c r="F86" s="303"/>
    </row>
    <row r="87" spans="1:6" ht="51" x14ac:dyDescent="0.4">
      <c r="A87" s="93" t="s">
        <v>320</v>
      </c>
      <c r="B87" s="237">
        <v>1</v>
      </c>
      <c r="C87" s="228"/>
      <c r="D87" s="222" t="s">
        <v>470</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476</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475</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33.75" x14ac:dyDescent="0.35">
      <c r="A99" s="88" t="s">
        <v>344</v>
      </c>
      <c r="B99" s="237">
        <v>2</v>
      </c>
      <c r="C99" s="248" t="str">
        <f>IF(B99=0, -5, "0")</f>
        <v>0</v>
      </c>
      <c r="D99" s="222" t="s">
        <v>474</v>
      </c>
      <c r="E99" s="221"/>
      <c r="F99" s="221"/>
    </row>
    <row r="100" spans="1:6" x14ac:dyDescent="0.3">
      <c r="A100" s="94" t="s">
        <v>263</v>
      </c>
      <c r="B100" s="237">
        <v>2</v>
      </c>
      <c r="C100" s="221"/>
      <c r="D100" s="222"/>
      <c r="E100" s="221"/>
      <c r="F100" s="221"/>
    </row>
    <row r="101" spans="1:6" x14ac:dyDescent="0.3">
      <c r="A101" s="304" t="s">
        <v>38</v>
      </c>
      <c r="B101" s="305"/>
      <c r="C101" s="306"/>
      <c r="D101" s="214">
        <f>SUM(B87:C100)</f>
        <v>25</v>
      </c>
    </row>
    <row r="102" spans="1:6" x14ac:dyDescent="0.3">
      <c r="A102" s="304" t="s">
        <v>342</v>
      </c>
      <c r="B102" s="305"/>
      <c r="C102" s="306"/>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14">
        <f>SUM(B106:C116)</f>
        <v>22</v>
      </c>
      <c r="E117" s="37"/>
      <c r="F117" s="37"/>
    </row>
    <row r="118" spans="1:6" s="50" customFormat="1" x14ac:dyDescent="0.3">
      <c r="A118" s="304" t="s">
        <v>342</v>
      </c>
      <c r="B118" s="305"/>
      <c r="C118" s="306"/>
      <c r="D118" s="65">
        <f>D117/(COUNT(B106:C116)*2)</f>
        <v>1</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485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214">
        <f>SUM(B121:C131)</f>
        <v>20</v>
      </c>
    </row>
    <row r="133" spans="1:6" x14ac:dyDescent="0.3">
      <c r="A133" s="304" t="s">
        <v>342</v>
      </c>
      <c r="B133" s="305"/>
      <c r="C133" s="306"/>
      <c r="D133" s="63">
        <f>D132/(COUNT(B121:C131)*2)</f>
        <v>0.90909090909090906</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304" t="s">
        <v>38</v>
      </c>
      <c r="B148" s="305"/>
      <c r="C148" s="306"/>
      <c r="D148" s="214">
        <f>SUM(B136:C147)</f>
        <v>22</v>
      </c>
    </row>
    <row r="149" spans="1:6" x14ac:dyDescent="0.3">
      <c r="A149" s="304" t="s">
        <v>342</v>
      </c>
      <c r="B149" s="305"/>
      <c r="C149" s="306"/>
      <c r="D149" s="65">
        <f>D148/(COUNT(B136:C147)*2)</f>
        <v>0.91666666666666663</v>
      </c>
    </row>
    <row r="150" spans="1:6" s="50" customFormat="1" x14ac:dyDescent="0.3">
      <c r="A150" s="54"/>
      <c r="B150" s="55"/>
      <c r="C150" s="55"/>
      <c r="D150" s="56"/>
    </row>
    <row r="151" spans="1:6" ht="19.5" x14ac:dyDescent="0.4">
      <c r="A151" s="302" t="s">
        <v>243</v>
      </c>
      <c r="B151" s="303"/>
      <c r="C151" s="303"/>
      <c r="D151" s="303"/>
      <c r="E151" s="303"/>
      <c r="F151" s="303"/>
    </row>
    <row r="152" spans="1:6" ht="49.5" x14ac:dyDescent="0.3">
      <c r="A152" s="93" t="s">
        <v>326</v>
      </c>
      <c r="B152" s="221">
        <v>1</v>
      </c>
      <c r="C152" s="221"/>
      <c r="D152" s="240"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494</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215">
        <f>SUM(B152:C159)</f>
        <v>14</v>
      </c>
    </row>
    <row r="161" spans="1:6" x14ac:dyDescent="0.3">
      <c r="A161" s="304" t="s">
        <v>342</v>
      </c>
      <c r="B161" s="305"/>
      <c r="C161" s="306"/>
      <c r="D161" s="65">
        <f>D160/(COUNT(B152:C159)*2)</f>
        <v>0.875</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4" t="s">
        <v>38</v>
      </c>
      <c r="B168" s="305"/>
      <c r="C168" s="306"/>
      <c r="D168" s="214">
        <f>SUM(B164:C167)</f>
        <v>8</v>
      </c>
    </row>
    <row r="169" spans="1:6" x14ac:dyDescent="0.3">
      <c r="A169" s="304" t="s">
        <v>342</v>
      </c>
      <c r="B169" s="305"/>
      <c r="C169" s="306"/>
      <c r="D169" s="65">
        <f>D168/(COUNT(B164:C167)*2)</f>
        <v>1</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4" t="s">
        <v>38</v>
      </c>
      <c r="B176" s="305"/>
      <c r="C176" s="306"/>
      <c r="D176" s="214">
        <f>SUM(B172:C175)</f>
        <v>8</v>
      </c>
    </row>
    <row r="177" spans="1:6" x14ac:dyDescent="0.3">
      <c r="A177" s="304" t="s">
        <v>342</v>
      </c>
      <c r="B177" s="305"/>
      <c r="C177" s="306"/>
      <c r="D177" s="65">
        <f>D176/(COUNT(B172:C175)*2)</f>
        <v>1</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214">
        <f>SUM(B180:C184)</f>
        <v>10</v>
      </c>
    </row>
    <row r="186" spans="1:6" x14ac:dyDescent="0.3">
      <c r="A186" s="304" t="s">
        <v>342</v>
      </c>
      <c r="B186" s="305"/>
      <c r="C186" s="306"/>
      <c r="D186" s="65">
        <f>D185/(COUNT(B180:C184)*2)</f>
        <v>1</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1</v>
      </c>
      <c r="C191" s="221"/>
      <c r="D191" s="222" t="s">
        <v>492</v>
      </c>
      <c r="E191" s="221"/>
      <c r="F191" s="221"/>
    </row>
    <row r="192" spans="1:6" x14ac:dyDescent="0.3">
      <c r="A192" s="96" t="s">
        <v>212</v>
      </c>
      <c r="B192" s="221">
        <v>2</v>
      </c>
      <c r="C192" s="221"/>
      <c r="D192" s="221"/>
      <c r="E192" s="221"/>
      <c r="F192" s="221"/>
    </row>
    <row r="193" spans="1:4" x14ac:dyDescent="0.3">
      <c r="A193" s="304" t="s">
        <v>38</v>
      </c>
      <c r="B193" s="305"/>
      <c r="C193" s="306"/>
      <c r="D193" s="97">
        <f>SUM(B189:C192)</f>
        <v>5</v>
      </c>
    </row>
    <row r="194" spans="1:4" x14ac:dyDescent="0.3">
      <c r="A194" s="304" t="s">
        <v>342</v>
      </c>
      <c r="B194" s="305"/>
      <c r="C194" s="306"/>
      <c r="D194" s="65">
        <f>D193/(COUNT(B189:C192)*2)</f>
        <v>0.83333333333333337</v>
      </c>
    </row>
    <row r="196" spans="1:4" ht="18" x14ac:dyDescent="0.35">
      <c r="A196" s="121" t="s">
        <v>284</v>
      </c>
      <c r="B196" s="120"/>
      <c r="C196" s="120"/>
      <c r="D196" s="220">
        <v>0.78</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0"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EL GHAZELLA</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UfLIWXw2PXPOzDTGC6tvXdk6/Q+XYx1E4SvwYoZdumh1X6RnPOcJCTGpsTDxmv3uCceX5JeeHq8Cu62fkYe9w==" saltValue="Vex7i/yq40dnOE8h9YmVq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EL GHAZELLA</v>
      </c>
      <c r="B7" s="299"/>
      <c r="C7" s="299"/>
      <c r="D7" s="299"/>
      <c r="E7" s="299"/>
      <c r="F7" s="299"/>
      <c r="G7" s="216"/>
      <c r="H7" s="216"/>
      <c r="I7" s="216"/>
    </row>
    <row r="8" spans="1:9" s="36" customFormat="1" ht="24" x14ac:dyDescent="0.45">
      <c r="A8" s="38" t="s">
        <v>44</v>
      </c>
      <c r="B8" s="315">
        <f>'A3 Exploitation'!B9:F9</f>
        <v>0</v>
      </c>
      <c r="C8" s="315"/>
      <c r="D8" s="315"/>
      <c r="E8" s="315"/>
      <c r="F8" s="315"/>
      <c r="G8" s="216"/>
      <c r="H8" s="216"/>
      <c r="I8" s="216"/>
    </row>
    <row r="9" spans="1:9" s="36" customFormat="1" ht="24" x14ac:dyDescent="0.45">
      <c r="A9" s="39" t="s">
        <v>46</v>
      </c>
      <c r="B9" s="316">
        <f>'A3 Exploitation'!B10:F10</f>
        <v>0</v>
      </c>
      <c r="C9" s="316"/>
      <c r="D9" s="316"/>
      <c r="E9" s="316"/>
      <c r="F9" s="316"/>
      <c r="G9" s="216"/>
      <c r="H9" s="216"/>
      <c r="I9" s="216"/>
    </row>
    <row r="10" spans="1:9" s="36" customFormat="1" ht="24" x14ac:dyDescent="0.45">
      <c r="A10" s="38" t="s">
        <v>45</v>
      </c>
      <c r="B10" s="313">
        <f>'A3 Exploitation'!B11:F11</f>
        <v>0</v>
      </c>
      <c r="C10" s="313"/>
      <c r="D10" s="313"/>
      <c r="E10" s="313"/>
      <c r="F10" s="313"/>
      <c r="G10" s="216"/>
      <c r="H10" s="216"/>
      <c r="I10" s="216"/>
    </row>
    <row r="11" spans="1:9" s="36" customFormat="1" ht="24" x14ac:dyDescent="0.45">
      <c r="A11" s="38" t="s">
        <v>341</v>
      </c>
      <c r="B11" s="317">
        <f>D198</f>
        <v>0</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7" x14ac:dyDescent="0.3">
      <c r="A33" s="304" t="s">
        <v>342</v>
      </c>
      <c r="B33" s="305"/>
      <c r="C33" s="306"/>
      <c r="D33" s="65">
        <f>D32/(COUNT(B26:C31)*2)</f>
        <v>0</v>
      </c>
    </row>
    <row r="34" spans="1:7" s="50" customFormat="1" x14ac:dyDescent="0.3">
      <c r="A34" s="54"/>
      <c r="B34" s="55"/>
      <c r="C34" s="55"/>
      <c r="D34" s="56"/>
    </row>
    <row r="35" spans="1:7" s="50" customFormat="1" ht="19.5" x14ac:dyDescent="0.4">
      <c r="A35" s="302" t="s">
        <v>246</v>
      </c>
      <c r="B35" s="303"/>
      <c r="C35" s="303"/>
      <c r="D35" s="303"/>
      <c r="E35" s="303"/>
      <c r="F35" s="303"/>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4" t="s">
        <v>38</v>
      </c>
      <c r="B41" s="305"/>
      <c r="C41" s="306"/>
      <c r="D41" s="214">
        <f>SUM(B36:C40)</f>
        <v>0</v>
      </c>
      <c r="E41" s="37"/>
      <c r="F41" s="37"/>
    </row>
    <row r="42" spans="1:7" s="50" customFormat="1" x14ac:dyDescent="0.3">
      <c r="A42" s="304" t="s">
        <v>342</v>
      </c>
      <c r="B42" s="305"/>
      <c r="C42" s="306"/>
      <c r="D42" s="65">
        <f>D41/(COUNT(B36:C40)*2)</f>
        <v>0</v>
      </c>
      <c r="E42" s="37"/>
      <c r="F42" s="37"/>
    </row>
    <row r="43" spans="1:7" s="50" customFormat="1" x14ac:dyDescent="0.3">
      <c r="A43" s="90"/>
      <c r="B43" s="91"/>
      <c r="C43" s="91"/>
      <c r="D43" s="92"/>
    </row>
    <row r="44" spans="1:7" ht="19.5" x14ac:dyDescent="0.4">
      <c r="A44" s="311" t="s">
        <v>21</v>
      </c>
      <c r="B44" s="312"/>
      <c r="C44" s="312"/>
      <c r="D44" s="312"/>
      <c r="E44" s="312"/>
      <c r="F44" s="312"/>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EL GHAZELLA</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f6ZJLvIFLImPg2jyw9GsD6a6V866qydZc0YbgGP9W6iYH1blsD5TmE/6i5K/CQYWjLNnsPQ3LBWLISKSlJF4A==" saltValue="gQ/v4bKHXPvP9cCe5N0Df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EL GHAZELLA</v>
      </c>
      <c r="B7" s="299"/>
      <c r="C7" s="299"/>
      <c r="D7" s="299"/>
      <c r="E7" s="299"/>
      <c r="F7" s="299"/>
      <c r="G7" s="216"/>
      <c r="H7" s="216"/>
      <c r="I7" s="216"/>
    </row>
    <row r="8" spans="1:9" s="36" customFormat="1" ht="24" x14ac:dyDescent="0.45">
      <c r="A8" s="38" t="s">
        <v>44</v>
      </c>
      <c r="B8" s="315">
        <f>'A4 Exploitation'!B9:F9</f>
        <v>0</v>
      </c>
      <c r="C8" s="315"/>
      <c r="D8" s="315"/>
      <c r="E8" s="315"/>
      <c r="F8" s="315"/>
      <c r="G8" s="216"/>
      <c r="H8" s="216"/>
      <c r="I8" s="216"/>
    </row>
    <row r="9" spans="1:9" s="36" customFormat="1" ht="24" x14ac:dyDescent="0.45">
      <c r="A9" s="39" t="s">
        <v>46</v>
      </c>
      <c r="B9" s="316">
        <f>'A4 Exploitation'!B10:F10</f>
        <v>0</v>
      </c>
      <c r="C9" s="316"/>
      <c r="D9" s="316"/>
      <c r="E9" s="316"/>
      <c r="F9" s="316"/>
      <c r="G9" s="216"/>
      <c r="H9" s="216"/>
      <c r="I9" s="216"/>
    </row>
    <row r="10" spans="1:9" s="36" customFormat="1" ht="24" x14ac:dyDescent="0.45">
      <c r="A10" s="38" t="s">
        <v>45</v>
      </c>
      <c r="B10" s="313">
        <f>'A4 Exploitation'!B11:F11</f>
        <v>0</v>
      </c>
      <c r="C10" s="313"/>
      <c r="D10" s="313"/>
      <c r="E10" s="313"/>
      <c r="F10" s="313"/>
      <c r="G10" s="216"/>
      <c r="H10" s="216"/>
      <c r="I10" s="216"/>
    </row>
    <row r="11" spans="1:9" s="36" customFormat="1" ht="24" x14ac:dyDescent="0.45">
      <c r="A11" s="38" t="s">
        <v>341</v>
      </c>
      <c r="B11" s="321">
        <f>D198</f>
        <v>0</v>
      </c>
      <c r="C11" s="321"/>
      <c r="D11" s="321"/>
      <c r="E11" s="321"/>
      <c r="F11" s="321"/>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2017-06-10T11:44:31Z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