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Ghazela\02-février 2017\"/>
    </mc:Choice>
  </mc:AlternateContent>
  <bookViews>
    <workbookView xWindow="0" yWindow="0" windowWidth="7470" windowHeight="207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C111" i="27"/>
  <c r="C99" i="27"/>
  <c r="C98" i="27"/>
  <c r="C93" i="27"/>
  <c r="C92" i="27"/>
  <c r="D101" i="27" s="1"/>
  <c r="D102" i="27" s="1"/>
  <c r="C81" i="27"/>
  <c r="C79" i="27"/>
  <c r="C76" i="27"/>
  <c r="C75" i="27"/>
  <c r="C74" i="27"/>
  <c r="C60" i="27"/>
  <c r="C59" i="27"/>
  <c r="D62" i="27" s="1"/>
  <c r="D63" i="27" s="1"/>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C131" i="25"/>
  <c r="C129" i="25"/>
  <c r="C127" i="25"/>
  <c r="C126" i="25"/>
  <c r="C115" i="25"/>
  <c r="C114" i="25"/>
  <c r="C111" i="25"/>
  <c r="D117" i="25" s="1"/>
  <c r="D118" i="25" s="1"/>
  <c r="C99" i="25"/>
  <c r="C98" i="25"/>
  <c r="C93" i="25"/>
  <c r="C92" i="25"/>
  <c r="D101" i="25" s="1"/>
  <c r="D102" i="25" s="1"/>
  <c r="C81" i="25"/>
  <c r="C79" i="25"/>
  <c r="C76" i="25"/>
  <c r="C75" i="25"/>
  <c r="C74" i="25"/>
  <c r="C60" i="25"/>
  <c r="C59" i="25"/>
  <c r="D62" i="25" s="1"/>
  <c r="D63" i="25" s="1"/>
  <c r="C55" i="25"/>
  <c r="C50" i="25"/>
  <c r="D51" i="25" s="1"/>
  <c r="D52" i="25" s="1"/>
  <c r="C36" i="25"/>
  <c r="D41" i="25" s="1"/>
  <c r="D42" i="25" s="1"/>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C131" i="23"/>
  <c r="C129" i="23"/>
  <c r="C127" i="23"/>
  <c r="C126" i="23"/>
  <c r="C115" i="23"/>
  <c r="C114" i="23"/>
  <c r="C111" i="23"/>
  <c r="D117" i="23" s="1"/>
  <c r="D118" i="23" s="1"/>
  <c r="C99" i="23"/>
  <c r="C98" i="23"/>
  <c r="C93" i="23"/>
  <c r="C92" i="23"/>
  <c r="D101" i="23" s="1"/>
  <c r="D102" i="23" s="1"/>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D101" i="21" s="1"/>
  <c r="D102" i="21" s="1"/>
  <c r="C81" i="21"/>
  <c r="C79" i="21"/>
  <c r="C76" i="21"/>
  <c r="C75" i="21"/>
  <c r="C74" i="21"/>
  <c r="C60" i="21"/>
  <c r="C59" i="21"/>
  <c r="D62" i="21" s="1"/>
  <c r="D63" i="21" s="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D101" i="19" s="1"/>
  <c r="D102" i="19" s="1"/>
  <c r="C81" i="19"/>
  <c r="C79" i="19"/>
  <c r="C76" i="19"/>
  <c r="C75" i="19"/>
  <c r="C74" i="19"/>
  <c r="C60" i="19"/>
  <c r="C59" i="19"/>
  <c r="D62" i="19" s="1"/>
  <c r="D63" i="19" s="1"/>
  <c r="C55" i="19"/>
  <c r="C50" i="19"/>
  <c r="D51" i="19" s="1"/>
  <c r="D52" i="19" s="1"/>
  <c r="C36" i="19"/>
  <c r="D41" i="19" s="1"/>
  <c r="D42" i="19" s="1"/>
  <c r="C26" i="19"/>
  <c r="D32" i="19" s="1"/>
  <c r="D33" i="19" s="1"/>
  <c r="D22" i="19"/>
  <c r="D23" i="19" s="1"/>
  <c r="D503" i="26"/>
  <c r="C498" i="26"/>
  <c r="D500" i="26" s="1"/>
  <c r="C477" i="26"/>
  <c r="C476" i="26"/>
  <c r="D491" i="26" s="1"/>
  <c r="D492" i="26" s="1"/>
  <c r="D470" i="26"/>
  <c r="D471" i="26" s="1"/>
  <c r="C467" i="26"/>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D346" i="26"/>
  <c r="C341" i="26"/>
  <c r="C333" i="26"/>
  <c r="C331" i="26"/>
  <c r="C330" i="26"/>
  <c r="A325" i="26"/>
  <c r="C315" i="26"/>
  <c r="C311" i="26"/>
  <c r="C309" i="26"/>
  <c r="C300" i="26"/>
  <c r="D302" i="26" s="1"/>
  <c r="D303" i="26" s="1"/>
  <c r="A292" i="26"/>
  <c r="C279" i="26"/>
  <c r="C277" i="26"/>
  <c r="C271" i="26"/>
  <c r="D285" i="26" s="1"/>
  <c r="C260" i="26"/>
  <c r="C256" i="26"/>
  <c r="C251" i="26"/>
  <c r="A249" i="26"/>
  <c r="C236" i="26"/>
  <c r="C235" i="26"/>
  <c r="C224" i="26"/>
  <c r="C222" i="26"/>
  <c r="C214" i="26"/>
  <c r="C211" i="26"/>
  <c r="D229" i="26" s="1"/>
  <c r="D230" i="26" s="1"/>
  <c r="C204" i="26"/>
  <c r="C203" i="26"/>
  <c r="C195" i="26"/>
  <c r="A193" i="26"/>
  <c r="C180" i="26"/>
  <c r="C176" i="26"/>
  <c r="C174" i="26"/>
  <c r="C172" i="26"/>
  <c r="D186" i="26" s="1"/>
  <c r="D187" i="26" s="1"/>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C498" i="24"/>
  <c r="D500" i="24" s="1"/>
  <c r="D501" i="24" s="1"/>
  <c r="C477" i="24"/>
  <c r="C476" i="24"/>
  <c r="D491" i="24" s="1"/>
  <c r="D492" i="24" s="1"/>
  <c r="D470" i="24"/>
  <c r="D471" i="24" s="1"/>
  <c r="C467" i="24"/>
  <c r="D461" i="24"/>
  <c r="D462" i="24" s="1"/>
  <c r="D448" i="24"/>
  <c r="D449" i="24" s="1"/>
  <c r="C439" i="24"/>
  <c r="D442" i="24" s="1"/>
  <c r="D451" i="24" s="1"/>
  <c r="D452" i="24" s="1"/>
  <c r="A436" i="24"/>
  <c r="C426" i="24"/>
  <c r="C423" i="24"/>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D491" i="22" s="1"/>
  <c r="D492" i="22" s="1"/>
  <c r="C467" i="22"/>
  <c r="D470" i="22" s="1"/>
  <c r="D471" i="22" s="1"/>
  <c r="D461" i="22"/>
  <c r="D462" i="22" s="1"/>
  <c r="D448" i="22"/>
  <c r="D442" i="22"/>
  <c r="D443" i="22" s="1"/>
  <c r="C439" i="22"/>
  <c r="A436" i="22"/>
  <c r="C426" i="22"/>
  <c r="C423" i="22"/>
  <c r="D429" i="22" s="1"/>
  <c r="C419" i="22"/>
  <c r="C413" i="22"/>
  <c r="D415" i="22" s="1"/>
  <c r="D416" i="22" s="1"/>
  <c r="A406" i="22"/>
  <c r="C396" i="22"/>
  <c r="C395" i="22"/>
  <c r="C387" i="22"/>
  <c r="C384" i="22"/>
  <c r="C374" i="22"/>
  <c r="C369" i="22"/>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C204" i="22"/>
  <c r="C203" i="22"/>
  <c r="C195" i="22"/>
  <c r="D206" i="22" s="1"/>
  <c r="D207" i="22" s="1"/>
  <c r="A193" i="22"/>
  <c r="C180" i="22"/>
  <c r="C176" i="22"/>
  <c r="C174" i="22"/>
  <c r="C172" i="22"/>
  <c r="C160" i="22"/>
  <c r="D163" i="22" s="1"/>
  <c r="A153" i="22"/>
  <c r="C143" i="22"/>
  <c r="C141" i="22"/>
  <c r="D146" i="22" s="1"/>
  <c r="C140" i="22"/>
  <c r="C129" i="22"/>
  <c r="C127" i="22"/>
  <c r="C125" i="22"/>
  <c r="C121" i="22"/>
  <c r="C109" i="22"/>
  <c r="D110" i="22" s="1"/>
  <c r="D111" i="22" s="1"/>
  <c r="C107" i="22"/>
  <c r="A100" i="22"/>
  <c r="C87" i="22"/>
  <c r="D93" i="22" s="1"/>
  <c r="D94" i="22" s="1"/>
  <c r="C76" i="22"/>
  <c r="C75" i="22"/>
  <c r="C70" i="22"/>
  <c r="C64" i="22"/>
  <c r="C62" i="22"/>
  <c r="D81" i="22" s="1"/>
  <c r="C53" i="22"/>
  <c r="C51" i="22"/>
  <c r="A44" i="22"/>
  <c r="C33" i="22"/>
  <c r="C28" i="22"/>
  <c r="D23" i="22"/>
  <c r="D24" i="22" s="1"/>
  <c r="A17" i="22"/>
  <c r="A8" i="22"/>
  <c r="D503" i="20"/>
  <c r="C498" i="20"/>
  <c r="D500" i="20" s="1"/>
  <c r="C477" i="20"/>
  <c r="C476" i="20"/>
  <c r="D491" i="20" s="1"/>
  <c r="D492" i="20" s="1"/>
  <c r="C467" i="20"/>
  <c r="D470" i="20" s="1"/>
  <c r="D471" i="20" s="1"/>
  <c r="D461" i="20"/>
  <c r="D462" i="20" s="1"/>
  <c r="D448" i="20"/>
  <c r="C439" i="20"/>
  <c r="D442" i="20" s="1"/>
  <c r="D443" i="20" s="1"/>
  <c r="A436" i="20"/>
  <c r="C426" i="20"/>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C341" i="20"/>
  <c r="D346" i="20" s="1"/>
  <c r="C333" i="20"/>
  <c r="C331" i="20"/>
  <c r="C330" i="20"/>
  <c r="A325" i="20"/>
  <c r="C315" i="20"/>
  <c r="C311" i="20"/>
  <c r="C309" i="20"/>
  <c r="D302" i="20"/>
  <c r="D303" i="20" s="1"/>
  <c r="C300" i="20"/>
  <c r="A292" i="20"/>
  <c r="C279" i="20"/>
  <c r="C277" i="20"/>
  <c r="C271" i="20"/>
  <c r="C260" i="20"/>
  <c r="C256" i="20"/>
  <c r="C251" i="20"/>
  <c r="A249" i="20"/>
  <c r="C236" i="20"/>
  <c r="D242" i="20" s="1"/>
  <c r="C235" i="20"/>
  <c r="C224" i="20"/>
  <c r="C222" i="20"/>
  <c r="C214" i="20"/>
  <c r="C211" i="20"/>
  <c r="C204" i="20"/>
  <c r="C203" i="20"/>
  <c r="C195" i="20"/>
  <c r="D206" i="20" s="1"/>
  <c r="D207" i="20" s="1"/>
  <c r="A193" i="20"/>
  <c r="C180" i="20"/>
  <c r="C176" i="20"/>
  <c r="C174" i="20"/>
  <c r="C172" i="20"/>
  <c r="C160" i="20"/>
  <c r="D163" i="20" s="1"/>
  <c r="A153" i="20"/>
  <c r="C143" i="20"/>
  <c r="C141" i="20"/>
  <c r="C140" i="20"/>
  <c r="D146" i="20" s="1"/>
  <c r="C129" i="20"/>
  <c r="C127" i="20"/>
  <c r="C125" i="20"/>
  <c r="C121" i="20"/>
  <c r="D134" i="20" s="1"/>
  <c r="D135" i="20" s="1"/>
  <c r="C109" i="20"/>
  <c r="C107" i="20"/>
  <c r="D110" i="20" s="1"/>
  <c r="D111" i="20" s="1"/>
  <c r="A100" i="20"/>
  <c r="C87" i="20"/>
  <c r="D93" i="20" s="1"/>
  <c r="D94" i="20" s="1"/>
  <c r="C76" i="20"/>
  <c r="C75" i="20"/>
  <c r="C70" i="20"/>
  <c r="C64" i="20"/>
  <c r="C62" i="20"/>
  <c r="D81" i="20" s="1"/>
  <c r="C53" i="20"/>
  <c r="C51" i="20"/>
  <c r="D54" i="20" s="1"/>
  <c r="D55" i="20" s="1"/>
  <c r="A44" i="20"/>
  <c r="C33" i="20"/>
  <c r="C28" i="20"/>
  <c r="D37" i="20" s="1"/>
  <c r="D38" i="20" s="1"/>
  <c r="D23" i="20"/>
  <c r="D24" i="20" s="1"/>
  <c r="A17" i="20"/>
  <c r="A8" i="20"/>
  <c r="C498" i="18"/>
  <c r="D500" i="18" s="1"/>
  <c r="C477" i="18"/>
  <c r="C476" i="18"/>
  <c r="D491" i="18" s="1"/>
  <c r="D492" i="18" s="1"/>
  <c r="D470" i="18"/>
  <c r="D471" i="18" s="1"/>
  <c r="C467" i="18"/>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D346" i="18"/>
  <c r="C341" i="18"/>
  <c r="C333" i="18"/>
  <c r="C331" i="18"/>
  <c r="C330" i="18"/>
  <c r="A325" i="18"/>
  <c r="C315" i="18"/>
  <c r="C311" i="18"/>
  <c r="C309" i="18"/>
  <c r="C300" i="18"/>
  <c r="D302" i="18" s="1"/>
  <c r="D303" i="18" s="1"/>
  <c r="A292" i="18"/>
  <c r="C279" i="18"/>
  <c r="C277" i="18"/>
  <c r="C271" i="18"/>
  <c r="D285" i="18" s="1"/>
  <c r="C260" i="18"/>
  <c r="C256" i="18"/>
  <c r="C251" i="18"/>
  <c r="A249" i="18"/>
  <c r="C236" i="18"/>
  <c r="C235" i="18"/>
  <c r="C224" i="18"/>
  <c r="C222" i="18"/>
  <c r="C214" i="18"/>
  <c r="C211" i="18"/>
  <c r="D229" i="18" s="1"/>
  <c r="D230" i="18" s="1"/>
  <c r="C204" i="18"/>
  <c r="C203" i="18"/>
  <c r="C195" i="18"/>
  <c r="A193" i="18"/>
  <c r="C180" i="18"/>
  <c r="C176" i="18"/>
  <c r="C174" i="18"/>
  <c r="C172" i="18"/>
  <c r="D186" i="18" s="1"/>
  <c r="D187" i="18" s="1"/>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37" i="18" s="1"/>
  <c r="D23" i="18"/>
  <c r="D24" i="18" s="1"/>
  <c r="A17" i="18"/>
  <c r="A8" i="18"/>
  <c r="C419" i="16"/>
  <c r="C423" i="16"/>
  <c r="D318" i="18" l="1"/>
  <c r="D319" i="18" s="1"/>
  <c r="D336" i="18"/>
  <c r="D337" i="18" s="1"/>
  <c r="D349" i="18"/>
  <c r="D350" i="18" s="1"/>
  <c r="D429" i="18"/>
  <c r="D263" i="20"/>
  <c r="D264" i="20" s="1"/>
  <c r="D429" i="26"/>
  <c r="D54" i="18"/>
  <c r="D55" i="18" s="1"/>
  <c r="D81" i="18"/>
  <c r="D134" i="18"/>
  <c r="D135" i="18" s="1"/>
  <c r="D146" i="18"/>
  <c r="D206" i="18"/>
  <c r="D207" i="18" s="1"/>
  <c r="D242" i="18"/>
  <c r="D263" i="18"/>
  <c r="D264" i="18" s="1"/>
  <c r="D379" i="18"/>
  <c r="D380" i="18" s="1"/>
  <c r="D388" i="18"/>
  <c r="D389" i="18" s="1"/>
  <c r="D399" i="18"/>
  <c r="D451" i="18"/>
  <c r="D452" i="18" s="1"/>
  <c r="D186" i="20"/>
  <c r="D187" i="20" s="1"/>
  <c r="D229" i="20"/>
  <c r="D230" i="20" s="1"/>
  <c r="D285" i="20"/>
  <c r="D54" i="22"/>
  <c r="D55" i="22" s="1"/>
  <c r="D451" i="22"/>
  <c r="D452" i="22" s="1"/>
  <c r="D37" i="24"/>
  <c r="D443" i="24"/>
  <c r="D318" i="26"/>
  <c r="D336" i="26"/>
  <c r="D337" i="26" s="1"/>
  <c r="D318" i="20"/>
  <c r="D319" i="20" s="1"/>
  <c r="D336" i="20"/>
  <c r="D337" i="20" s="1"/>
  <c r="D429" i="20"/>
  <c r="D430" i="20" s="1"/>
  <c r="D37" i="22"/>
  <c r="D134" i="22"/>
  <c r="D135" i="22" s="1"/>
  <c r="D186" i="22"/>
  <c r="D187" i="22" s="1"/>
  <c r="D379" i="22"/>
  <c r="D380" i="22" s="1"/>
  <c r="D388" i="22"/>
  <c r="D389" i="22" s="1"/>
  <c r="D399" i="22"/>
  <c r="D402" i="22" s="1"/>
  <c r="D403" i="22" s="1"/>
  <c r="D81" i="24"/>
  <c r="D134" i="24"/>
  <c r="D135" i="24" s="1"/>
  <c r="D146" i="24"/>
  <c r="D206" i="24"/>
  <c r="D207" i="24" s="1"/>
  <c r="D318" i="24"/>
  <c r="D336" i="24"/>
  <c r="D337" i="24" s="1"/>
  <c r="D379" i="24"/>
  <c r="D380" i="24" s="1"/>
  <c r="D388" i="24"/>
  <c r="D389" i="24" s="1"/>
  <c r="D399" i="24"/>
  <c r="D429" i="24"/>
  <c r="D430" i="24" s="1"/>
  <c r="D54" i="26"/>
  <c r="D55" i="26" s="1"/>
  <c r="D81" i="26"/>
  <c r="D96" i="26" s="1"/>
  <c r="D97" i="26" s="1"/>
  <c r="D134" i="26"/>
  <c r="D135" i="26" s="1"/>
  <c r="D146" i="26"/>
  <c r="D147" i="26" s="1"/>
  <c r="D206" i="26"/>
  <c r="D207" i="26" s="1"/>
  <c r="D242" i="26"/>
  <c r="D243" i="26" s="1"/>
  <c r="D263" i="26"/>
  <c r="D264" i="26" s="1"/>
  <c r="D379" i="26"/>
  <c r="D380" i="26" s="1"/>
  <c r="D388" i="26"/>
  <c r="D389" i="26" s="1"/>
  <c r="D399" i="26"/>
  <c r="D400" i="26" s="1"/>
  <c r="D451" i="26"/>
  <c r="D452" i="26" s="1"/>
  <c r="D83" i="19"/>
  <c r="D84" i="19" s="1"/>
  <c r="D117" i="19"/>
  <c r="D118" i="19" s="1"/>
  <c r="D132" i="19"/>
  <c r="D133" i="19" s="1"/>
  <c r="D148" i="19"/>
  <c r="D149" i="19" s="1"/>
  <c r="D160" i="19"/>
  <c r="D161" i="19" s="1"/>
  <c r="D83" i="21"/>
  <c r="D84" i="21" s="1"/>
  <c r="D117" i="21"/>
  <c r="D118" i="21" s="1"/>
  <c r="D132" i="21"/>
  <c r="D133" i="21" s="1"/>
  <c r="D148" i="21"/>
  <c r="D149" i="21" s="1"/>
  <c r="D160" i="21"/>
  <c r="D161" i="21" s="1"/>
  <c r="D62" i="23"/>
  <c r="D63" i="23" s="1"/>
  <c r="D83" i="23"/>
  <c r="D84" i="23" s="1"/>
  <c r="D132" i="23"/>
  <c r="D133" i="23" s="1"/>
  <c r="D148" i="23"/>
  <c r="D149" i="23" s="1"/>
  <c r="D83" i="25"/>
  <c r="D84" i="25" s="1"/>
  <c r="D132" i="25"/>
  <c r="D133" i="25" s="1"/>
  <c r="D148" i="25"/>
  <c r="D149" i="25" s="1"/>
  <c r="D83" i="27"/>
  <c r="D84" i="27" s="1"/>
  <c r="D117" i="27"/>
  <c r="D118" i="27" s="1"/>
  <c r="D132" i="27"/>
  <c r="D133" i="27" s="1"/>
  <c r="D148" i="27"/>
  <c r="D149" i="27" s="1"/>
  <c r="D40" i="18"/>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86" i="26"/>
  <c r="D288" i="26"/>
  <c r="D289" i="26" s="1"/>
  <c r="D321" i="26"/>
  <c r="D322" i="26" s="1"/>
  <c r="D319" i="26"/>
  <c r="D432" i="26"/>
  <c r="D433" i="26" s="1"/>
  <c r="D430" i="26"/>
  <c r="D501" i="26"/>
  <c r="D82" i="26"/>
  <c r="D149" i="26"/>
  <c r="D150" i="26" s="1"/>
  <c r="D164" i="26"/>
  <c r="D189" i="26"/>
  <c r="D190" i="26" s="1"/>
  <c r="D402" i="26"/>
  <c r="D403" i="26" s="1"/>
  <c r="D38" i="26"/>
  <c r="D347" i="26"/>
  <c r="D449" i="26"/>
  <c r="D286" i="24"/>
  <c r="D288" i="24"/>
  <c r="D289" i="24" s="1"/>
  <c r="D245" i="24"/>
  <c r="D246" i="24" s="1"/>
  <c r="D243" i="24"/>
  <c r="D147" i="24"/>
  <c r="D164" i="24"/>
  <c r="D189" i="24"/>
  <c r="D190" i="24" s="1"/>
  <c r="D400" i="24"/>
  <c r="D96" i="24"/>
  <c r="D97" i="24" s="1"/>
  <c r="D82" i="24"/>
  <c r="D321" i="24"/>
  <c r="D322" i="24" s="1"/>
  <c r="D319" i="24"/>
  <c r="D432" i="24"/>
  <c r="D433" i="24" s="1"/>
  <c r="D38" i="24"/>
  <c r="D347" i="24"/>
  <c r="D288" i="22"/>
  <c r="D289" i="22" s="1"/>
  <c r="D286" i="22"/>
  <c r="D349" i="22"/>
  <c r="D350" i="22" s="1"/>
  <c r="D347" i="22"/>
  <c r="D40" i="22"/>
  <c r="D41" i="22" s="1"/>
  <c r="D38" i="22"/>
  <c r="D501" i="22"/>
  <c r="D400" i="22"/>
  <c r="D164" i="22"/>
  <c r="D189" i="22"/>
  <c r="D190" i="22" s="1"/>
  <c r="D432" i="22"/>
  <c r="D433" i="22" s="1"/>
  <c r="D430" i="22"/>
  <c r="D82" i="22"/>
  <c r="D96" i="22"/>
  <c r="D97" i="22" s="1"/>
  <c r="D243" i="22"/>
  <c r="D245" i="22"/>
  <c r="D246" i="22" s="1"/>
  <c r="D319" i="22"/>
  <c r="D321" i="22"/>
  <c r="D322" i="22" s="1"/>
  <c r="D147" i="22"/>
  <c r="D449" i="22"/>
  <c r="D321" i="20"/>
  <c r="D322" i="20" s="1"/>
  <c r="D432" i="20"/>
  <c r="D433" i="20" s="1"/>
  <c r="D149" i="20"/>
  <c r="D150" i="20" s="1"/>
  <c r="D147" i="20"/>
  <c r="D349" i="20"/>
  <c r="D350" i="20" s="1"/>
  <c r="D501" i="20"/>
  <c r="D286" i="20"/>
  <c r="D189" i="20"/>
  <c r="D190" i="20" s="1"/>
  <c r="D164" i="20"/>
  <c r="D400" i="20"/>
  <c r="D402" i="20"/>
  <c r="D403" i="20" s="1"/>
  <c r="D96" i="20"/>
  <c r="D97" i="20" s="1"/>
  <c r="D82" i="20"/>
  <c r="D245" i="20"/>
  <c r="D246" i="20" s="1"/>
  <c r="D243" i="20"/>
  <c r="D451" i="20"/>
  <c r="D452" i="20" s="1"/>
  <c r="D347" i="20"/>
  <c r="D40" i="20"/>
  <c r="D41" i="20" s="1"/>
  <c r="D449" i="20"/>
  <c r="D286" i="18"/>
  <c r="D321" i="18"/>
  <c r="D322" i="18" s="1"/>
  <c r="D432" i="18"/>
  <c r="D433" i="18" s="1"/>
  <c r="D430" i="18"/>
  <c r="D501" i="18"/>
  <c r="D82" i="18"/>
  <c r="D243" i="18"/>
  <c r="D147" i="18"/>
  <c r="D164" i="18"/>
  <c r="D189" i="18"/>
  <c r="D190" i="18" s="1"/>
  <c r="D400" i="18"/>
  <c r="D402" i="18"/>
  <c r="D403" i="18" s="1"/>
  <c r="D38" i="18"/>
  <c r="D347" i="18"/>
  <c r="D449" i="18"/>
  <c r="D149" i="18" l="1"/>
  <c r="D150" i="18" s="1"/>
  <c r="D245" i="18"/>
  <c r="D246" i="18" s="1"/>
  <c r="D96" i="18"/>
  <c r="D97" i="18" s="1"/>
  <c r="D288" i="18"/>
  <c r="D289" i="18" s="1"/>
  <c r="D288" i="20"/>
  <c r="D289" i="20" s="1"/>
  <c r="D149" i="22"/>
  <c r="D150" i="22" s="1"/>
  <c r="D402" i="24"/>
  <c r="D403" i="24" s="1"/>
  <c r="D149" i="24"/>
  <c r="D150" i="24" s="1"/>
  <c r="D349" i="26"/>
  <c r="D350" i="26" s="1"/>
  <c r="D349" i="24"/>
  <c r="D350" i="24" s="1"/>
  <c r="D504" i="26"/>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<sst xmlns="http://schemas.openxmlformats.org/spreadsheetml/2006/main" count="4459" uniqueCount="463">
  <si>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</si>
  <si>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</si>
  <si>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</si>
  <si>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</si>
  <si>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</si>
  <si>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</si>
  <si>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</si>
  <si>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</si>
  <si>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</si>
  <si>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</si>
  <si>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</si>
  <si>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</si>
  <si>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</si>
  <si>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</si>
  <si>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</si>
  <si>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</si>
  <si>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</si>
  <si>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</si>
  <si>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</si>
  <si>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</si>
  <si>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</si>
  <si>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</si>
  <si>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</si>
  <si>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</si>
  <si>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</si>
  <si>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</si>
  <si>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</si>
  <si>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</si>
  <si>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</si>
  <si>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</si>
  <si>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</si>
  <si>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</si>
  <si>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</si>
  <si>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</si>
  <si>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</si>
  <si>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</si>
  <si>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</si>
  <si>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</si>
  <si>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</si>
  <si>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</si>
  <si>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</si>
  <si>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</si>
  <si>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</si>
  <si>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</si>
  <si>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</si>
  <si>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</si>
  <si>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</si>
  <si>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</si>
  <si>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</si>
  <si>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</si>
  <si>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</si>
  <si>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</si>
  <si>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</si>
  <si>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</si>
  <si>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</si>
  <si>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</si>
  <si>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</si>
  <si>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</si>
  <si>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</si>
  <si>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</si>
  <si>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</si>
  <si>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</si>
  <si>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</si>
  <si>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</si>
  <si>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</si>
  <si>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</si>
  <si>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</si>
  <si>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</si>
  <si>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</si>
  <si>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</si>
  <si>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</si>
  <si>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</si>
  <si>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</si>
  <si>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</si>
  <si>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</si>
  <si>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</si>
  <si>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</si>
  <si>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</si>
  <si>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</si>
  <si>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</si>
  <si>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</si>
  <si>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</si>
  <si>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</si>
  <si>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</si>
  <si>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</si>
  <si>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</si>
  <si>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</si>
  <si>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</si>
  <si>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</si>
  <si>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</si>
  <si>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</si>
  <si>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</si>
  <si>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</si>
  <si>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</si>
  <si>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</si>
  <si>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</si>
  <si>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</si>
  <si>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</si>
  <si>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</si>
  <si>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</si>
  <si>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</si>
  <si>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</si>
  <si>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</si>
  <si>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</si>
  <si>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</si>
  <si>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</si>
  <si>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</si>
  <si>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</si>
  <si>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</si>
  <si>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</si>
  <si>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</si>
  <si>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</si>
  <si>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</si>
  <si>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</si>
  <si>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</si>
  <si>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</si>
  <si>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</si>
  <si>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</si>
  <si>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</si>
  <si>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</si>
  <si>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</si>
  <si>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</si>
  <si>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</si>
  <si>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</si>
  <si>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</si>
  <si>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</si>
  <si>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</si>
  <si>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</si>
  <si>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</si>
  <si>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</si>
  <si>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</si>
  <si>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</si>
  <si>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</si>
  <si>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</si>
  <si>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</si>
  <si>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</si>
  <si>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</si>
  <si>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</si>
  <si>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</si>
  <si>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</si>
  <si>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</si>
  <si>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</si>
  <si>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</si>
  <si>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</si>
  <si>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</si>
  <si>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</si>
  <si>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</si>
  <si>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</si>
  <si>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</si>
  <si>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</si>
  <si>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</si>
  <si>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</si>
  <si>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</si>
  <si>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</si>
  <si>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</si>
  <si>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</si>
  <si>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</si>
  <si>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</si>
  <si>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</si>
  <si>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</si>
  <si>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</si>
  <si>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</si>
  <si>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</si>
  <si>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</si>
  <si>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</si>
  <si>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</si>
  <si>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</si>
  <si>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</si>
  <si>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</si>
  <si>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</si>
  <si>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</si>
  <si>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</si>
  <si>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</si>
  <si>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</si>
  <si>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</si>
  <si>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</si>
  <si>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</si>
  <si>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</si>
  <si>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</si>
  <si>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</si>
  <si>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</si>
  <si>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</si>
  <si>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</si>
  <si>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</si>
  <si>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</si>
  <si>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</si>
  <si>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</si>
  <si>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</si>
  <si>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</si>
  <si>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</si>
  <si>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</si>
  <si>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</si>
  <si>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</si>
  <si>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</si>
  <si>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</si>
  <si>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</si>
  <si>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</si>
  <si>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</si>
  <si>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</si>
  <si>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</si>
  <si>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</si>
  <si>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</si>
  <si>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</si>
  <si>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</si>
  <si>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</si>
  <si>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</si>
  <si>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</si>
  <si>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</si>
  <si>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</si>
  <si>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</si>
  <si>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</si>
  <si>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</si>
  <si>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</si>
  <si>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</si>
  <si>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</si>
  <si>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</si>
  <si>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</si>
  <si>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</si>
  <si>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</si>
  <si>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</si>
  <si>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</si>
  <si>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</si>
  <si>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</si>
  <si>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</si>
  <si>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</si>
  <si>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</si>
  <si>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</si>
  <si>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</si>
  <si>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</si>
  <si>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</si>
  <si>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</si>
  <si>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</si>
  <si>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</si>
  <si>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</si>
  <si>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</si>
  <si>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</si>
  <si>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</si>
  <si>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</si>
  <si>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</si>
  <si>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</si>
  <si>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</si>
  <si>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</si>
  <si>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</si>
  <si>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</si>
  <si>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</si>
  <si>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</si>
  <si>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</si>
  <si>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</si>
  <si>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</si>
  <si>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</si>
  <si>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</si>
  <si>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</si>
  <si>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</si>
  <si>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</si>
  <si>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</si>
  <si>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</si>
  <si>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</si>
  <si>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</si>
  <si>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</si>
  <si>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</si>
  <si>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</si>
  <si>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</si>
  <si>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</si>
  <si>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</si>
  <si>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</si>
  <si>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</si>
  <si>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</si>
  <si>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</si>
  <si>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</si>
  <si>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</si>
  <si>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</si>
  <si>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</si>
  <si>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</si>
  <si>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</si>
  <si>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</si>
  <si>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</si>
  <si>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</si>
  <si>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</si>
  <si>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</si>
  <si>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</si>
  <si>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</si>
  <si>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</si>
  <si>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</si>
  <si>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</si>
  <si>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</si>
  <si>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</si>
  <si>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</si>
  <si>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</si>
  <si>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</si>
  <si>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</si>
  <si>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</si>
  <si>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</si>
  <si>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</si>
  <si>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</si>
  <si>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</si>
  <si>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</si>
  <si>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</si>
  <si>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</si>
  <si>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</si>
  <si>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</si>
  <si>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</si>
  <si>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</si>
  <si>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</si>
  <si>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</si>
  <si>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</si>
  <si>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</si>
  <si>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</si>
  <si>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</si>
  <si>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</si>
  <si>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</si>
  <si>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</si>
  <si>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</si>
  <si>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</si>
  <si>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</si>
  <si>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</si>
  <si>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</si>
  <si>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</si>
  <si>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</si>
  <si>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</si>
  <si>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</si>
  <si>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</si>
  <si>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</si>
  <si>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</si>
  <si>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</si>
  <si>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</si>
  <si>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</si>
  <si>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</si>
  <si>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</si>
  <si>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</si>
  <si>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</si>
  <si>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</si>
  <si>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</si>
  <si>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</si>
  <si>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</si>
  <si>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</si>
  <si>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</si>
  <si>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</si>
  <si>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</si>
  <si>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</si>
  <si>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</si>
  <si>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</si>
  <si>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</si>
  <si>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</si>
  <si>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</si>
  <si>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</si>
  <si>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</si>
  <si>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</si>
  <si>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</si>
  <si>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</si>
  <si>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</si>
  <si>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</si>
  <si>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</si>
  <si>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</si>
  <si>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</si>
  <si>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</si>
  <si>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</si>
  <si>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</si>
  <si>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</si>
  <si>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</si>
  <si>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</si>
  <si>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</si>
  <si>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</si>
  <si>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</si>
  <si>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</si>
  <si>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</si>
  <si>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</si>
  <si>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</si>
  <si>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</si>
  <si>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</si>
  <si>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</si>
  <si>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</si>
  <si>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</si>
  <si>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</si>
  <si>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</si>
  <si>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</si>
  <si>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</si>
  <si>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</si>
  <si>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</si>
  <si>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</si>
  <si>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</si>
  <si>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</si>
  <si>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</si>
  <si>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</si>
  <si>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</si>
  <si>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</si>
  <si>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</si>
  <si>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</si>
  <si>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</si>
  <si>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</si>
  <si>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</si>
  <si>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</si>
  <si>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</si>
  <si>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</si>
  <si>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</si>
  <si>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</si>
  <si>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</si>
  <si>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</si>
  <si>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</si>
  <si>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</si>
  <si>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</si>
  <si>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</si>
  <si>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</si>
  <si>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</si>
  <si>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</si>
  <si>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</si>
  <si>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</si>
  <si>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</si>
  <si>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</si>
  <si>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</si>
  <si>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</si>
  <si>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</si>
  <si>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EL GHAZELLA</t>
  </si>
  <si>
    <t>Dr Hend KAMOUN</t>
  </si>
  <si>
    <t>Directeur du magasin et chefs rayon</t>
  </si>
  <si>
    <t>manque de plan d'action suite a l'analyse non conforme du rumsteak prélevé en janvier 2017</t>
  </si>
  <si>
    <t>Le contrôle à la réception des produits de la mer réceptionnés depuis l'entrepôt n'est pas réalisé.</t>
  </si>
  <si>
    <t>Le local poubelle donne accès à la zone de réception. Les horaires de sortie des déchets ne sont pas fixés et communiqués.</t>
  </si>
  <si>
    <t>manque d'enregistrement du contrôle a la reception des produits surgelés cofagro du 09/02/2017</t>
  </si>
  <si>
    <t>Le sol du quai de réception est crevassé.</t>
  </si>
  <si>
    <t>batteur nécessite le nettoyage</t>
  </si>
  <si>
    <t>poids non conforme pour baguettes cereales 230g par rapport a 250g poids mentionné sur l'etiquette</t>
  </si>
  <si>
    <t>Pour les produits Mme fathallah:  sablé : Durée de vie indiquée par le fournisseur est 1 mois alors que la durée de vie sur l’étiquette carrefour est 3 mois, caak sesam: Durée de vie indiquée par le fournisseur est 1 mois alors que la durée de vie sur l’étiquette carrefour est 3 mois,</t>
  </si>
  <si>
    <t>Absence de porte ou de rideaux au niveau de la réserve sèche.
Présence de rouille en bas de la chambre froide positive.</t>
  </si>
  <si>
    <t xml:space="preserve">décollement du revêtement du plafond boulangerie;  Le carrelage de la plonge est crevassé.                                            </t>
  </si>
  <si>
    <t>sol sale de la chambre froide négative</t>
  </si>
  <si>
    <t>dépôt de givre au niveau de l’évaporateur 
de la ch froide negative</t>
  </si>
  <si>
    <t>Egouttage d'eau de l'evaporateur de la ch froide positive, dépôt de givre au niveau de l’évaporateur de la ch froide negative</t>
  </si>
  <si>
    <t xml:space="preserve"> dépôt de givre au niveau de l’évaporateur de la ch froide negative</t>
  </si>
  <si>
    <t>renforcer le nettoyage du meuble refrigéré et de la table d'exposition poulets rotis</t>
  </si>
  <si>
    <t>Manque de verification du thermometre pour le mois de fevrier 2017</t>
  </si>
  <si>
    <t>hotte sale</t>
  </si>
  <si>
    <t>La vitre du meuble froid est brisée.</t>
  </si>
  <si>
    <t>Présence de piqûres de moisissures sur l'évaporateur.</t>
  </si>
  <si>
    <t>manque de vitre au niveau linéaire</t>
  </si>
  <si>
    <t>intervention de l'équipe technique dans le magasin sur tous les equipements de froid le jour de l'audit, Cette intervention a entrainé une perturbation momentanée au niveau de la température des installations frigorifiques</t>
  </si>
  <si>
    <t>port d'épingles (la commande des coiffes blanches est en cours)</t>
  </si>
  <si>
    <t>Pour la traçabilité du pilon poulet :indication de deux fournisseurs différents hors un seul fournisseur est concerné</t>
  </si>
  <si>
    <t>Porte du labo est maintenue ouverte</t>
  </si>
  <si>
    <t>thermomètre à sonde non verifié pour fevrier 17</t>
  </si>
  <si>
    <t>manque de chaussures de travail</t>
  </si>
  <si>
    <t>DLC carrefour pour brochettes mazraa et cailles  25/02/17 &gt; DLC fournisseur 24/02/17</t>
  </si>
  <si>
    <t>la nouvelle table de plonge n’est pas adaptée pour placer  la poubelle</t>
  </si>
  <si>
    <t>les balises déposées sur les produits sans pique</t>
  </si>
  <si>
    <t xml:space="preserve">Absence de pelle à glace. </t>
  </si>
  <si>
    <t>Manque de tracabilité pour les produits frais en emballage progressif (saumon, polupe, sardines)</t>
  </si>
  <si>
    <t>Egouttage d'eau souillée depuis la conduite émanant de la regard des sanitaires au dessus de la chambre froide volaillerie.</t>
  </si>
  <si>
    <t>absence d’étagères ce qui ne permet pas de respecter le système FIFO , traces de rouille au niveau plinthe et sol de la chambre froide viandes</t>
  </si>
  <si>
    <t xml:space="preserve">Présence de vapeur d’eau dans les salades cuites emballées du fournisseur le ptit fresh (mechouia, baba ghannouch) , manque d'indication de la température de conservation pour les produits le ptit fresh
</t>
  </si>
  <si>
    <t>entreposage des pommes de terre au niveau de la réserve sèche: risque contamination aéroportée</t>
  </si>
  <si>
    <t>entreposage de produits de lessives dans des caisses de fleg sales</t>
  </si>
  <si>
    <t>manque le rapport et le plan d'action pour la bou/pat, fruits légumes, PGC, PLS et boucherie</t>
  </si>
  <si>
    <t>excès de givre au niveau des crèmes glacées</t>
  </si>
  <si>
    <t>traces de moisissures au niveau des étagères fromages</t>
  </si>
  <si>
    <t>sol sale de la chambre froide négative, "Entreposage a même le sol de cartons de crèmes glacées, ch froide positive : presence de restes de fromages derrière les étagères</t>
  </si>
  <si>
    <t>Manque de papier essuie tout aux sanitaires</t>
  </si>
  <si>
    <t>La porte du local poubelle ouvre sur la zone de réception. Les horaires de sortie de déchets ne sont pas fixés. Prévoir un affichage pour prévenir le croisement de flux entre matière première et déchets.</t>
  </si>
  <si>
    <t>Le local doit etre climatisé en continu, la meme prise electrique est utilisée pour le carsher.</t>
  </si>
  <si>
    <t xml:space="preserve">Planning de formation 2017 non reçu </t>
  </si>
  <si>
    <t>les dernières analyses coproparasitologiques datent de mai 2016</t>
  </si>
  <si>
    <t>presence d'un depot de givre au meuble PLS surgelés et au niveau evaporateurs de la chambre froide négative</t>
  </si>
  <si>
    <t>L'aération est faible aux vestiaires hommes et femmes. L'ambiance thermique est lourde à ce niveau.</t>
  </si>
  <si>
    <t>Absence de dispositifs de savon liquide aux sanitaires</t>
  </si>
  <si>
    <t>Absence de dispositifs de papier essuie-mains aux sanitaires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</si>
</sst>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name val="Calibri Light"/>
      <family val="2"/>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2">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53" fillId="0" borderId="1" xfId="0" applyFont="1" applyBorder="1" applyAlignment="1" applyProtection="1">
      <alignment wrapText="1"/>
      <protection locked="0"/>
    </xf>
    <xf numFmtId="0" fontId="54" fillId="0" borderId="1" xfId="0" applyFont="1" applyBorder="1" applyAlignment="1" applyProtection="1">
      <alignment horizontal="left" wrapText="1"/>
      <protection locked="0"/>
    </xf>
    <xf numFmtId="0" fontId="19" fillId="0" borderId="1" xfId="0" applyFont="1" applyBorder="1" applyAlignment="1" applyProtection="1">
      <alignment wrapText="1"/>
      <protection locked="0"/>
    </xf>
    <xf numFmtId="0" fontId="11" fillId="0" borderId="0" xfId="0" applyFont="1" applyFill="1" applyProtection="1"/>
    <xf numFmtId="0" fontId="0" fillId="0" borderId="1" xfId="0" applyBorder="1" applyAlignment="1" applyProtection="1">
      <alignment wrapText="1"/>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horizontal="left" vertical="top"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55" fillId="0" borderId="1" xfId="0" applyFont="1" applyBorder="1" applyAlignment="1" applyProtection="1">
      <alignment wrapText="1"/>
      <protection locked="0"/>
    </xf>
    <xf numFmtId="0" fontId="25" fillId="0" borderId="1" xfId="0" applyFont="1" applyBorder="1" applyProtection="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0.88461538461538458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417365344"/>
        <c:axId val="274303120"/>
      </c:barChart>
      <c:catAx>
        <c:axId val="41736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303120"/>
        <c:crosses val="autoZero"/>
        <c:auto val="1"/>
        <c:lblAlgn val="ctr"/>
        <c:lblOffset val="100"/>
        <c:noMultiLvlLbl val="0"/>
      </c:catAx>
      <c:valAx>
        <c:axId val="274303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36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74262352"/>
        <c:axId val="274262912"/>
      </c:barChart>
      <c:catAx>
        <c:axId val="274262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262912"/>
        <c:crosses val="autoZero"/>
        <c:auto val="1"/>
        <c:lblAlgn val="ctr"/>
        <c:lblOffset val="100"/>
        <c:noMultiLvlLbl val="0"/>
      </c:catAx>
      <c:valAx>
        <c:axId val="274262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262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70763312"/>
        <c:axId val="270763872"/>
      </c:barChart>
      <c:catAx>
        <c:axId val="270763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763872"/>
        <c:crosses val="autoZero"/>
        <c:auto val="1"/>
        <c:lblAlgn val="ctr"/>
        <c:lblOffset val="100"/>
        <c:noMultiLvlLbl val="0"/>
      </c:catAx>
      <c:valAx>
        <c:axId val="270763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763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426779168"/>
        <c:axId val="426779728"/>
      </c:barChart>
      <c:catAx>
        <c:axId val="42677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6779728"/>
        <c:crosses val="autoZero"/>
        <c:auto val="1"/>
        <c:lblAlgn val="ctr"/>
        <c:lblOffset val="100"/>
        <c:noMultiLvlLbl val="0"/>
      </c:catAx>
      <c:valAx>
        <c:axId val="42677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677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67012816"/>
        <c:axId val="67013376"/>
      </c:barChart>
      <c:catAx>
        <c:axId val="6701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013376"/>
        <c:crosses val="autoZero"/>
        <c:auto val="1"/>
        <c:lblAlgn val="ctr"/>
        <c:lblOffset val="100"/>
        <c:noMultiLvlLbl val="0"/>
      </c:catAx>
      <c:valAx>
        <c:axId val="67013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01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63773328"/>
        <c:axId val="263773888"/>
      </c:barChart>
      <c:catAx>
        <c:axId val="26377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73888"/>
        <c:crosses val="autoZero"/>
        <c:auto val="1"/>
        <c:lblAlgn val="ctr"/>
        <c:lblOffset val="100"/>
        <c:noMultiLvlLbl val="0"/>
      </c:catAx>
      <c:valAx>
        <c:axId val="26377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7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63776688"/>
        <c:axId val="66961200"/>
      </c:barChart>
      <c:catAx>
        <c:axId val="26377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961200"/>
        <c:crosses val="autoZero"/>
        <c:auto val="1"/>
        <c:lblAlgn val="ctr"/>
        <c:lblOffset val="100"/>
        <c:noMultiLvlLbl val="0"/>
      </c:catAx>
      <c:valAx>
        <c:axId val="6696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7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0.86554621848739499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66964000"/>
        <c:axId val="66964560"/>
      </c:barChart>
      <c:catAx>
        <c:axId val="66964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964560"/>
        <c:crosses val="autoZero"/>
        <c:auto val="1"/>
        <c:lblAlgn val="ctr"/>
        <c:lblOffset val="100"/>
        <c:noMultiLvlLbl val="0"/>
      </c:catAx>
      <c:valAx>
        <c:axId val="6696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964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0.94930069930069927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423022880"/>
        <c:axId val="423023440"/>
      </c:barChart>
      <c:catAx>
        <c:axId val="423022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023440"/>
        <c:crosses val="autoZero"/>
        <c:auto val="1"/>
        <c:lblAlgn val="ctr"/>
        <c:lblOffset val="100"/>
        <c:noMultiLvlLbl val="0"/>
      </c:catAx>
      <c:valAx>
        <c:axId val="423023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3022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0.90742345889404707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424955088"/>
        <c:axId val="424955648"/>
        <c:extLst/>
      </c:barChart>
      <c:catAx>
        <c:axId val="4249550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4955648"/>
        <c:crosses val="autoZero"/>
        <c:auto val="1"/>
        <c:lblAlgn val="ctr"/>
        <c:lblOffset val="100"/>
        <c:noMultiLvlLbl val="0"/>
      </c:catAx>
      <c:valAx>
        <c:axId val="4249556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2495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0.84025384615384613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67149952"/>
        <c:axId val="267150512"/>
        <c:extLst/>
      </c:barChart>
      <c:catAx>
        <c:axId val="267149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150512"/>
        <c:crosses val="autoZero"/>
        <c:auto val="1"/>
        <c:lblAlgn val="ctr"/>
        <c:lblOffset val="100"/>
        <c:noMultiLvlLbl val="0"/>
      </c:catAx>
      <c:valAx>
        <c:axId val="26715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7149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0.96052631578947367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74305920"/>
        <c:axId val="274306480"/>
      </c:barChart>
      <c:catAx>
        <c:axId val="27430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306480"/>
        <c:crosses val="autoZero"/>
        <c:auto val="1"/>
        <c:lblAlgn val="ctr"/>
        <c:lblOffset val="100"/>
        <c:noMultiLvlLbl val="0"/>
      </c:catAx>
      <c:valAx>
        <c:axId val="274306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30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0.94285714285714284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417011056"/>
        <c:axId val="417011616"/>
      </c:barChart>
      <c:catAx>
        <c:axId val="41701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011616"/>
        <c:crosses val="autoZero"/>
        <c:auto val="1"/>
        <c:lblAlgn val="ctr"/>
        <c:lblOffset val="100"/>
        <c:noMultiLvlLbl val="0"/>
      </c:catAx>
      <c:valAx>
        <c:axId val="41701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01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420426240"/>
        <c:axId val="420426800"/>
      </c:barChart>
      <c:catAx>
        <c:axId val="420426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426800"/>
        <c:crosses val="autoZero"/>
        <c:auto val="1"/>
        <c:lblAlgn val="ctr"/>
        <c:lblOffset val="100"/>
        <c:noMultiLvlLbl val="0"/>
      </c:catAx>
      <c:valAx>
        <c:axId val="42042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426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420419536"/>
        <c:axId val="420420096"/>
      </c:barChart>
      <c:catAx>
        <c:axId val="42041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420096"/>
        <c:crosses val="autoZero"/>
        <c:auto val="1"/>
        <c:lblAlgn val="ctr"/>
        <c:lblOffset val="100"/>
        <c:noMultiLvlLbl val="0"/>
      </c:catAx>
      <c:valAx>
        <c:axId val="42042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41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71223024"/>
        <c:axId val="271223584"/>
      </c:barChart>
      <c:catAx>
        <c:axId val="27122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223584"/>
        <c:crosses val="autoZero"/>
        <c:auto val="1"/>
        <c:lblAlgn val="ctr"/>
        <c:lblOffset val="100"/>
        <c:noMultiLvlLbl val="0"/>
      </c:catAx>
      <c:valAx>
        <c:axId val="27122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22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67472064"/>
        <c:axId val="267472624"/>
      </c:barChart>
      <c:catAx>
        <c:axId val="26747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472624"/>
        <c:crosses val="autoZero"/>
        <c:auto val="1"/>
        <c:lblAlgn val="ctr"/>
        <c:lblOffset val="100"/>
        <c:noMultiLvlLbl val="0"/>
      </c:catAx>
      <c:valAx>
        <c:axId val="267472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47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67475424"/>
        <c:axId val="270690880"/>
      </c:barChart>
      <c:catAx>
        <c:axId val="26747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690880"/>
        <c:crosses val="autoZero"/>
        <c:auto val="1"/>
        <c:lblAlgn val="ctr"/>
        <c:lblOffset val="100"/>
        <c:noMultiLvlLbl val="0"/>
      </c:catAx>
      <c:valAx>
        <c:axId val="270690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47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70693680"/>
        <c:axId val="270694240"/>
      </c:barChart>
      <c:catAx>
        <c:axId val="27069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694240"/>
        <c:crosses val="autoZero"/>
        <c:auto val="1"/>
        <c:lblAlgn val="ctr"/>
        <c:lblOffset val="100"/>
        <c:noMultiLvlLbl val="0"/>
      </c:catAx>
      <c:valAx>
        <c:axId val="27069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69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76" zoomScale="80" zoomScaleNormal="100" zoomScaleSheetLayoutView="80" workbookViewId="0">
      <selection activeCell="D195" sqref="D195:D196"/>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6" t="s">
        <v>379</v>
      </c>
      <c r="B18" s="266"/>
      <c r="C18" s="266"/>
      <c r="D18" s="267" t="s">
        <v>411</v>
      </c>
      <c r="E18" s="267"/>
      <c r="F18" s="267"/>
      <c r="G18" s="267"/>
      <c r="H18" s="267"/>
      <c r="I18" s="267"/>
      <c r="J18" s="267"/>
      <c r="K18" s="267"/>
    </row>
    <row r="20" spans="1:11" ht="16.5" x14ac:dyDescent="0.3">
      <c r="A20" s="204"/>
      <c r="B20" s="199"/>
      <c r="C20" s="199"/>
      <c r="D20" s="199"/>
      <c r="E20" s="199"/>
      <c r="F20" s="199"/>
      <c r="G20" s="199"/>
      <c r="H20" s="199"/>
      <c r="I20" s="199"/>
    </row>
    <row r="21" spans="1:11" x14ac:dyDescent="0.25">
      <c r="A21" s="268" t="s">
        <v>380</v>
      </c>
      <c r="B21" s="268"/>
      <c r="C21" s="268"/>
      <c r="D21" s="268"/>
      <c r="E21" s="268"/>
      <c r="F21" s="268"/>
      <c r="G21" s="268"/>
      <c r="H21" s="268"/>
      <c r="I21" s="268"/>
      <c r="J21" s="268"/>
      <c r="K21" s="268"/>
    </row>
    <row r="22" spans="1:11" x14ac:dyDescent="0.25">
      <c r="A22" s="205"/>
      <c r="B22" s="200"/>
      <c r="C22" s="200"/>
      <c r="D22" s="199"/>
      <c r="E22" s="199"/>
      <c r="F22" s="199"/>
      <c r="G22" s="199"/>
      <c r="H22" s="199"/>
      <c r="I22" s="199"/>
    </row>
    <row r="23" spans="1:11" ht="42" customHeight="1" x14ac:dyDescent="0.25">
      <c r="A23" s="206" t="s">
        <v>381</v>
      </c>
      <c r="B23" s="269" t="s">
        <v>382</v>
      </c>
      <c r="C23" s="269"/>
      <c r="D23" s="199"/>
      <c r="E23" s="199"/>
      <c r="F23" s="199"/>
      <c r="G23" s="199"/>
      <c r="H23" s="199"/>
      <c r="I23" s="199"/>
      <c r="J23" s="198" t="str">
        <f>D18</f>
        <v>EL GHAZELLA</v>
      </c>
    </row>
    <row r="24" spans="1:11" ht="33" customHeight="1" x14ac:dyDescent="0.25">
      <c r="A24" s="207" t="s">
        <v>383</v>
      </c>
      <c r="B24" s="270">
        <f>AVERAGE('A1 Exploitation'!D505,'A1 Technique'!D198)</f>
        <v>0.90742345889404707</v>
      </c>
      <c r="C24" s="270"/>
      <c r="D24" s="199"/>
      <c r="E24" s="199"/>
      <c r="F24" s="199"/>
      <c r="G24" s="199"/>
      <c r="H24" s="199"/>
      <c r="I24" s="199"/>
    </row>
    <row r="25" spans="1:11" ht="33" customHeight="1" x14ac:dyDescent="0.25">
      <c r="A25" s="206" t="s">
        <v>384</v>
      </c>
      <c r="B25" s="270">
        <f>AVERAGE('A2 Exploitation'!D506,'A2 Technique'!D198)</f>
        <v>0</v>
      </c>
      <c r="C25" s="270"/>
      <c r="D25" s="199"/>
      <c r="E25" s="199"/>
      <c r="F25" s="199"/>
      <c r="G25" s="199"/>
      <c r="H25" s="199"/>
      <c r="I25" s="199"/>
    </row>
    <row r="26" spans="1:11" ht="33" customHeight="1" x14ac:dyDescent="0.25">
      <c r="A26" s="207" t="s">
        <v>385</v>
      </c>
      <c r="B26" s="270">
        <f>AVERAGE('A3 Exploitation'!D506,'A3 Technique'!D198)</f>
        <v>0</v>
      </c>
      <c r="C26" s="270"/>
      <c r="D26" s="199"/>
      <c r="E26" s="199"/>
      <c r="F26" s="199"/>
      <c r="G26" s="199"/>
      <c r="H26" s="199"/>
      <c r="I26" s="199"/>
    </row>
    <row r="27" spans="1:11" ht="33" customHeight="1" x14ac:dyDescent="0.25">
      <c r="A27" s="207" t="s">
        <v>386</v>
      </c>
      <c r="B27" s="270">
        <f>AVERAGE('A4 Exploitation'!D506,'A4 Technique'!D198)</f>
        <v>0</v>
      </c>
      <c r="C27" s="270"/>
      <c r="D27" s="199"/>
      <c r="E27" s="199"/>
      <c r="F27" s="199"/>
      <c r="G27" s="199"/>
      <c r="H27" s="199"/>
      <c r="I27" s="199"/>
    </row>
    <row r="28" spans="1:11" ht="33" customHeight="1" x14ac:dyDescent="0.25">
      <c r="A28" s="206" t="s">
        <v>387</v>
      </c>
      <c r="B28" s="270">
        <f>AVERAGE('A5 Exploitation'!D506,'A5 Technique'!D198)</f>
        <v>0</v>
      </c>
      <c r="C28" s="270"/>
      <c r="D28" s="199"/>
      <c r="E28" s="199"/>
      <c r="F28" s="199"/>
      <c r="G28" s="199"/>
      <c r="H28" s="199"/>
      <c r="I28" s="199"/>
    </row>
    <row r="29" spans="1:11" ht="33" customHeight="1" x14ac:dyDescent="0.25">
      <c r="A29" s="206" t="s">
        <v>388</v>
      </c>
      <c r="B29" s="270">
        <f>AVERAGE('A6 Exploitation'!D506,'A6 Technique'!D198)</f>
        <v>0</v>
      </c>
      <c r="C29" s="27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9" t="s">
        <v>389</v>
      </c>
      <c r="C33" s="269"/>
      <c r="D33" s="199"/>
      <c r="E33" s="199"/>
      <c r="F33" s="199"/>
      <c r="G33" s="199"/>
      <c r="H33" s="199"/>
      <c r="I33" s="199"/>
      <c r="J33" s="198" t="str">
        <f>D18</f>
        <v>EL GHAZELLA</v>
      </c>
    </row>
    <row r="34" spans="1:10" ht="33" customHeight="1" x14ac:dyDescent="0.25">
      <c r="A34" s="207" t="s">
        <v>383</v>
      </c>
      <c r="B34" s="270">
        <f>'A1 Exploitation'!D505</f>
        <v>0.94930069930069927</v>
      </c>
      <c r="C34" s="270"/>
      <c r="D34" s="199"/>
      <c r="E34" s="199"/>
      <c r="F34" s="199"/>
      <c r="G34" s="199"/>
      <c r="H34" s="199"/>
      <c r="I34" s="199"/>
    </row>
    <row r="35" spans="1:10" ht="33" customHeight="1" x14ac:dyDescent="0.25">
      <c r="A35" s="206" t="s">
        <v>384</v>
      </c>
      <c r="B35" s="270">
        <f>'A2 Exploitation'!D506</f>
        <v>0</v>
      </c>
      <c r="C35" s="270"/>
      <c r="D35" s="199"/>
      <c r="E35" s="199"/>
      <c r="F35" s="199"/>
      <c r="G35" s="199"/>
      <c r="H35" s="199"/>
      <c r="I35" s="199"/>
    </row>
    <row r="36" spans="1:10" ht="33" customHeight="1" x14ac:dyDescent="0.25">
      <c r="A36" s="207" t="s">
        <v>385</v>
      </c>
      <c r="B36" s="270">
        <f>'A3 Exploitation'!D506</f>
        <v>0</v>
      </c>
      <c r="C36" s="270"/>
      <c r="D36" s="199"/>
      <c r="E36" s="199"/>
      <c r="F36" s="199"/>
      <c r="G36" s="199"/>
      <c r="H36" s="199"/>
      <c r="I36" s="199"/>
    </row>
    <row r="37" spans="1:10" ht="33" customHeight="1" x14ac:dyDescent="0.25">
      <c r="A37" s="207" t="s">
        <v>386</v>
      </c>
      <c r="B37" s="270">
        <f>'A4 Exploitation'!D506</f>
        <v>0</v>
      </c>
      <c r="C37" s="270"/>
      <c r="D37" s="199"/>
      <c r="E37" s="199"/>
      <c r="F37" s="199"/>
      <c r="G37" s="199"/>
      <c r="H37" s="199"/>
      <c r="I37" s="199"/>
    </row>
    <row r="38" spans="1:10" ht="33" customHeight="1" x14ac:dyDescent="0.25">
      <c r="A38" s="206" t="s">
        <v>387</v>
      </c>
      <c r="B38" s="270">
        <f>'A5 Exploitation'!D506</f>
        <v>0</v>
      </c>
      <c r="C38" s="270"/>
      <c r="D38" s="199"/>
      <c r="E38" s="199"/>
      <c r="F38" s="199"/>
      <c r="G38" s="199"/>
      <c r="H38" s="199"/>
      <c r="I38" s="199"/>
    </row>
    <row r="39" spans="1:10" ht="33" customHeight="1" x14ac:dyDescent="0.25">
      <c r="A39" s="206" t="s">
        <v>388</v>
      </c>
      <c r="B39" s="270">
        <f>'A6 Exploitation'!D506</f>
        <v>0</v>
      </c>
      <c r="C39" s="27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1" t="s">
        <v>390</v>
      </c>
      <c r="C42" s="271"/>
      <c r="D42" s="199"/>
      <c r="E42" s="199"/>
      <c r="F42" s="199"/>
      <c r="G42" s="199"/>
      <c r="H42" s="199"/>
      <c r="I42" s="199"/>
      <c r="J42" s="198" t="str">
        <f>D18</f>
        <v>EL GHAZELLA</v>
      </c>
    </row>
    <row r="43" spans="1:10" ht="33" customHeight="1" x14ac:dyDescent="0.25">
      <c r="A43" s="207" t="s">
        <v>383</v>
      </c>
      <c r="B43" s="270">
        <f>AVERAGE('A1 Exploitation'!D503, 'A1 Technique'!D196)</f>
        <v>0.84025384615384613</v>
      </c>
      <c r="C43" s="270"/>
      <c r="D43" s="199"/>
      <c r="E43" s="199"/>
      <c r="F43" s="199"/>
      <c r="G43" s="199"/>
      <c r="H43" s="199"/>
      <c r="I43" s="199"/>
    </row>
    <row r="44" spans="1:10" ht="33" customHeight="1" x14ac:dyDescent="0.25">
      <c r="A44" s="206" t="s">
        <v>384</v>
      </c>
      <c r="B44" s="270">
        <f>AVERAGE('A2 Exploitation'!D504, 'A2 Technique'!D196)</f>
        <v>0</v>
      </c>
      <c r="C44" s="270"/>
      <c r="D44" s="199"/>
      <c r="E44" s="199"/>
      <c r="F44" s="199"/>
      <c r="G44" s="199"/>
      <c r="H44" s="199"/>
      <c r="I44" s="199"/>
    </row>
    <row r="45" spans="1:10" ht="33" customHeight="1" x14ac:dyDescent="0.25">
      <c r="A45" s="207" t="s">
        <v>385</v>
      </c>
      <c r="B45" s="270">
        <f>AVERAGE('A3 Exploitation'!D504, 'A3 Technique'!D196)</f>
        <v>0</v>
      </c>
      <c r="C45" s="270"/>
      <c r="D45" s="199"/>
      <c r="E45" s="199"/>
      <c r="F45" s="199"/>
      <c r="G45" s="199"/>
      <c r="H45" s="199"/>
      <c r="I45" s="199"/>
    </row>
    <row r="46" spans="1:10" ht="33" customHeight="1" x14ac:dyDescent="0.25">
      <c r="A46" s="207" t="s">
        <v>386</v>
      </c>
      <c r="B46" s="270">
        <f>AVERAGE('A4 Exploitation'!D504, 'A4 Technique'!D196)</f>
        <v>0</v>
      </c>
      <c r="C46" s="270"/>
      <c r="D46" s="199"/>
      <c r="E46" s="199"/>
      <c r="F46" s="199"/>
      <c r="G46" s="199"/>
      <c r="H46" s="199"/>
      <c r="I46" s="199"/>
    </row>
    <row r="47" spans="1:10" ht="33" customHeight="1" x14ac:dyDescent="0.25">
      <c r="A47" s="206" t="s">
        <v>387</v>
      </c>
      <c r="B47" s="270">
        <f>AVERAGE('A5 Exploitation'!D504, 'A5 Technique'!D196)</f>
        <v>0</v>
      </c>
      <c r="C47" s="270"/>
      <c r="D47" s="199"/>
      <c r="E47" s="199"/>
      <c r="F47" s="199"/>
      <c r="G47" s="199"/>
      <c r="H47" s="199"/>
      <c r="I47" s="199"/>
    </row>
    <row r="48" spans="1:10" ht="33" customHeight="1" x14ac:dyDescent="0.25">
      <c r="A48" s="206" t="s">
        <v>388</v>
      </c>
      <c r="B48" s="270">
        <f>AVERAGE('A6 Exploitation'!D504, 'A6 Technique'!D196)</f>
        <v>0</v>
      </c>
      <c r="C48" s="27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9" t="s">
        <v>391</v>
      </c>
      <c r="C51" s="269"/>
      <c r="D51" s="199"/>
      <c r="E51" s="199"/>
      <c r="F51" s="199"/>
      <c r="G51" s="199"/>
      <c r="H51" s="199"/>
      <c r="I51" s="199"/>
      <c r="J51" s="198" t="str">
        <f>D18</f>
        <v>EL GHAZELLA</v>
      </c>
    </row>
    <row r="52" spans="1:10" ht="33" customHeight="1" x14ac:dyDescent="0.25">
      <c r="A52" s="207" t="s">
        <v>383</v>
      </c>
      <c r="B52" s="272">
        <f>'A1 Exploitation'!D41</f>
        <v>0.88461538461538458</v>
      </c>
      <c r="C52" s="272"/>
      <c r="D52" s="199"/>
      <c r="E52" s="199"/>
      <c r="F52" s="199"/>
      <c r="G52" s="199"/>
      <c r="H52" s="199"/>
      <c r="I52" s="199"/>
    </row>
    <row r="53" spans="1:10" ht="33" customHeight="1" x14ac:dyDescent="0.25">
      <c r="A53" s="206" t="s">
        <v>384</v>
      </c>
      <c r="B53" s="272">
        <f>'A2 Exploitation'!D41</f>
        <v>0</v>
      </c>
      <c r="C53" s="272"/>
      <c r="D53" s="199"/>
      <c r="E53" s="199"/>
      <c r="F53" s="199"/>
      <c r="G53" s="199"/>
      <c r="H53" s="199"/>
      <c r="I53" s="199"/>
    </row>
    <row r="54" spans="1:10" ht="33" customHeight="1" x14ac:dyDescent="0.25">
      <c r="A54" s="207" t="s">
        <v>385</v>
      </c>
      <c r="B54" s="272">
        <f>'A3 Exploitation'!D41</f>
        <v>0</v>
      </c>
      <c r="C54" s="272"/>
      <c r="D54" s="199"/>
      <c r="E54" s="199"/>
      <c r="F54" s="199"/>
      <c r="G54" s="199"/>
      <c r="H54" s="199"/>
      <c r="I54" s="199"/>
    </row>
    <row r="55" spans="1:10" ht="33" customHeight="1" x14ac:dyDescent="0.25">
      <c r="A55" s="207" t="s">
        <v>386</v>
      </c>
      <c r="B55" s="272">
        <f>'A4 Exploitation'!D41</f>
        <v>0</v>
      </c>
      <c r="C55" s="272"/>
      <c r="D55" s="199"/>
      <c r="E55" s="199"/>
      <c r="F55" s="199"/>
      <c r="G55" s="199"/>
      <c r="H55" s="199"/>
      <c r="I55" s="199"/>
    </row>
    <row r="56" spans="1:10" ht="33" customHeight="1" x14ac:dyDescent="0.25">
      <c r="A56" s="206" t="s">
        <v>387</v>
      </c>
      <c r="B56" s="272">
        <f>'A5 Exploitation'!D41</f>
        <v>0</v>
      </c>
      <c r="C56" s="272"/>
      <c r="D56" s="199"/>
      <c r="E56" s="199"/>
      <c r="F56" s="199"/>
      <c r="G56" s="199"/>
      <c r="H56" s="199"/>
      <c r="I56" s="199"/>
    </row>
    <row r="57" spans="1:10" ht="33" customHeight="1" x14ac:dyDescent="0.25">
      <c r="A57" s="206" t="s">
        <v>388</v>
      </c>
      <c r="B57" s="272">
        <f>'A6 Exploitation'!D41</f>
        <v>0</v>
      </c>
      <c r="C57" s="272"/>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9" t="s">
        <v>392</v>
      </c>
      <c r="C60" s="269"/>
      <c r="D60" s="199"/>
      <c r="E60" s="199"/>
      <c r="F60" s="199"/>
      <c r="G60" s="199"/>
      <c r="H60" s="199"/>
      <c r="I60" s="199"/>
      <c r="J60" s="198" t="str">
        <f>D18</f>
        <v>EL GHAZELLA</v>
      </c>
    </row>
    <row r="61" spans="1:10" ht="33" customHeight="1" x14ac:dyDescent="0.25">
      <c r="A61" s="207" t="s">
        <v>383</v>
      </c>
      <c r="B61" s="270">
        <f>'A1 Exploitation'!D97</f>
        <v>0.96052631578947367</v>
      </c>
      <c r="C61" s="270"/>
      <c r="D61" s="199"/>
      <c r="E61" s="199"/>
      <c r="F61" s="199"/>
      <c r="G61" s="199"/>
      <c r="H61" s="199"/>
      <c r="I61" s="199"/>
    </row>
    <row r="62" spans="1:10" ht="33" customHeight="1" x14ac:dyDescent="0.25">
      <c r="A62" s="206" t="s">
        <v>384</v>
      </c>
      <c r="B62" s="270">
        <f>'A2 Exploitation'!D97</f>
        <v>0</v>
      </c>
      <c r="C62" s="270"/>
      <c r="D62" s="199"/>
      <c r="E62" s="199"/>
      <c r="F62" s="199"/>
      <c r="G62" s="199"/>
      <c r="H62" s="199"/>
      <c r="I62" s="199"/>
    </row>
    <row r="63" spans="1:10" ht="33" customHeight="1" x14ac:dyDescent="0.25">
      <c r="A63" s="207" t="s">
        <v>385</v>
      </c>
      <c r="B63" s="270">
        <f>'A3 Exploitation'!D97</f>
        <v>0</v>
      </c>
      <c r="C63" s="270"/>
      <c r="D63" s="199"/>
      <c r="E63" s="199"/>
      <c r="F63" s="199"/>
      <c r="G63" s="199"/>
      <c r="H63" s="199"/>
      <c r="I63" s="199"/>
    </row>
    <row r="64" spans="1:10" ht="33" customHeight="1" x14ac:dyDescent="0.25">
      <c r="A64" s="207" t="s">
        <v>386</v>
      </c>
      <c r="B64" s="270">
        <f>'A4 Exploitation'!D97</f>
        <v>0</v>
      </c>
      <c r="C64" s="270"/>
      <c r="D64" s="199"/>
      <c r="E64" s="199"/>
      <c r="F64" s="199"/>
      <c r="G64" s="199"/>
      <c r="H64" s="199"/>
      <c r="I64" s="199"/>
    </row>
    <row r="65" spans="1:10" ht="33" customHeight="1" x14ac:dyDescent="0.25">
      <c r="A65" s="206" t="s">
        <v>387</v>
      </c>
      <c r="B65" s="270">
        <f>'A5 Exploitation'!D97</f>
        <v>0</v>
      </c>
      <c r="C65" s="270"/>
      <c r="D65" s="199"/>
      <c r="E65" s="199"/>
      <c r="F65" s="199"/>
      <c r="G65" s="199"/>
      <c r="H65" s="199"/>
      <c r="I65" s="199"/>
    </row>
    <row r="66" spans="1:10" ht="33" customHeight="1" x14ac:dyDescent="0.25">
      <c r="A66" s="206" t="s">
        <v>388</v>
      </c>
      <c r="B66" s="270">
        <f>'A6 Exploitation'!D97</f>
        <v>0</v>
      </c>
      <c r="C66" s="27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9" t="s">
        <v>393</v>
      </c>
      <c r="C69" s="269"/>
      <c r="D69" s="199"/>
      <c r="E69" s="199"/>
      <c r="F69" s="199"/>
      <c r="G69" s="199"/>
      <c r="H69" s="199"/>
      <c r="I69" s="199"/>
      <c r="J69" s="198" t="str">
        <f>D18</f>
        <v>EL GHAZELLA</v>
      </c>
    </row>
    <row r="70" spans="1:10" ht="33" customHeight="1" x14ac:dyDescent="0.25">
      <c r="A70" s="207" t="s">
        <v>383</v>
      </c>
      <c r="B70" s="270">
        <f>'A1 Exploitation'!D150</f>
        <v>0.94285714285714284</v>
      </c>
      <c r="C70" s="270"/>
      <c r="D70" s="199"/>
      <c r="E70" s="199"/>
      <c r="F70" s="199"/>
      <c r="G70" s="199"/>
      <c r="H70" s="199"/>
      <c r="I70" s="199"/>
    </row>
    <row r="71" spans="1:10" ht="33" customHeight="1" x14ac:dyDescent="0.25">
      <c r="A71" s="206" t="s">
        <v>384</v>
      </c>
      <c r="B71" s="270">
        <f>'A2 Exploitation'!D150</f>
        <v>0</v>
      </c>
      <c r="C71" s="270"/>
      <c r="D71" s="199"/>
      <c r="E71" s="199"/>
      <c r="F71" s="199"/>
      <c r="G71" s="199"/>
      <c r="H71" s="199"/>
      <c r="I71" s="199"/>
    </row>
    <row r="72" spans="1:10" ht="33" customHeight="1" x14ac:dyDescent="0.25">
      <c r="A72" s="207" t="s">
        <v>385</v>
      </c>
      <c r="B72" s="270">
        <f>'A3 Exploitation'!D150</f>
        <v>0</v>
      </c>
      <c r="C72" s="270"/>
      <c r="D72" s="199"/>
      <c r="E72" s="199"/>
      <c r="F72" s="199"/>
      <c r="G72" s="199"/>
      <c r="H72" s="199"/>
      <c r="I72" s="199"/>
    </row>
    <row r="73" spans="1:10" ht="33" customHeight="1" x14ac:dyDescent="0.25">
      <c r="A73" s="207" t="s">
        <v>386</v>
      </c>
      <c r="B73" s="270">
        <f>'A4 Exploitation'!D150</f>
        <v>0</v>
      </c>
      <c r="C73" s="270"/>
      <c r="D73" s="199"/>
      <c r="E73" s="199"/>
      <c r="F73" s="199"/>
      <c r="G73" s="199"/>
      <c r="H73" s="199"/>
      <c r="I73" s="199"/>
    </row>
    <row r="74" spans="1:10" ht="33" customHeight="1" x14ac:dyDescent="0.25">
      <c r="A74" s="206" t="s">
        <v>387</v>
      </c>
      <c r="B74" s="270">
        <f>'A5 Exploitation'!D150</f>
        <v>0</v>
      </c>
      <c r="C74" s="270"/>
      <c r="D74" s="199"/>
      <c r="E74" s="199"/>
      <c r="F74" s="199"/>
      <c r="G74" s="199"/>
      <c r="H74" s="199"/>
      <c r="I74" s="199"/>
    </row>
    <row r="75" spans="1:10" ht="33" customHeight="1" x14ac:dyDescent="0.25">
      <c r="A75" s="206" t="s">
        <v>388</v>
      </c>
      <c r="B75" s="270">
        <f>'A6 Exploitation'!D150</f>
        <v>0</v>
      </c>
      <c r="C75" s="27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9" t="s">
        <v>394</v>
      </c>
      <c r="C78" s="269"/>
      <c r="D78" s="199"/>
      <c r="E78" s="199"/>
      <c r="F78" s="199"/>
      <c r="G78" s="199"/>
      <c r="H78" s="199"/>
      <c r="I78" s="199"/>
      <c r="J78" s="198" t="str">
        <f>D18</f>
        <v>EL GHAZELLA</v>
      </c>
    </row>
    <row r="79" spans="1:10" ht="33" customHeight="1" x14ac:dyDescent="0.25">
      <c r="A79" s="207" t="s">
        <v>383</v>
      </c>
      <c r="B79" s="270">
        <f>'A1 Exploitation'!D190</f>
        <v>0.98076923076923073</v>
      </c>
      <c r="C79" s="270"/>
      <c r="D79" s="199"/>
      <c r="E79" s="199"/>
      <c r="F79" s="199"/>
      <c r="G79" s="199"/>
      <c r="H79" s="199"/>
      <c r="I79" s="199"/>
    </row>
    <row r="80" spans="1:10" ht="33" customHeight="1" x14ac:dyDescent="0.25">
      <c r="A80" s="206" t="s">
        <v>384</v>
      </c>
      <c r="B80" s="270">
        <f>'A2 Exploitation'!D190</f>
        <v>0</v>
      </c>
      <c r="C80" s="270"/>
      <c r="D80" s="199"/>
      <c r="E80" s="199"/>
      <c r="F80" s="199"/>
      <c r="G80" s="199"/>
      <c r="H80" s="199"/>
      <c r="I80" s="199"/>
    </row>
    <row r="81" spans="1:10" ht="33" customHeight="1" x14ac:dyDescent="0.25">
      <c r="A81" s="207" t="s">
        <v>385</v>
      </c>
      <c r="B81" s="270">
        <f>'A3 Exploitation'!D190</f>
        <v>0</v>
      </c>
      <c r="C81" s="270"/>
      <c r="D81" s="199"/>
      <c r="E81" s="199"/>
      <c r="F81" s="199"/>
      <c r="G81" s="199"/>
      <c r="H81" s="199"/>
      <c r="I81" s="199"/>
    </row>
    <row r="82" spans="1:10" ht="33" customHeight="1" x14ac:dyDescent="0.25">
      <c r="A82" s="207" t="s">
        <v>386</v>
      </c>
      <c r="B82" s="270">
        <f>'A4 Exploitation'!D190</f>
        <v>0</v>
      </c>
      <c r="C82" s="270"/>
      <c r="D82" s="199"/>
      <c r="E82" s="199"/>
      <c r="F82" s="199"/>
      <c r="G82" s="199"/>
      <c r="H82" s="199"/>
      <c r="I82" s="199"/>
    </row>
    <row r="83" spans="1:10" ht="33" customHeight="1" x14ac:dyDescent="0.25">
      <c r="A83" s="206" t="s">
        <v>387</v>
      </c>
      <c r="B83" s="270">
        <f>'A5 Exploitation'!D190</f>
        <v>0</v>
      </c>
      <c r="C83" s="270"/>
      <c r="D83" s="199"/>
      <c r="E83" s="199"/>
      <c r="F83" s="199"/>
      <c r="G83" s="199"/>
      <c r="H83" s="199"/>
      <c r="I83" s="199"/>
    </row>
    <row r="84" spans="1:10" ht="33" customHeight="1" x14ac:dyDescent="0.25">
      <c r="A84" s="206" t="s">
        <v>388</v>
      </c>
      <c r="B84" s="270">
        <f>'A6 Exploitation'!D190</f>
        <v>0</v>
      </c>
      <c r="C84" s="27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9" t="s">
        <v>395</v>
      </c>
      <c r="C87" s="269"/>
      <c r="D87" s="199"/>
      <c r="E87" s="199"/>
      <c r="F87" s="199"/>
      <c r="G87" s="199"/>
      <c r="H87" s="199"/>
      <c r="I87" s="199"/>
      <c r="J87" s="198" t="str">
        <f>D18</f>
        <v>EL GHAZELLA</v>
      </c>
    </row>
    <row r="88" spans="1:10" ht="33" customHeight="1" x14ac:dyDescent="0.25">
      <c r="A88" s="207" t="s">
        <v>383</v>
      </c>
      <c r="B88" s="270">
        <f>'A1 Exploitation'!D246</f>
        <v>0.93421052631578949</v>
      </c>
      <c r="C88" s="270"/>
      <c r="D88" s="199"/>
      <c r="E88" s="199"/>
      <c r="F88" s="199"/>
      <c r="G88" s="199"/>
      <c r="H88" s="199"/>
      <c r="I88" s="199"/>
    </row>
    <row r="89" spans="1:10" ht="33" customHeight="1" x14ac:dyDescent="0.25">
      <c r="A89" s="206" t="s">
        <v>384</v>
      </c>
      <c r="B89" s="270">
        <f>'A2 Exploitation'!D246</f>
        <v>0</v>
      </c>
      <c r="C89" s="270"/>
      <c r="D89" s="199"/>
      <c r="E89" s="199"/>
      <c r="F89" s="199"/>
      <c r="G89" s="199"/>
      <c r="H89" s="199"/>
      <c r="I89" s="199"/>
    </row>
    <row r="90" spans="1:10" ht="33" customHeight="1" x14ac:dyDescent="0.25">
      <c r="A90" s="207" t="s">
        <v>385</v>
      </c>
      <c r="B90" s="270">
        <f>'A3 Exploitation'!D246</f>
        <v>0</v>
      </c>
      <c r="C90" s="270"/>
      <c r="D90" s="199"/>
      <c r="E90" s="199"/>
      <c r="F90" s="199"/>
      <c r="G90" s="199"/>
      <c r="H90" s="199"/>
      <c r="I90" s="199"/>
    </row>
    <row r="91" spans="1:10" ht="33" customHeight="1" x14ac:dyDescent="0.25">
      <c r="A91" s="207" t="s">
        <v>386</v>
      </c>
      <c r="B91" s="270">
        <f>'A4 Exploitation'!D246</f>
        <v>0</v>
      </c>
      <c r="C91" s="270"/>
      <c r="D91" s="199"/>
      <c r="E91" s="199"/>
      <c r="F91" s="199"/>
      <c r="G91" s="199"/>
      <c r="H91" s="199"/>
      <c r="I91" s="199"/>
    </row>
    <row r="92" spans="1:10" ht="33" customHeight="1" x14ac:dyDescent="0.25">
      <c r="A92" s="206" t="s">
        <v>387</v>
      </c>
      <c r="B92" s="270">
        <f>'A5 Exploitation'!D246</f>
        <v>0</v>
      </c>
      <c r="C92" s="270"/>
      <c r="D92" s="199"/>
      <c r="E92" s="199"/>
      <c r="F92" s="199"/>
      <c r="G92" s="199"/>
      <c r="H92" s="199"/>
      <c r="I92" s="199"/>
    </row>
    <row r="93" spans="1:10" ht="33" customHeight="1" x14ac:dyDescent="0.25">
      <c r="A93" s="206" t="s">
        <v>388</v>
      </c>
      <c r="B93" s="270">
        <f>'A6 Exploitation'!D246</f>
        <v>0</v>
      </c>
      <c r="C93" s="27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9" t="s">
        <v>396</v>
      </c>
      <c r="C96" s="269"/>
      <c r="D96" s="199"/>
      <c r="E96" s="199"/>
      <c r="F96" s="199"/>
      <c r="G96" s="199"/>
      <c r="H96" s="199"/>
      <c r="I96" s="199"/>
      <c r="J96" s="198" t="str">
        <f>D18</f>
        <v>EL GHAZELLA</v>
      </c>
    </row>
    <row r="97" spans="1:10" ht="33" customHeight="1" x14ac:dyDescent="0.25">
      <c r="A97" s="207" t="s">
        <v>383</v>
      </c>
      <c r="B97" s="270">
        <f>'A1 Exploitation'!D289</f>
        <v>0.93103448275862066</v>
      </c>
      <c r="C97" s="270"/>
      <c r="D97" s="199"/>
      <c r="E97" s="199"/>
      <c r="F97" s="199"/>
      <c r="G97" s="199"/>
      <c r="H97" s="199"/>
      <c r="I97" s="199"/>
    </row>
    <row r="98" spans="1:10" ht="33" customHeight="1" x14ac:dyDescent="0.25">
      <c r="A98" s="206" t="s">
        <v>384</v>
      </c>
      <c r="B98" s="270">
        <f>'A2 Exploitation'!D289</f>
        <v>0</v>
      </c>
      <c r="C98" s="270"/>
      <c r="D98" s="199"/>
      <c r="E98" s="199"/>
      <c r="F98" s="199"/>
      <c r="G98" s="199"/>
      <c r="H98" s="199"/>
      <c r="I98" s="199"/>
    </row>
    <row r="99" spans="1:10" ht="33" customHeight="1" x14ac:dyDescent="0.25">
      <c r="A99" s="207" t="s">
        <v>385</v>
      </c>
      <c r="B99" s="270">
        <f>'A3 Exploitation'!D289</f>
        <v>0</v>
      </c>
      <c r="C99" s="270"/>
      <c r="D99" s="199"/>
      <c r="E99" s="199"/>
      <c r="F99" s="199"/>
      <c r="G99" s="199"/>
      <c r="H99" s="199"/>
      <c r="I99" s="199"/>
    </row>
    <row r="100" spans="1:10" ht="33" customHeight="1" x14ac:dyDescent="0.25">
      <c r="A100" s="207" t="s">
        <v>386</v>
      </c>
      <c r="B100" s="270">
        <f>'A4 Exploitation'!D289</f>
        <v>0</v>
      </c>
      <c r="C100" s="270"/>
      <c r="D100" s="199"/>
      <c r="E100" s="199"/>
      <c r="F100" s="199"/>
      <c r="G100" s="199"/>
      <c r="H100" s="199"/>
      <c r="I100" s="199"/>
    </row>
    <row r="101" spans="1:10" ht="33" customHeight="1" x14ac:dyDescent="0.25">
      <c r="A101" s="206" t="s">
        <v>387</v>
      </c>
      <c r="B101" s="270">
        <f>'A5 Exploitation'!D289</f>
        <v>0</v>
      </c>
      <c r="C101" s="270"/>
      <c r="D101" s="199"/>
      <c r="E101" s="199"/>
      <c r="F101" s="199"/>
      <c r="G101" s="199"/>
      <c r="H101" s="199"/>
      <c r="I101" s="199"/>
    </row>
    <row r="102" spans="1:10" ht="33" customHeight="1" x14ac:dyDescent="0.25">
      <c r="A102" s="206" t="s">
        <v>388</v>
      </c>
      <c r="B102" s="270">
        <f>'A6 Exploitation'!D289</f>
        <v>0</v>
      </c>
      <c r="C102" s="27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9" t="s">
        <v>397</v>
      </c>
      <c r="C105" s="269"/>
      <c r="D105" s="199"/>
      <c r="E105" s="199"/>
      <c r="F105" s="199"/>
      <c r="G105" s="199"/>
      <c r="H105" s="199"/>
      <c r="I105" s="199"/>
      <c r="J105" s="198" t="str">
        <f>D18</f>
        <v>EL GHAZELLA</v>
      </c>
    </row>
    <row r="106" spans="1:10" ht="33" customHeight="1" x14ac:dyDescent="0.25">
      <c r="A106" s="207" t="s">
        <v>383</v>
      </c>
      <c r="B106" s="270">
        <f>'A1 Exploitation'!D322</f>
        <v>0.94736842105263153</v>
      </c>
      <c r="C106" s="270"/>
      <c r="D106" s="199"/>
      <c r="E106" s="199"/>
      <c r="F106" s="199"/>
      <c r="G106" s="199"/>
      <c r="H106" s="199"/>
      <c r="I106" s="199"/>
    </row>
    <row r="107" spans="1:10" ht="33" customHeight="1" x14ac:dyDescent="0.25">
      <c r="A107" s="206" t="s">
        <v>384</v>
      </c>
      <c r="B107" s="270">
        <f>'A2 Exploitation'!D322</f>
        <v>0</v>
      </c>
      <c r="C107" s="270"/>
      <c r="D107" s="199"/>
      <c r="E107" s="199"/>
      <c r="F107" s="199"/>
      <c r="G107" s="199"/>
      <c r="H107" s="199"/>
      <c r="I107" s="199"/>
    </row>
    <row r="108" spans="1:10" ht="33" customHeight="1" x14ac:dyDescent="0.25">
      <c r="A108" s="207" t="s">
        <v>385</v>
      </c>
      <c r="B108" s="270">
        <f>'A3 Exploitation'!D322</f>
        <v>0</v>
      </c>
      <c r="C108" s="270"/>
      <c r="D108" s="199"/>
      <c r="E108" s="199"/>
      <c r="F108" s="199"/>
      <c r="G108" s="199"/>
      <c r="H108" s="199"/>
      <c r="I108" s="199"/>
    </row>
    <row r="109" spans="1:10" ht="33" customHeight="1" x14ac:dyDescent="0.25">
      <c r="A109" s="207" t="s">
        <v>386</v>
      </c>
      <c r="B109" s="270">
        <f>'A4 Exploitation'!D322</f>
        <v>0</v>
      </c>
      <c r="C109" s="270"/>
      <c r="D109" s="199"/>
      <c r="E109" s="199"/>
      <c r="F109" s="199"/>
      <c r="G109" s="199"/>
      <c r="H109" s="199"/>
      <c r="I109" s="199"/>
    </row>
    <row r="110" spans="1:10" ht="33" customHeight="1" x14ac:dyDescent="0.25">
      <c r="A110" s="206" t="s">
        <v>387</v>
      </c>
      <c r="B110" s="270">
        <f>'A5 Exploitation'!D322</f>
        <v>0</v>
      </c>
      <c r="C110" s="270"/>
      <c r="D110" s="199"/>
      <c r="E110" s="199"/>
      <c r="F110" s="199"/>
      <c r="G110" s="199"/>
      <c r="H110" s="199"/>
      <c r="I110" s="199"/>
    </row>
    <row r="111" spans="1:10" ht="33" customHeight="1" x14ac:dyDescent="0.25">
      <c r="A111" s="206" t="s">
        <v>388</v>
      </c>
      <c r="B111" s="270">
        <f>'A6 Exploitation'!D322</f>
        <v>0</v>
      </c>
      <c r="C111" s="27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9" t="s">
        <v>398</v>
      </c>
      <c r="C114" s="269"/>
      <c r="D114" s="199"/>
      <c r="E114" s="199"/>
      <c r="F114" s="199"/>
      <c r="G114" s="199"/>
      <c r="H114" s="199"/>
      <c r="I114" s="199"/>
      <c r="J114" s="198" t="str">
        <f>D18</f>
        <v>EL GHAZELLA</v>
      </c>
    </row>
    <row r="115" spans="1:10" ht="33" customHeight="1" x14ac:dyDescent="0.25">
      <c r="A115" s="207" t="s">
        <v>383</v>
      </c>
      <c r="B115" s="270">
        <f>'A1 Exploitation'!D350</f>
        <v>0.9642857142857143</v>
      </c>
      <c r="C115" s="270"/>
      <c r="D115" s="199"/>
      <c r="E115" s="199"/>
      <c r="F115" s="199"/>
      <c r="G115" s="199"/>
      <c r="H115" s="199"/>
      <c r="I115" s="199"/>
    </row>
    <row r="116" spans="1:10" ht="33" customHeight="1" x14ac:dyDescent="0.25">
      <c r="A116" s="206" t="s">
        <v>384</v>
      </c>
      <c r="B116" s="270">
        <f>'A2 Exploitation'!D350</f>
        <v>0</v>
      </c>
      <c r="C116" s="270"/>
      <c r="D116" s="199"/>
      <c r="E116" s="199"/>
      <c r="F116" s="199"/>
      <c r="G116" s="199"/>
      <c r="H116" s="199"/>
      <c r="I116" s="199"/>
    </row>
    <row r="117" spans="1:10" ht="33" customHeight="1" x14ac:dyDescent="0.25">
      <c r="A117" s="207" t="s">
        <v>385</v>
      </c>
      <c r="B117" s="270">
        <f>'A3 Exploitation'!D350</f>
        <v>0</v>
      </c>
      <c r="C117" s="270"/>
      <c r="D117" s="199"/>
      <c r="E117" s="199"/>
      <c r="F117" s="199"/>
      <c r="G117" s="199"/>
      <c r="H117" s="199"/>
      <c r="I117" s="199"/>
    </row>
    <row r="118" spans="1:10" ht="33" customHeight="1" x14ac:dyDescent="0.25">
      <c r="A118" s="207" t="s">
        <v>386</v>
      </c>
      <c r="B118" s="270">
        <f>'A4 Exploitation'!D350</f>
        <v>0</v>
      </c>
      <c r="C118" s="270"/>
      <c r="D118" s="199"/>
      <c r="E118" s="199"/>
      <c r="F118" s="199"/>
      <c r="G118" s="199"/>
      <c r="H118" s="199"/>
      <c r="I118" s="199"/>
    </row>
    <row r="119" spans="1:10" ht="33" customHeight="1" x14ac:dyDescent="0.25">
      <c r="A119" s="206" t="s">
        <v>387</v>
      </c>
      <c r="B119" s="270">
        <f>'A5 Exploitation'!D350</f>
        <v>0</v>
      </c>
      <c r="C119" s="270"/>
      <c r="D119" s="199"/>
      <c r="E119" s="199"/>
      <c r="F119" s="199"/>
      <c r="G119" s="199"/>
      <c r="H119" s="199"/>
      <c r="I119" s="199"/>
    </row>
    <row r="120" spans="1:10" ht="33" customHeight="1" x14ac:dyDescent="0.25">
      <c r="A120" s="206" t="s">
        <v>388</v>
      </c>
      <c r="B120" s="270">
        <f>'A6 Exploitation'!D350</f>
        <v>0</v>
      </c>
      <c r="C120" s="27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9" t="s">
        <v>399</v>
      </c>
      <c r="C123" s="269"/>
      <c r="D123" s="199"/>
      <c r="E123" s="199"/>
      <c r="F123" s="199"/>
      <c r="G123" s="199"/>
      <c r="H123" s="199"/>
      <c r="I123" s="199"/>
      <c r="J123" s="198" t="str">
        <f>D18</f>
        <v>EL GHAZELLA</v>
      </c>
    </row>
    <row r="124" spans="1:10" ht="33" customHeight="1" x14ac:dyDescent="0.25">
      <c r="A124" s="207" t="s">
        <v>383</v>
      </c>
      <c r="B124" s="270">
        <f>'A1 Exploitation'!D403</f>
        <v>0.967741935483871</v>
      </c>
      <c r="C124" s="270"/>
      <c r="D124" s="199"/>
      <c r="E124" s="199"/>
      <c r="F124" s="199"/>
      <c r="G124" s="199"/>
      <c r="H124" s="199"/>
      <c r="I124" s="199"/>
    </row>
    <row r="125" spans="1:10" ht="33" customHeight="1" x14ac:dyDescent="0.25">
      <c r="A125" s="206" t="s">
        <v>384</v>
      </c>
      <c r="B125" s="270">
        <f>'A2 Exploitation'!D403</f>
        <v>0</v>
      </c>
      <c r="C125" s="270"/>
      <c r="D125" s="199"/>
      <c r="E125" s="199"/>
      <c r="F125" s="199"/>
      <c r="G125" s="199"/>
      <c r="H125" s="199"/>
      <c r="I125" s="199"/>
    </row>
    <row r="126" spans="1:10" ht="33" customHeight="1" x14ac:dyDescent="0.25">
      <c r="A126" s="207" t="s">
        <v>385</v>
      </c>
      <c r="B126" s="270">
        <f>'A3 Exploitation'!D403</f>
        <v>0</v>
      </c>
      <c r="C126" s="270"/>
      <c r="D126" s="199"/>
      <c r="E126" s="199"/>
      <c r="F126" s="199"/>
      <c r="G126" s="199"/>
      <c r="H126" s="199"/>
      <c r="I126" s="199"/>
    </row>
    <row r="127" spans="1:10" ht="33" customHeight="1" x14ac:dyDescent="0.25">
      <c r="A127" s="207" t="s">
        <v>386</v>
      </c>
      <c r="B127" s="270">
        <f>'A4 Exploitation'!D403</f>
        <v>0</v>
      </c>
      <c r="C127" s="270"/>
      <c r="D127" s="199"/>
      <c r="E127" s="199"/>
      <c r="F127" s="199"/>
      <c r="G127" s="199"/>
      <c r="H127" s="199"/>
      <c r="I127" s="199"/>
    </row>
    <row r="128" spans="1:10" ht="33" customHeight="1" x14ac:dyDescent="0.25">
      <c r="A128" s="206" t="s">
        <v>387</v>
      </c>
      <c r="B128" s="270">
        <f>'A5 Exploitation'!D403</f>
        <v>0</v>
      </c>
      <c r="C128" s="270"/>
      <c r="D128" s="199"/>
      <c r="E128" s="199"/>
      <c r="F128" s="199"/>
      <c r="G128" s="199"/>
      <c r="H128" s="199"/>
      <c r="I128" s="199"/>
    </row>
    <row r="129" spans="1:10" ht="33" customHeight="1" x14ac:dyDescent="0.25">
      <c r="A129" s="206" t="s">
        <v>388</v>
      </c>
      <c r="B129" s="270">
        <f>'A6 Exploitation'!D403</f>
        <v>0</v>
      </c>
      <c r="C129" s="27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9" t="s">
        <v>400</v>
      </c>
      <c r="C132" s="269"/>
      <c r="D132" s="199"/>
      <c r="E132" s="199"/>
      <c r="F132" s="199"/>
      <c r="G132" s="199"/>
      <c r="H132" s="199"/>
      <c r="I132" s="199"/>
      <c r="J132" s="198" t="str">
        <f>D18</f>
        <v>EL GHAZELLA</v>
      </c>
    </row>
    <row r="133" spans="1:10" ht="33" customHeight="1" x14ac:dyDescent="0.25">
      <c r="A133" s="207" t="s">
        <v>383</v>
      </c>
      <c r="B133" s="270">
        <f>'A1 Exploitation'!D433</f>
        <v>1</v>
      </c>
      <c r="C133" s="270"/>
      <c r="D133" s="199"/>
      <c r="E133" s="199"/>
      <c r="F133" s="199"/>
      <c r="G133" s="199"/>
      <c r="H133" s="199"/>
      <c r="I133" s="199"/>
    </row>
    <row r="134" spans="1:10" ht="33" customHeight="1" x14ac:dyDescent="0.25">
      <c r="A134" s="206" t="s">
        <v>384</v>
      </c>
      <c r="B134" s="270">
        <f>'A2 Exploitation'!D434</f>
        <v>0</v>
      </c>
      <c r="C134" s="270"/>
      <c r="D134" s="199"/>
      <c r="E134" s="199"/>
      <c r="F134" s="199"/>
      <c r="G134" s="199"/>
      <c r="H134" s="199"/>
      <c r="I134" s="199"/>
    </row>
    <row r="135" spans="1:10" ht="33" customHeight="1" x14ac:dyDescent="0.25">
      <c r="A135" s="207" t="s">
        <v>385</v>
      </c>
      <c r="B135" s="270">
        <f>'A3 Exploitation'!D434</f>
        <v>0</v>
      </c>
      <c r="C135" s="270"/>
      <c r="D135" s="199"/>
      <c r="E135" s="199"/>
      <c r="F135" s="199"/>
      <c r="G135" s="199"/>
      <c r="H135" s="199"/>
      <c r="I135" s="199"/>
    </row>
    <row r="136" spans="1:10" ht="33" customHeight="1" x14ac:dyDescent="0.25">
      <c r="A136" s="207" t="s">
        <v>386</v>
      </c>
      <c r="B136" s="270">
        <f>'A4 Exploitation'!D434</f>
        <v>0</v>
      </c>
      <c r="C136" s="270"/>
      <c r="D136" s="199"/>
      <c r="E136" s="199"/>
      <c r="F136" s="199"/>
      <c r="G136" s="199"/>
      <c r="H136" s="199"/>
      <c r="I136" s="199"/>
    </row>
    <row r="137" spans="1:10" ht="33" customHeight="1" x14ac:dyDescent="0.25">
      <c r="A137" s="206" t="s">
        <v>387</v>
      </c>
      <c r="B137" s="270">
        <f>'A5 Exploitation'!D434</f>
        <v>0</v>
      </c>
      <c r="C137" s="270"/>
      <c r="D137" s="199"/>
      <c r="E137" s="199"/>
      <c r="F137" s="199"/>
      <c r="G137" s="199"/>
      <c r="H137" s="199"/>
      <c r="I137" s="199"/>
    </row>
    <row r="138" spans="1:10" ht="33" customHeight="1" x14ac:dyDescent="0.25">
      <c r="A138" s="206" t="s">
        <v>388</v>
      </c>
      <c r="B138" s="270">
        <f>'A6 Exploitation'!D434</f>
        <v>0</v>
      </c>
      <c r="C138" s="27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9" t="s">
        <v>401</v>
      </c>
      <c r="C141" s="269"/>
      <c r="D141" s="199"/>
      <c r="E141" s="199"/>
      <c r="F141" s="199"/>
      <c r="G141" s="199"/>
      <c r="H141" s="199"/>
      <c r="I141" s="199"/>
      <c r="J141" s="198" t="str">
        <f>D18</f>
        <v>EL GHAZELLA</v>
      </c>
    </row>
    <row r="142" spans="1:10" ht="33" customHeight="1" x14ac:dyDescent="0.25">
      <c r="A142" s="207" t="s">
        <v>383</v>
      </c>
      <c r="B142" s="270">
        <f>'A1 Exploitation'!D452</f>
        <v>0.91666666666666663</v>
      </c>
      <c r="C142" s="270"/>
      <c r="D142" s="199"/>
      <c r="E142" s="199"/>
      <c r="F142" s="199"/>
      <c r="G142" s="199"/>
      <c r="H142" s="199"/>
      <c r="I142" s="199"/>
    </row>
    <row r="143" spans="1:10" ht="33" customHeight="1" x14ac:dyDescent="0.25">
      <c r="A143" s="206" t="s">
        <v>384</v>
      </c>
      <c r="B143" s="270">
        <f>'A2 Exploitation'!D453</f>
        <v>0</v>
      </c>
      <c r="C143" s="270"/>
      <c r="D143" s="199"/>
      <c r="E143" s="199"/>
      <c r="F143" s="199"/>
      <c r="G143" s="199"/>
      <c r="H143" s="199"/>
      <c r="I143" s="199"/>
    </row>
    <row r="144" spans="1:10" ht="33" customHeight="1" x14ac:dyDescent="0.25">
      <c r="A144" s="207" t="s">
        <v>385</v>
      </c>
      <c r="B144" s="270">
        <f>'A3 Exploitation'!D453</f>
        <v>0</v>
      </c>
      <c r="C144" s="270"/>
      <c r="D144" s="199"/>
      <c r="E144" s="199"/>
      <c r="F144" s="199"/>
      <c r="G144" s="199"/>
      <c r="H144" s="199"/>
      <c r="I144" s="199"/>
    </row>
    <row r="145" spans="1:10" ht="33" customHeight="1" x14ac:dyDescent="0.25">
      <c r="A145" s="207" t="s">
        <v>386</v>
      </c>
      <c r="B145" s="270">
        <f>'A4 Exploitation'!D453</f>
        <v>0</v>
      </c>
      <c r="C145" s="270"/>
      <c r="D145" s="199"/>
      <c r="E145" s="199"/>
      <c r="F145" s="199"/>
      <c r="G145" s="199"/>
      <c r="H145" s="199"/>
      <c r="I145" s="199"/>
    </row>
    <row r="146" spans="1:10" ht="33" customHeight="1" x14ac:dyDescent="0.25">
      <c r="A146" s="206" t="s">
        <v>387</v>
      </c>
      <c r="B146" s="270">
        <f>'A5 Exploitation'!D453</f>
        <v>0</v>
      </c>
      <c r="C146" s="270"/>
      <c r="D146" s="199"/>
      <c r="E146" s="199"/>
      <c r="F146" s="199"/>
      <c r="G146" s="199"/>
      <c r="H146" s="199"/>
      <c r="I146" s="199"/>
    </row>
    <row r="147" spans="1:10" ht="33" customHeight="1" x14ac:dyDescent="0.25">
      <c r="A147" s="206" t="s">
        <v>388</v>
      </c>
      <c r="B147" s="270">
        <f>'A6 Exploitation'!D453</f>
        <v>0</v>
      </c>
      <c r="C147" s="27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9" t="s">
        <v>402</v>
      </c>
      <c r="C150" s="269"/>
      <c r="D150" s="199"/>
      <c r="E150" s="199"/>
      <c r="F150" s="199"/>
      <c r="G150" s="199"/>
      <c r="H150" s="199"/>
      <c r="I150" s="199"/>
      <c r="J150" s="198" t="str">
        <f>D18</f>
        <v>EL GHAZELLA</v>
      </c>
    </row>
    <row r="151" spans="1:10" ht="33" customHeight="1" x14ac:dyDescent="0.25">
      <c r="A151" s="207" t="s">
        <v>383</v>
      </c>
      <c r="B151" s="270">
        <f>'A1 Exploitation'!D462</f>
        <v>1</v>
      </c>
      <c r="C151" s="270"/>
      <c r="D151" s="199"/>
      <c r="E151" s="199"/>
      <c r="F151" s="199"/>
      <c r="G151" s="199"/>
      <c r="H151" s="199"/>
      <c r="I151" s="199"/>
    </row>
    <row r="152" spans="1:10" ht="33" customHeight="1" x14ac:dyDescent="0.25">
      <c r="A152" s="206" t="s">
        <v>384</v>
      </c>
      <c r="B152" s="270">
        <f>'A2 Exploitation'!D463</f>
        <v>0</v>
      </c>
      <c r="C152" s="270"/>
      <c r="D152" s="199"/>
      <c r="E152" s="199"/>
      <c r="F152" s="199"/>
      <c r="G152" s="199"/>
      <c r="H152" s="199"/>
      <c r="I152" s="199"/>
    </row>
    <row r="153" spans="1:10" ht="33" customHeight="1" x14ac:dyDescent="0.25">
      <c r="A153" s="207" t="s">
        <v>385</v>
      </c>
      <c r="B153" s="270">
        <f>'A3 Exploitation'!D463</f>
        <v>0</v>
      </c>
      <c r="C153" s="270"/>
      <c r="D153" s="199"/>
      <c r="E153" s="199"/>
      <c r="F153" s="199"/>
      <c r="G153" s="199"/>
      <c r="H153" s="199"/>
      <c r="I153" s="199"/>
    </row>
    <row r="154" spans="1:10" ht="33" customHeight="1" x14ac:dyDescent="0.25">
      <c r="A154" s="207" t="s">
        <v>386</v>
      </c>
      <c r="B154" s="270">
        <f>'A4 Exploitation'!D463</f>
        <v>0</v>
      </c>
      <c r="C154" s="270"/>
      <c r="D154" s="199"/>
      <c r="E154" s="199"/>
      <c r="F154" s="199"/>
      <c r="G154" s="199"/>
      <c r="H154" s="199"/>
      <c r="I154" s="199"/>
    </row>
    <row r="155" spans="1:10" ht="33" customHeight="1" x14ac:dyDescent="0.25">
      <c r="A155" s="206" t="s">
        <v>387</v>
      </c>
      <c r="B155" s="270">
        <f>'A5 Exploitation'!D463</f>
        <v>0</v>
      </c>
      <c r="C155" s="270"/>
      <c r="D155" s="199"/>
      <c r="E155" s="199"/>
      <c r="F155" s="199"/>
      <c r="G155" s="199"/>
      <c r="H155" s="199"/>
      <c r="I155" s="199"/>
    </row>
    <row r="156" spans="1:10" ht="33" customHeight="1" x14ac:dyDescent="0.25">
      <c r="A156" s="206" t="s">
        <v>388</v>
      </c>
      <c r="B156" s="270">
        <f>'A6 Exploitation'!D463</f>
        <v>0</v>
      </c>
      <c r="C156" s="27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9" t="s">
        <v>403</v>
      </c>
      <c r="C159" s="269"/>
      <c r="D159" s="199"/>
      <c r="E159" s="199"/>
      <c r="F159" s="199"/>
      <c r="G159" s="199"/>
      <c r="H159" s="199"/>
      <c r="I159" s="199"/>
      <c r="J159" s="198" t="str">
        <f>D18</f>
        <v>EL GHAZELLA</v>
      </c>
    </row>
    <row r="160" spans="1:10" ht="33" customHeight="1" x14ac:dyDescent="0.25">
      <c r="A160" s="207" t="s">
        <v>383</v>
      </c>
      <c r="B160" s="270">
        <f>'A1 Exploitation'!D471</f>
        <v>0.66666666666666663</v>
      </c>
      <c r="C160" s="270"/>
      <c r="D160" s="199"/>
      <c r="E160" s="199"/>
      <c r="F160" s="199"/>
      <c r="G160" s="199"/>
      <c r="H160" s="199"/>
      <c r="I160" s="199"/>
    </row>
    <row r="161" spans="1:10" ht="33" customHeight="1" x14ac:dyDescent="0.25">
      <c r="A161" s="206" t="s">
        <v>384</v>
      </c>
      <c r="B161" s="270">
        <f>'A2 Exploitation'!D472</f>
        <v>0</v>
      </c>
      <c r="C161" s="270"/>
      <c r="D161" s="199"/>
      <c r="E161" s="199"/>
      <c r="F161" s="199"/>
      <c r="G161" s="199"/>
      <c r="H161" s="199"/>
      <c r="I161" s="199"/>
    </row>
    <row r="162" spans="1:10" ht="33" customHeight="1" x14ac:dyDescent="0.25">
      <c r="A162" s="207" t="s">
        <v>385</v>
      </c>
      <c r="B162" s="270">
        <f>'A3 Exploitation'!D472</f>
        <v>0</v>
      </c>
      <c r="C162" s="270"/>
      <c r="D162" s="199"/>
      <c r="E162" s="199"/>
      <c r="F162" s="199"/>
      <c r="G162" s="199"/>
      <c r="H162" s="199"/>
      <c r="I162" s="199"/>
    </row>
    <row r="163" spans="1:10" ht="33" customHeight="1" x14ac:dyDescent="0.25">
      <c r="A163" s="207" t="s">
        <v>386</v>
      </c>
      <c r="B163" s="270">
        <f>'A4 Exploitation'!D472</f>
        <v>0</v>
      </c>
      <c r="C163" s="270"/>
      <c r="D163" s="199"/>
      <c r="E163" s="199"/>
      <c r="F163" s="199"/>
      <c r="G163" s="199"/>
      <c r="H163" s="199"/>
      <c r="I163" s="199"/>
    </row>
    <row r="164" spans="1:10" ht="33" customHeight="1" x14ac:dyDescent="0.25">
      <c r="A164" s="206" t="s">
        <v>387</v>
      </c>
      <c r="B164" s="270">
        <f>'A5 Exploitation'!D472</f>
        <v>0</v>
      </c>
      <c r="C164" s="270"/>
      <c r="D164" s="199"/>
      <c r="E164" s="199"/>
      <c r="F164" s="199"/>
      <c r="G164" s="199"/>
      <c r="H164" s="199"/>
      <c r="I164" s="199"/>
    </row>
    <row r="165" spans="1:10" ht="33" customHeight="1" x14ac:dyDescent="0.25">
      <c r="A165" s="206" t="s">
        <v>388</v>
      </c>
      <c r="B165" s="270">
        <f>'A6 Exploitation'!D472</f>
        <v>0</v>
      </c>
      <c r="C165" s="270"/>
      <c r="D165" s="199"/>
      <c r="E165" s="199"/>
      <c r="F165" s="199"/>
      <c r="G165" s="199"/>
      <c r="H165" s="199"/>
      <c r="I165" s="199"/>
    </row>
    <row r="166" spans="1:10" ht="18" x14ac:dyDescent="0.25">
      <c r="A166" s="209"/>
      <c r="B166" s="273"/>
      <c r="C166" s="273"/>
      <c r="D166" s="199"/>
      <c r="E166" s="199"/>
      <c r="F166" s="199"/>
      <c r="G166" s="199"/>
      <c r="H166" s="199"/>
      <c r="I166" s="199"/>
    </row>
    <row r="167" spans="1:10" ht="18" x14ac:dyDescent="0.25">
      <c r="A167" s="209"/>
      <c r="B167" s="273"/>
      <c r="C167" s="273"/>
      <c r="D167" s="199"/>
      <c r="E167" s="199"/>
      <c r="F167" s="199"/>
      <c r="G167" s="199"/>
      <c r="H167" s="199"/>
      <c r="I167" s="199"/>
    </row>
    <row r="168" spans="1:10" ht="33" customHeight="1" x14ac:dyDescent="0.25">
      <c r="A168" s="206" t="s">
        <v>381</v>
      </c>
      <c r="B168" s="269" t="s">
        <v>404</v>
      </c>
      <c r="C168" s="269"/>
      <c r="D168" s="199"/>
      <c r="E168" s="199"/>
      <c r="F168" s="199"/>
      <c r="G168" s="199"/>
      <c r="H168" s="199"/>
      <c r="I168" s="199"/>
      <c r="J168" s="198" t="str">
        <f>D18</f>
        <v>EL GHAZELLA</v>
      </c>
    </row>
    <row r="169" spans="1:10" ht="33" customHeight="1" x14ac:dyDescent="0.25">
      <c r="A169" s="207" t="s">
        <v>383</v>
      </c>
      <c r="B169" s="270">
        <f>'A1 Exploitation'!D492</f>
        <v>0.875</v>
      </c>
      <c r="C169" s="270"/>
      <c r="D169" s="199"/>
      <c r="E169" s="199"/>
      <c r="F169" s="199"/>
      <c r="G169" s="199"/>
      <c r="H169" s="199"/>
      <c r="I169" s="199"/>
    </row>
    <row r="170" spans="1:10" ht="33" customHeight="1" x14ac:dyDescent="0.25">
      <c r="A170" s="206" t="s">
        <v>384</v>
      </c>
      <c r="B170" s="270">
        <f>'A2 Exploitation'!D493</f>
        <v>0</v>
      </c>
      <c r="C170" s="270"/>
      <c r="D170" s="199"/>
      <c r="E170" s="199"/>
      <c r="F170" s="199"/>
      <c r="G170" s="199"/>
      <c r="H170" s="199"/>
      <c r="I170" s="199"/>
    </row>
    <row r="171" spans="1:10" ht="33" customHeight="1" x14ac:dyDescent="0.25">
      <c r="A171" s="207" t="s">
        <v>385</v>
      </c>
      <c r="B171" s="270">
        <f>'A3 Exploitation'!D493</f>
        <v>0</v>
      </c>
      <c r="C171" s="270"/>
      <c r="D171" s="199"/>
      <c r="E171" s="199"/>
      <c r="F171" s="199"/>
      <c r="G171" s="199"/>
      <c r="H171" s="199"/>
      <c r="I171" s="199"/>
    </row>
    <row r="172" spans="1:10" ht="33" customHeight="1" x14ac:dyDescent="0.25">
      <c r="A172" s="207" t="s">
        <v>386</v>
      </c>
      <c r="B172" s="270">
        <f>'A4 Exploitation'!D493</f>
        <v>0</v>
      </c>
      <c r="C172" s="270"/>
    </row>
    <row r="173" spans="1:10" ht="33" customHeight="1" x14ac:dyDescent="0.25">
      <c r="A173" s="206" t="s">
        <v>387</v>
      </c>
      <c r="B173" s="270">
        <f>'A5 Exploitation'!D493</f>
        <v>0</v>
      </c>
      <c r="C173" s="270"/>
    </row>
    <row r="174" spans="1:10" ht="33" customHeight="1" x14ac:dyDescent="0.25">
      <c r="A174" s="206" t="s">
        <v>388</v>
      </c>
      <c r="B174" s="270">
        <f>'A6 Exploitation'!D493</f>
        <v>0</v>
      </c>
      <c r="C174" s="270"/>
    </row>
    <row r="175" spans="1:10" ht="18.75" x14ac:dyDescent="0.25">
      <c r="A175" s="210"/>
      <c r="B175" s="203"/>
      <c r="C175" s="203"/>
    </row>
    <row r="176" spans="1:10" ht="18.75" x14ac:dyDescent="0.25">
      <c r="A176" s="210"/>
      <c r="B176" s="203"/>
      <c r="C176" s="203"/>
    </row>
    <row r="177" spans="1:10" ht="33" customHeight="1" x14ac:dyDescent="0.25">
      <c r="A177" s="206" t="s">
        <v>381</v>
      </c>
      <c r="B177" s="269" t="s">
        <v>405</v>
      </c>
      <c r="C177" s="269"/>
      <c r="J177" s="198" t="str">
        <f>D18</f>
        <v>EL GHAZELLA</v>
      </c>
    </row>
    <row r="178" spans="1:10" ht="33" customHeight="1" x14ac:dyDescent="0.25">
      <c r="A178" s="207" t="s">
        <v>383</v>
      </c>
      <c r="B178" s="270">
        <f>'A1 Exploitation'!D501</f>
        <v>1</v>
      </c>
      <c r="C178" s="270"/>
    </row>
    <row r="179" spans="1:10" ht="33" customHeight="1" x14ac:dyDescent="0.25">
      <c r="A179" s="206" t="s">
        <v>384</v>
      </c>
      <c r="B179" s="270">
        <f>'A2 Exploitation'!D502</f>
        <v>0</v>
      </c>
      <c r="C179" s="270"/>
    </row>
    <row r="180" spans="1:10" ht="33" customHeight="1" x14ac:dyDescent="0.25">
      <c r="A180" s="207" t="s">
        <v>385</v>
      </c>
      <c r="B180" s="270">
        <f>'A3 Exploitation'!D502</f>
        <v>0</v>
      </c>
      <c r="C180" s="270"/>
    </row>
    <row r="181" spans="1:10" ht="33" customHeight="1" x14ac:dyDescent="0.25">
      <c r="A181" s="207" t="s">
        <v>386</v>
      </c>
      <c r="B181" s="270">
        <f>'A4 Exploitation'!D502</f>
        <v>0</v>
      </c>
      <c r="C181" s="270"/>
    </row>
    <row r="182" spans="1:10" ht="33" customHeight="1" x14ac:dyDescent="0.25">
      <c r="A182" s="206" t="s">
        <v>387</v>
      </c>
      <c r="B182" s="270">
        <f>'A5 Exploitation'!D502</f>
        <v>0</v>
      </c>
      <c r="C182" s="270"/>
    </row>
    <row r="183" spans="1:10" ht="33" customHeight="1" x14ac:dyDescent="0.25">
      <c r="A183" s="206" t="s">
        <v>388</v>
      </c>
      <c r="B183" s="270">
        <f>'A6 Exploitation'!D502</f>
        <v>0</v>
      </c>
      <c r="C183" s="270"/>
    </row>
    <row r="184" spans="1:10" ht="18.75" x14ac:dyDescent="0.25">
      <c r="A184" s="210"/>
      <c r="B184" s="203"/>
      <c r="C184" s="203"/>
    </row>
    <row r="185" spans="1:10" ht="18.75" x14ac:dyDescent="0.25">
      <c r="A185" s="210"/>
      <c r="B185" s="203"/>
      <c r="C185" s="203"/>
    </row>
    <row r="186" spans="1:10" ht="33" customHeight="1" x14ac:dyDescent="0.25">
      <c r="A186" s="206" t="s">
        <v>381</v>
      </c>
      <c r="B186" s="269" t="s">
        <v>406</v>
      </c>
      <c r="C186" s="269"/>
      <c r="J186" s="198" t="str">
        <f>D18</f>
        <v>EL GHAZELLA</v>
      </c>
    </row>
    <row r="187" spans="1:10" ht="33" customHeight="1" x14ac:dyDescent="0.25">
      <c r="A187" s="207" t="s">
        <v>383</v>
      </c>
      <c r="B187" s="270">
        <f>'A1 Technique'!D198</f>
        <v>0.86554621848739499</v>
      </c>
      <c r="C187" s="270"/>
    </row>
    <row r="188" spans="1:10" ht="33" customHeight="1" x14ac:dyDescent="0.25">
      <c r="A188" s="206" t="s">
        <v>384</v>
      </c>
      <c r="B188" s="270">
        <f>'A2 Technique'!D198</f>
        <v>0</v>
      </c>
      <c r="C188" s="270"/>
    </row>
    <row r="189" spans="1:10" ht="33" customHeight="1" x14ac:dyDescent="0.25">
      <c r="A189" s="207" t="s">
        <v>385</v>
      </c>
      <c r="B189" s="270">
        <f>'A3 Technique'!D198</f>
        <v>0</v>
      </c>
      <c r="C189" s="270"/>
    </row>
    <row r="190" spans="1:10" ht="33" customHeight="1" x14ac:dyDescent="0.25">
      <c r="A190" s="207" t="s">
        <v>386</v>
      </c>
      <c r="B190" s="270">
        <f>'A4 Technique'!D198</f>
        <v>0</v>
      </c>
      <c r="C190" s="270"/>
    </row>
    <row r="191" spans="1:10" ht="33" customHeight="1" x14ac:dyDescent="0.25">
      <c r="A191" s="206" t="s">
        <v>387</v>
      </c>
      <c r="B191" s="270">
        <f>'A5 Technique'!D198</f>
        <v>0</v>
      </c>
      <c r="C191" s="270"/>
    </row>
    <row r="192" spans="1:10" ht="33" customHeight="1" x14ac:dyDescent="0.25">
      <c r="A192" s="206" t="s">
        <v>388</v>
      </c>
      <c r="B192" s="270">
        <f>'A6 Technique'!D198</f>
        <v>0</v>
      </c>
      <c r="C192" s="270"/>
    </row>
  </sheetData>
  <sheetProtection algorithmName="SHA-512" hashValue="NRzqrz+QBD4H+AXz09ixvM9vZFV+VcV/Gyc0qInFEHc3qsfIZtGVXnvhEcmh/0baIugUaTtuX/nlu5W7hDIWYg==" saltValue="b8pRkOTowUyH2ByMYgUNE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EL GHAZELLA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6" t="s">
        <v>137</v>
      </c>
      <c r="B43" s="276"/>
      <c r="C43" s="276"/>
      <c r="D43" s="276"/>
      <c r="E43" s="276"/>
      <c r="F43" s="276"/>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6" t="s">
        <v>129</v>
      </c>
      <c r="B99" s="276"/>
      <c r="C99" s="276"/>
      <c r="D99" s="276"/>
      <c r="E99" s="276"/>
      <c r="F99" s="276"/>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6" t="s">
        <v>130</v>
      </c>
      <c r="B152" s="276"/>
      <c r="C152" s="276"/>
      <c r="D152" s="276"/>
      <c r="E152" s="276"/>
      <c r="F152" s="276"/>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6" t="s">
        <v>167</v>
      </c>
      <c r="B192" s="276"/>
      <c r="C192" s="276"/>
      <c r="D192" s="276"/>
      <c r="E192" s="276"/>
      <c r="F192" s="276"/>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6" t="s">
        <v>21</v>
      </c>
      <c r="B324" s="276"/>
      <c r="C324" s="276"/>
      <c r="D324" s="276"/>
      <c r="E324" s="276"/>
      <c r="F324" s="276"/>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6" t="s">
        <v>8</v>
      </c>
      <c r="B352" s="276"/>
      <c r="C352" s="276"/>
      <c r="D352" s="276"/>
      <c r="E352" s="276"/>
      <c r="F352" s="276"/>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6" t="s">
        <v>374</v>
      </c>
      <c r="B435" s="276"/>
      <c r="C435" s="276"/>
      <c r="D435" s="276"/>
      <c r="E435" s="276"/>
      <c r="F435" s="276"/>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EL GHAZELLA</v>
      </c>
      <c r="B7" s="282"/>
      <c r="C7" s="282"/>
      <c r="D7" s="282"/>
      <c r="E7" s="282"/>
      <c r="F7" s="282"/>
      <c r="G7" s="216"/>
      <c r="H7" s="216"/>
      <c r="I7" s="216"/>
    </row>
    <row r="8" spans="1:9" s="36" customFormat="1" ht="24.75" x14ac:dyDescent="0.5">
      <c r="A8" s="38" t="s">
        <v>44</v>
      </c>
      <c r="B8" s="305">
        <f>'A5 Exploitation'!B9:F9</f>
        <v>0</v>
      </c>
      <c r="C8" s="305"/>
      <c r="D8" s="305"/>
      <c r="E8" s="305"/>
      <c r="F8" s="305"/>
      <c r="G8" s="216"/>
      <c r="H8" s="216"/>
      <c r="I8" s="216"/>
    </row>
    <row r="9" spans="1:9" s="36" customFormat="1" ht="24.75" x14ac:dyDescent="0.5">
      <c r="A9" s="39" t="s">
        <v>46</v>
      </c>
      <c r="B9" s="306">
        <f>'A5 Exploitation'!B10:F10</f>
        <v>0</v>
      </c>
      <c r="C9" s="306"/>
      <c r="D9" s="306"/>
      <c r="E9" s="306"/>
      <c r="F9" s="306"/>
      <c r="G9" s="216"/>
      <c r="H9" s="216"/>
      <c r="I9" s="216"/>
    </row>
    <row r="10" spans="1:9" s="36" customFormat="1" ht="24.75" x14ac:dyDescent="0.5">
      <c r="A10" s="38" t="s">
        <v>45</v>
      </c>
      <c r="B10" s="303">
        <f>'A5 Exploitation'!B11:F11</f>
        <v>0</v>
      </c>
      <c r="C10" s="303"/>
      <c r="D10" s="303"/>
      <c r="E10" s="303"/>
      <c r="F10" s="303"/>
      <c r="G10" s="216"/>
      <c r="H10" s="216"/>
      <c r="I10" s="216"/>
    </row>
    <row r="11" spans="1:9" s="36" customFormat="1" ht="24.75" x14ac:dyDescent="0.5">
      <c r="A11" s="38" t="s">
        <v>341</v>
      </c>
      <c r="B11" s="295">
        <f>D198</f>
        <v>0</v>
      </c>
      <c r="C11" s="295"/>
      <c r="D11" s="295"/>
      <c r="E11" s="295"/>
      <c r="F11" s="295"/>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8" t="s">
        <v>38</v>
      </c>
      <c r="B22" s="299"/>
      <c r="C22" s="300"/>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9"/>
      <c r="C160" s="300"/>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EL GHAZELLA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6" t="s">
        <v>137</v>
      </c>
      <c r="B43" s="276"/>
      <c r="C43" s="276"/>
      <c r="D43" s="276"/>
      <c r="E43" s="276"/>
      <c r="F43" s="276"/>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6" t="s">
        <v>129</v>
      </c>
      <c r="B99" s="276"/>
      <c r="C99" s="276"/>
      <c r="D99" s="276"/>
      <c r="E99" s="276"/>
      <c r="F99" s="276"/>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6" t="s">
        <v>130</v>
      </c>
      <c r="B152" s="276"/>
      <c r="C152" s="276"/>
      <c r="D152" s="276"/>
      <c r="E152" s="276"/>
      <c r="F152" s="276"/>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6" t="s">
        <v>167</v>
      </c>
      <c r="B192" s="276"/>
      <c r="C192" s="276"/>
      <c r="D192" s="276"/>
      <c r="E192" s="276"/>
      <c r="F192" s="276"/>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6" t="s">
        <v>21</v>
      </c>
      <c r="B324" s="276"/>
      <c r="C324" s="276"/>
      <c r="D324" s="276"/>
      <c r="E324" s="276"/>
      <c r="F324" s="276"/>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6" t="s">
        <v>8</v>
      </c>
      <c r="B352" s="276"/>
      <c r="C352" s="276"/>
      <c r="D352" s="276"/>
      <c r="E352" s="276"/>
      <c r="F352" s="276"/>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6" t="s">
        <v>374</v>
      </c>
      <c r="B435" s="276"/>
      <c r="C435" s="276"/>
      <c r="D435" s="276"/>
      <c r="E435" s="276"/>
      <c r="F435" s="276"/>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EL GHAZELLA</v>
      </c>
      <c r="B7" s="282"/>
      <c r="C7" s="282"/>
      <c r="D7" s="282"/>
      <c r="E7" s="282"/>
      <c r="F7" s="282"/>
      <c r="G7" s="216"/>
      <c r="H7" s="216"/>
      <c r="I7" s="216"/>
    </row>
    <row r="8" spans="1:9" s="36" customFormat="1" ht="24.75" x14ac:dyDescent="0.5">
      <c r="A8" s="38" t="s">
        <v>44</v>
      </c>
      <c r="B8" s="305">
        <f>'A6 Exploitation'!B9:F9</f>
        <v>0</v>
      </c>
      <c r="C8" s="305"/>
      <c r="D8" s="305"/>
      <c r="E8" s="305"/>
      <c r="F8" s="305"/>
      <c r="G8" s="216"/>
      <c r="H8" s="216"/>
      <c r="I8" s="216"/>
    </row>
    <row r="9" spans="1:9" s="36" customFormat="1" ht="24.75" x14ac:dyDescent="0.5">
      <c r="A9" s="39" t="s">
        <v>46</v>
      </c>
      <c r="B9" s="306">
        <f>'A6 Exploitation'!B10:F10</f>
        <v>0</v>
      </c>
      <c r="C9" s="306"/>
      <c r="D9" s="306"/>
      <c r="E9" s="306"/>
      <c r="F9" s="306"/>
      <c r="G9" s="216"/>
      <c r="H9" s="216"/>
      <c r="I9" s="216"/>
    </row>
    <row r="10" spans="1:9" s="36" customFormat="1" ht="24.75" x14ac:dyDescent="0.5">
      <c r="A10" s="38" t="s">
        <v>45</v>
      </c>
      <c r="B10" s="303">
        <f>'A6 Exploitation'!B11:F11</f>
        <v>0</v>
      </c>
      <c r="C10" s="303"/>
      <c r="D10" s="303"/>
      <c r="E10" s="303"/>
      <c r="F10" s="303"/>
      <c r="G10" s="216"/>
      <c r="H10" s="216"/>
      <c r="I10" s="216"/>
    </row>
    <row r="11" spans="1:9" s="36" customFormat="1" ht="24.75" x14ac:dyDescent="0.5">
      <c r="A11" s="38" t="s">
        <v>341</v>
      </c>
      <c r="B11" s="295">
        <f>D198</f>
        <v>0</v>
      </c>
      <c r="C11" s="295"/>
      <c r="D11" s="295"/>
      <c r="E11" s="295"/>
      <c r="F11" s="295"/>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8" t="s">
        <v>38</v>
      </c>
      <c r="B22" s="299"/>
      <c r="C22" s="300"/>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9"/>
      <c r="C160" s="300"/>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 zoomScale="90" zoomScaleNormal="71" zoomScaleSheetLayoutView="90" workbookViewId="0">
      <selection activeCell="D17" sqref="D1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0"/>
      <c r="E1" s="280"/>
      <c r="F1" s="280"/>
      <c r="G1" s="280"/>
      <c r="H1" s="280"/>
      <c r="I1" s="280"/>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1" t="s">
        <v>201</v>
      </c>
      <c r="B7" s="281"/>
      <c r="C7" s="281"/>
      <c r="D7" s="281"/>
      <c r="E7" s="281"/>
      <c r="F7" s="281"/>
      <c r="G7" s="124"/>
      <c r="H7" s="124"/>
      <c r="I7" s="124"/>
    </row>
    <row r="8" spans="1:9" ht="29.25" x14ac:dyDescent="0.45">
      <c r="A8" s="282" t="str">
        <f>'Page de garde'!D18</f>
        <v>EL GHAZELLA</v>
      </c>
      <c r="B8" s="282"/>
      <c r="C8" s="282"/>
      <c r="D8" s="282"/>
      <c r="E8" s="282"/>
      <c r="F8" s="282"/>
      <c r="G8" s="126"/>
      <c r="H8" s="126"/>
      <c r="I8" s="124"/>
    </row>
    <row r="9" spans="1:9" ht="24" x14ac:dyDescent="0.45">
      <c r="A9" s="38" t="s">
        <v>44</v>
      </c>
      <c r="B9" s="283" t="s">
        <v>412</v>
      </c>
      <c r="C9" s="283"/>
      <c r="D9" s="283"/>
      <c r="E9" s="283"/>
      <c r="F9" s="283"/>
      <c r="G9" s="126"/>
      <c r="H9" s="126"/>
      <c r="I9" s="124"/>
    </row>
    <row r="10" spans="1:9" ht="24.75" x14ac:dyDescent="0.5">
      <c r="A10" s="39" t="s">
        <v>46</v>
      </c>
      <c r="B10" s="284" t="s">
        <v>413</v>
      </c>
      <c r="C10" s="284"/>
      <c r="D10" s="284"/>
      <c r="E10" s="284"/>
      <c r="F10" s="284"/>
      <c r="G10" s="126"/>
      <c r="H10" s="126"/>
      <c r="I10" s="124"/>
    </row>
    <row r="11" spans="1:9" ht="24" x14ac:dyDescent="0.45">
      <c r="A11" s="38" t="s">
        <v>45</v>
      </c>
      <c r="B11" s="279">
        <v>42789</v>
      </c>
      <c r="C11" s="279"/>
      <c r="D11" s="279"/>
      <c r="E11" s="279"/>
      <c r="F11" s="279"/>
      <c r="G11" s="126"/>
      <c r="H11" s="126"/>
      <c r="I11" s="124"/>
    </row>
    <row r="12" spans="1:9" ht="24" x14ac:dyDescent="0.45">
      <c r="A12" s="38" t="s">
        <v>276</v>
      </c>
      <c r="B12" s="285">
        <f>D505</f>
        <v>0.94930069930069927</v>
      </c>
      <c r="C12" s="285"/>
      <c r="D12" s="285"/>
      <c r="E12" s="285"/>
      <c r="F12" s="285"/>
      <c r="G12" s="126"/>
      <c r="H12" s="126"/>
      <c r="I12" s="124"/>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42789</v>
      </c>
      <c r="B17" s="36"/>
      <c r="C17" s="36"/>
      <c r="D17" s="36"/>
      <c r="E17" s="36"/>
      <c r="F17" s="36"/>
      <c r="G17" s="36"/>
      <c r="H17" s="36"/>
    </row>
    <row r="18" spans="1:8" ht="18" x14ac:dyDescent="0.25">
      <c r="A18" s="290" t="s">
        <v>1</v>
      </c>
      <c r="B18" s="291"/>
      <c r="C18" s="291"/>
      <c r="D18" s="291"/>
      <c r="E18" s="291"/>
      <c r="F18" s="291"/>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30">
        <v>2</v>
      </c>
      <c r="C27" s="130"/>
      <c r="D27" s="128"/>
      <c r="E27" s="66"/>
      <c r="F27" s="66"/>
    </row>
    <row r="28" spans="1:8" ht="31.5" x14ac:dyDescent="0.35">
      <c r="A28" s="76" t="s">
        <v>186</v>
      </c>
      <c r="B28" s="170">
        <v>1</v>
      </c>
      <c r="C28" s="217" t="str">
        <f>IF(B28=0, -5, "0")</f>
        <v>0</v>
      </c>
      <c r="D28" s="168" t="s">
        <v>415</v>
      </c>
      <c r="E28" s="66"/>
      <c r="F28" s="66"/>
    </row>
    <row r="29" spans="1:8" ht="45" x14ac:dyDescent="0.25">
      <c r="A29" s="17" t="s">
        <v>170</v>
      </c>
      <c r="B29" s="170">
        <v>1</v>
      </c>
      <c r="C29" s="130"/>
      <c r="D29" s="143" t="s">
        <v>416</v>
      </c>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417</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0.66659999999999997</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76" t="s">
        <v>137</v>
      </c>
      <c r="B43" s="276"/>
      <c r="C43" s="276"/>
      <c r="D43" s="276"/>
      <c r="E43" s="276"/>
      <c r="F43" s="276"/>
    </row>
    <row r="44" spans="1:7" x14ac:dyDescent="0.25">
      <c r="A44" s="183">
        <f>B11</f>
        <v>42789</v>
      </c>
      <c r="B44" s="6"/>
      <c r="C44" s="7"/>
      <c r="D44" s="6"/>
    </row>
    <row r="45" spans="1:7" ht="16.5" x14ac:dyDescent="0.25">
      <c r="A45" s="277" t="s">
        <v>63</v>
      </c>
      <c r="B45" s="278"/>
      <c r="C45" s="278"/>
      <c r="D45" s="278"/>
      <c r="E45" s="278"/>
      <c r="F45" s="278"/>
    </row>
    <row r="46" spans="1:7" x14ac:dyDescent="0.25">
      <c r="A46" s="33" t="s">
        <v>109</v>
      </c>
      <c r="B46" s="137">
        <v>2</v>
      </c>
      <c r="C46" s="137"/>
      <c r="D46" s="139"/>
      <c r="E46" s="66"/>
      <c r="F46" s="66"/>
    </row>
    <row r="47" spans="1:7" ht="30" customHeight="1" x14ac:dyDescent="0.25">
      <c r="A47" s="43" t="s">
        <v>259</v>
      </c>
      <c r="B47" s="170">
        <v>1</v>
      </c>
      <c r="C47" s="137"/>
      <c r="D47" s="168" t="s">
        <v>424</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4" t="s">
        <v>65</v>
      </c>
      <c r="B57" s="275"/>
      <c r="C57" s="275"/>
      <c r="D57" s="275"/>
      <c r="E57" s="275"/>
      <c r="F57" s="275"/>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43" t="s">
        <v>419</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ht="30" x14ac:dyDescent="0.25">
      <c r="A73" s="17" t="s">
        <v>172</v>
      </c>
      <c r="B73" s="170">
        <v>1</v>
      </c>
      <c r="C73" s="145"/>
      <c r="D73" s="150" t="s">
        <v>420</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44</v>
      </c>
    </row>
    <row r="82" spans="1:6" x14ac:dyDescent="0.25">
      <c r="A82" s="19" t="s">
        <v>37</v>
      </c>
      <c r="B82" s="20"/>
      <c r="C82" s="21"/>
      <c r="D82" s="63">
        <f>D81/(COUNT(B58:C80)*2)</f>
        <v>0.95652173913043481</v>
      </c>
    </row>
    <row r="83" spans="1:6" ht="15" customHeight="1" x14ac:dyDescent="0.25">
      <c r="A83" s="9"/>
      <c r="B83" s="6"/>
      <c r="C83" s="7"/>
      <c r="D83" s="6"/>
    </row>
    <row r="84" spans="1:6" ht="15" customHeight="1" x14ac:dyDescent="0.25">
      <c r="A84" s="274" t="s">
        <v>25</v>
      </c>
      <c r="B84" s="275"/>
      <c r="C84" s="275"/>
      <c r="D84" s="275"/>
      <c r="E84" s="275"/>
      <c r="F84" s="275"/>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2</v>
      </c>
      <c r="C90" s="153"/>
      <c r="D90" s="156" t="s">
        <v>421</v>
      </c>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73</v>
      </c>
    </row>
    <row r="97" spans="1:6" ht="16.5" customHeight="1" x14ac:dyDescent="0.25">
      <c r="A97" s="78" t="s">
        <v>224</v>
      </c>
      <c r="B97" s="84"/>
      <c r="C97" s="85"/>
      <c r="D97" s="82">
        <f>D96/(COUNT(B85:C91,B46:C53,B58:C80)*2)</f>
        <v>0.96052631578947367</v>
      </c>
    </row>
    <row r="98" spans="1:6" x14ac:dyDescent="0.25">
      <c r="A98" s="5"/>
      <c r="B98" s="6"/>
      <c r="C98" s="7"/>
      <c r="D98" s="6"/>
    </row>
    <row r="99" spans="1:6" ht="18" x14ac:dyDescent="0.35">
      <c r="A99" s="276" t="s">
        <v>129</v>
      </c>
      <c r="B99" s="276"/>
      <c r="C99" s="276"/>
      <c r="D99" s="276"/>
      <c r="E99" s="276"/>
      <c r="F99" s="276"/>
    </row>
    <row r="100" spans="1:6" x14ac:dyDescent="0.25">
      <c r="A100" s="183">
        <f>B11</f>
        <v>42789</v>
      </c>
      <c r="B100" s="6"/>
      <c r="C100" s="7"/>
      <c r="D100" s="6"/>
    </row>
    <row r="101" spans="1:6" ht="16.5" x14ac:dyDescent="0.25">
      <c r="A101" s="277" t="s">
        <v>63</v>
      </c>
      <c r="B101" s="278"/>
      <c r="C101" s="278"/>
      <c r="D101" s="278"/>
      <c r="E101" s="278"/>
      <c r="F101" s="278"/>
    </row>
    <row r="102" spans="1:6" x14ac:dyDescent="0.25">
      <c r="A102" s="23" t="s">
        <v>57</v>
      </c>
      <c r="B102" s="153">
        <v>1</v>
      </c>
      <c r="C102" s="153"/>
      <c r="D102" s="142" t="s">
        <v>424</v>
      </c>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4" t="s">
        <v>133</v>
      </c>
      <c r="B113" s="275"/>
      <c r="C113" s="275"/>
      <c r="D113" s="275"/>
      <c r="E113" s="275"/>
      <c r="F113" s="275"/>
    </row>
    <row r="114" spans="1:6" x14ac:dyDescent="0.25">
      <c r="A114" s="17" t="s">
        <v>314</v>
      </c>
      <c r="B114" s="153">
        <v>2</v>
      </c>
      <c r="C114" s="153"/>
      <c r="D114" s="142"/>
      <c r="E114" s="142"/>
      <c r="F114" s="147"/>
    </row>
    <row r="115" spans="1:6" x14ac:dyDescent="0.25">
      <c r="A115" s="18" t="s">
        <v>294</v>
      </c>
      <c r="B115" s="170">
        <v>1</v>
      </c>
      <c r="C115" s="153"/>
      <c r="D115" s="143" t="s">
        <v>430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30" x14ac:dyDescent="0.25">
      <c r="A122" s="18" t="s">
        <v>188</v>
      </c>
      <c r="B122" s="170">
        <v>1</v>
      </c>
      <c r="C122" s="153"/>
      <c r="D122" s="142" t="s">
        <v>429</v>
      </c>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74" t="s">
        <v>73</v>
      </c>
      <c r="B137" s="275"/>
      <c r="C137" s="275"/>
      <c r="D137" s="275"/>
      <c r="E137" s="275"/>
      <c r="F137" s="275"/>
    </row>
    <row r="138" spans="1:6" ht="30" x14ac:dyDescent="0.25">
      <c r="A138" s="17" t="s">
        <v>372</v>
      </c>
      <c r="B138" s="153">
        <v>2</v>
      </c>
      <c r="C138" s="153"/>
      <c r="D138" s="142"/>
      <c r="E138" s="146"/>
      <c r="F138" s="147"/>
    </row>
    <row r="139" spans="1:6" ht="30" x14ac:dyDescent="0.25">
      <c r="A139" s="18" t="s">
        <v>144</v>
      </c>
      <c r="B139" s="170">
        <v>1</v>
      </c>
      <c r="C139" s="153"/>
      <c r="D139" s="143" t="s">
        <v>428</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76" t="s">
        <v>130</v>
      </c>
      <c r="B152" s="276"/>
      <c r="C152" s="276"/>
      <c r="D152" s="276"/>
      <c r="E152" s="276"/>
      <c r="F152" s="276"/>
    </row>
    <row r="153" spans="1:6" x14ac:dyDescent="0.25">
      <c r="A153" s="183">
        <f>B11</f>
        <v>42789</v>
      </c>
      <c r="B153" s="6"/>
      <c r="C153" s="7"/>
      <c r="D153" s="59"/>
    </row>
    <row r="154" spans="1:6" ht="16.5" x14ac:dyDescent="0.25">
      <c r="A154" s="277" t="s">
        <v>63</v>
      </c>
      <c r="B154" s="278"/>
      <c r="C154" s="278"/>
      <c r="D154" s="278"/>
      <c r="E154" s="278"/>
      <c r="F154" s="278"/>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435</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6" t="s">
        <v>167</v>
      </c>
      <c r="B192" s="276"/>
      <c r="C192" s="276"/>
      <c r="D192" s="276"/>
      <c r="E192" s="276"/>
      <c r="F192" s="276"/>
    </row>
    <row r="193" spans="1:7" x14ac:dyDescent="0.25">
      <c r="A193" s="189">
        <f>B11</f>
        <v>42789</v>
      </c>
      <c r="B193" s="6"/>
      <c r="C193" s="7"/>
      <c r="D193" s="6"/>
    </row>
    <row r="194" spans="1:7" ht="18" x14ac:dyDescent="0.25">
      <c r="A194" s="274" t="s">
        <v>158</v>
      </c>
      <c r="B194" s="275"/>
      <c r="C194" s="275"/>
      <c r="D194" s="275"/>
      <c r="E194" s="275"/>
      <c r="F194" s="275"/>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4" t="s">
        <v>76</v>
      </c>
      <c r="B209" s="275"/>
      <c r="C209" s="275"/>
      <c r="D209" s="275"/>
      <c r="E209" s="275"/>
      <c r="F209" s="275"/>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1</v>
      </c>
      <c r="C213" s="153"/>
      <c r="D213" s="143" t="s">
        <v>437</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1</v>
      </c>
      <c r="C218" s="153"/>
      <c r="D218" s="142" t="s">
        <v>438</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45" x14ac:dyDescent="0.25">
      <c r="A222" s="108" t="s">
        <v>72</v>
      </c>
      <c r="B222" s="170">
        <v>1</v>
      </c>
      <c r="C222" s="217" t="str">
        <f>IF(B222=0, -5, "0")</f>
        <v>0</v>
      </c>
      <c r="D222" s="259" t="s">
        <v>436</v>
      </c>
      <c r="E222" s="147"/>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255" t="s">
        <v>439</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74" t="s">
        <v>191</v>
      </c>
      <c r="B232" s="275"/>
      <c r="C232" s="275"/>
      <c r="D232" s="275"/>
      <c r="E232" s="275"/>
      <c r="F232" s="275"/>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1</v>
      </c>
      <c r="C236" s="217" t="str">
        <f>IF(B236=0, -5, "0")</f>
        <v>0</v>
      </c>
      <c r="D236" s="168" t="s">
        <v>440</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0">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42789</v>
      </c>
      <c r="B249" s="6"/>
      <c r="C249" s="7"/>
      <c r="D249" s="6"/>
    </row>
    <row r="250" spans="1:6" s="3" customFormat="1" ht="18" x14ac:dyDescent="0.25">
      <c r="A250" s="274" t="s">
        <v>79</v>
      </c>
      <c r="B250" s="275"/>
      <c r="C250" s="275"/>
      <c r="D250" s="275"/>
      <c r="E250" s="275"/>
      <c r="F250" s="275"/>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1</v>
      </c>
      <c r="C252" s="27"/>
      <c r="D252" s="255" t="s">
        <v>424</v>
      </c>
      <c r="E252" s="67"/>
      <c r="F252" s="67"/>
    </row>
    <row r="253" spans="1:6" s="3" customFormat="1" x14ac:dyDescent="0.25">
      <c r="A253" s="33" t="s">
        <v>300</v>
      </c>
      <c r="B253" s="170">
        <v>2</v>
      </c>
      <c r="C253" s="27"/>
      <c r="D253" s="146"/>
      <c r="E253" s="67"/>
      <c r="F253" s="67"/>
    </row>
    <row r="254" spans="1:6" s="3" customFormat="1" x14ac:dyDescent="0.25">
      <c r="A254" s="33" t="s">
        <v>301</v>
      </c>
      <c r="B254" s="170">
        <v>1</v>
      </c>
      <c r="C254" s="27"/>
      <c r="D254" s="146" t="s">
        <v>443</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1</v>
      </c>
      <c r="C270" s="27"/>
      <c r="D270" s="261" t="s">
        <v>442</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30" x14ac:dyDescent="0.25">
      <c r="A277" s="108" t="s">
        <v>173</v>
      </c>
      <c r="B277" s="171">
        <v>1</v>
      </c>
      <c r="C277" s="218" t="str">
        <f>IF(B277=0, -5, "0")</f>
        <v>0</v>
      </c>
      <c r="D277" s="164" t="s">
        <v>444</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62">
        <v>0.8</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42789</v>
      </c>
      <c r="B292" s="6"/>
      <c r="C292" s="7"/>
      <c r="D292" s="59"/>
    </row>
    <row r="293" spans="1:7" ht="18" x14ac:dyDescent="0.25">
      <c r="A293" s="274" t="s">
        <v>19</v>
      </c>
      <c r="B293" s="275"/>
      <c r="C293" s="275"/>
      <c r="D293" s="275"/>
      <c r="E293" s="275"/>
      <c r="F293" s="275"/>
    </row>
    <row r="294" spans="1:7" ht="20.25" customHeight="1" x14ac:dyDescent="0.25">
      <c r="A294" s="32" t="s">
        <v>62</v>
      </c>
      <c r="B294" s="153">
        <v>2</v>
      </c>
      <c r="C294" s="153"/>
      <c r="D294" s="142"/>
      <c r="E294" s="66"/>
      <c r="F294" s="66"/>
    </row>
    <row r="295" spans="1:7" ht="30" x14ac:dyDescent="0.25">
      <c r="A295" s="22" t="s">
        <v>6</v>
      </c>
      <c r="B295" s="170">
        <v>1</v>
      </c>
      <c r="C295" s="153"/>
      <c r="D295" s="259" t="s">
        <v>448</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4" t="s">
        <v>122</v>
      </c>
      <c r="B305" s="275"/>
      <c r="C305" s="275"/>
      <c r="D305" s="275"/>
      <c r="E305" s="275"/>
      <c r="F305" s="275"/>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90" x14ac:dyDescent="0.25">
      <c r="A310" s="17" t="s">
        <v>108</v>
      </c>
      <c r="B310" s="171">
        <v>1</v>
      </c>
      <c r="C310" s="153"/>
      <c r="D310" s="156" t="s">
        <v>447</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6" t="s">
        <v>21</v>
      </c>
      <c r="B324" s="276"/>
      <c r="C324" s="276"/>
      <c r="D324" s="276"/>
      <c r="E324" s="276"/>
      <c r="F324" s="276"/>
    </row>
    <row r="325" spans="1:9" x14ac:dyDescent="0.25">
      <c r="A325" s="193">
        <f>B11</f>
        <v>42789</v>
      </c>
      <c r="B325" s="6"/>
      <c r="C325" s="7"/>
      <c r="D325" s="6"/>
    </row>
    <row r="326" spans="1:9" ht="18" x14ac:dyDescent="0.25">
      <c r="A326" s="274" t="s">
        <v>12</v>
      </c>
      <c r="B326" s="275"/>
      <c r="C326" s="275"/>
      <c r="D326" s="275"/>
      <c r="E326" s="275"/>
      <c r="F326" s="275"/>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1</v>
      </c>
      <c r="C329" s="153"/>
      <c r="D329" s="143"/>
      <c r="E329" s="147"/>
      <c r="F329" s="66"/>
    </row>
    <row r="330" spans="1:9" ht="31.5" x14ac:dyDescent="0.35">
      <c r="A330" s="76" t="s">
        <v>22</v>
      </c>
      <c r="B330" s="170">
        <v>2</v>
      </c>
      <c r="C330" s="217" t="str">
        <f>IF(B330=0, -5, "0")</f>
        <v>0</v>
      </c>
      <c r="D330" s="142" t="s">
        <v>449</v>
      </c>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4" t="s">
        <v>25</v>
      </c>
      <c r="B339" s="275"/>
      <c r="C339" s="275"/>
      <c r="D339" s="275"/>
      <c r="E339" s="275"/>
      <c r="F339" s="275"/>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63">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6" t="s">
        <v>8</v>
      </c>
      <c r="B352" s="276"/>
      <c r="C352" s="276"/>
      <c r="D352" s="276"/>
      <c r="E352" s="276"/>
      <c r="F352" s="276"/>
    </row>
    <row r="353" spans="1:6" x14ac:dyDescent="0.25">
      <c r="A353" s="183">
        <f>B11</f>
        <v>42789</v>
      </c>
      <c r="B353" s="6"/>
      <c r="C353" s="7"/>
      <c r="D353" s="59"/>
    </row>
    <row r="354" spans="1:6" ht="16.5" x14ac:dyDescent="0.25">
      <c r="A354" s="277" t="s">
        <v>113</v>
      </c>
      <c r="B354" s="278"/>
      <c r="C354" s="278"/>
      <c r="D354" s="278"/>
      <c r="E354" s="278"/>
      <c r="F354" s="278"/>
    </row>
    <row r="355" spans="1:6" ht="18" customHeight="1" x14ac:dyDescent="0.25">
      <c r="A355" s="43" t="s">
        <v>112</v>
      </c>
      <c r="B355" s="27">
        <v>1</v>
      </c>
      <c r="C355" s="27"/>
      <c r="D355" s="168" t="s">
        <v>453</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4" t="s">
        <v>25</v>
      </c>
      <c r="B366" s="275"/>
      <c r="C366" s="275"/>
      <c r="D366" s="275"/>
      <c r="E366" s="275"/>
      <c r="F366" s="275"/>
    </row>
    <row r="367" spans="1:6" x14ac:dyDescent="0.25">
      <c r="A367" s="17" t="s">
        <v>314</v>
      </c>
      <c r="B367" s="145">
        <v>2</v>
      </c>
      <c r="C367" s="145"/>
      <c r="D367" s="152"/>
      <c r="E367" s="66"/>
      <c r="F367" s="66"/>
    </row>
    <row r="368" spans="1:6" ht="30" x14ac:dyDescent="0.25">
      <c r="A368" s="18" t="s">
        <v>105</v>
      </c>
      <c r="B368" s="171">
        <v>1</v>
      </c>
      <c r="C368" s="153"/>
      <c r="D368" s="143" t="s">
        <v>452</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74" t="s">
        <v>124</v>
      </c>
      <c r="B382" s="275"/>
      <c r="C382" s="275"/>
      <c r="D382" s="275"/>
      <c r="E382" s="275"/>
      <c r="F382" s="275"/>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42789</v>
      </c>
      <c r="B406" s="6"/>
      <c r="C406" s="7"/>
      <c r="D406" s="6"/>
    </row>
    <row r="407" spans="1:6" ht="16.5" x14ac:dyDescent="0.25">
      <c r="A407" s="277" t="s">
        <v>19</v>
      </c>
      <c r="B407" s="278"/>
      <c r="C407" s="278"/>
      <c r="D407" s="278"/>
      <c r="E407" s="278"/>
      <c r="F407" s="278"/>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6" t="s">
        <v>374</v>
      </c>
      <c r="B435" s="276"/>
      <c r="C435" s="276"/>
      <c r="D435" s="276"/>
      <c r="E435" s="276"/>
      <c r="F435" s="276"/>
    </row>
    <row r="436" spans="1:7" s="167" customFormat="1" x14ac:dyDescent="0.25">
      <c r="A436" s="195">
        <f>+B11</f>
        <v>42789</v>
      </c>
      <c r="B436" s="6"/>
      <c r="C436" s="7"/>
      <c r="D436" s="6"/>
    </row>
    <row r="437" spans="1:7" ht="18" x14ac:dyDescent="0.25">
      <c r="A437" s="274" t="s">
        <v>375</v>
      </c>
      <c r="B437" s="275"/>
      <c r="C437" s="275"/>
      <c r="D437" s="275"/>
      <c r="E437" s="275"/>
      <c r="F437" s="275"/>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1</v>
      </c>
      <c r="C441" s="145"/>
      <c r="D441" s="146" t="s">
        <v>454</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4" t="s">
        <v>31</v>
      </c>
      <c r="B444" s="275"/>
      <c r="C444" s="275"/>
      <c r="D444" s="275"/>
      <c r="E444" s="275"/>
      <c r="F444" s="275"/>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75" x14ac:dyDescent="0.25">
      <c r="A466" s="32" t="s">
        <v>288</v>
      </c>
      <c r="B466" s="145">
        <v>1</v>
      </c>
      <c r="C466" s="145"/>
      <c r="D466" s="146" t="s">
        <v>455</v>
      </c>
      <c r="E466" s="148"/>
      <c r="F466" s="66"/>
    </row>
    <row r="467" spans="1:7" ht="18" customHeight="1" x14ac:dyDescent="0.3">
      <c r="A467" s="181" t="s">
        <v>306</v>
      </c>
      <c r="B467" s="171">
        <v>1</v>
      </c>
      <c r="C467" s="218" t="str">
        <f>IF(B467=0, -5, "0")</f>
        <v>0</v>
      </c>
      <c r="D467" s="146" t="s">
        <v>456</v>
      </c>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63">
        <v>0.5</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450</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457</v>
      </c>
      <c r="E479" s="4"/>
      <c r="F479" s="66"/>
    </row>
    <row r="480" spans="1:7" ht="27.75" customHeight="1" x14ac:dyDescent="0.25">
      <c r="A480" s="18" t="s">
        <v>49</v>
      </c>
      <c r="B480" s="170">
        <v>1</v>
      </c>
      <c r="C480" s="153"/>
      <c r="D480" s="142" t="s">
        <v>458</v>
      </c>
      <c r="E480" s="66"/>
      <c r="F480" s="66"/>
    </row>
    <row r="481" spans="1:14" ht="30" x14ac:dyDescent="0.25">
      <c r="A481" s="18" t="s">
        <v>258</v>
      </c>
      <c r="B481" s="170">
        <v>1</v>
      </c>
      <c r="C481" s="153"/>
      <c r="D481" s="142" t="s">
        <v>414</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21</v>
      </c>
      <c r="H491" s="167"/>
      <c r="I491" s="167"/>
      <c r="J491" s="167"/>
      <c r="K491" s="167"/>
      <c r="L491" s="167"/>
      <c r="M491" s="167"/>
      <c r="N491" s="167"/>
    </row>
    <row r="492" spans="1:14" x14ac:dyDescent="0.25">
      <c r="A492" s="19" t="s">
        <v>37</v>
      </c>
      <c r="B492" s="20"/>
      <c r="C492" s="21"/>
      <c r="D492" s="63">
        <f>D491/(COUNT(B475:C489)*2)</f>
        <v>0.875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6" t="s">
        <v>152</v>
      </c>
      <c r="B494" s="276"/>
      <c r="C494" s="276"/>
      <c r="D494" s="276"/>
      <c r="E494" s="276"/>
      <c r="F494" s="276"/>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0.92050769230769225</v>
      </c>
    </row>
    <row r="504" spans="1:6" ht="27.75" customHeight="1" x14ac:dyDescent="0.3">
      <c r="A504" s="71" t="s">
        <v>47</v>
      </c>
      <c r="B504" s="72"/>
      <c r="C504" s="73"/>
      <c r="D504" s="74">
        <f>SUM(D500,D491,D461,D451,D402,D349,D321,D40,D470,D288,D245,D149,D432,D189,D96)</f>
        <v>543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0.94930069930069927</v>
      </c>
    </row>
  </sheetData>
  <sheetProtection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7" zoomScale="90" zoomScaleSheetLayoutView="90" workbookViewId="0">
      <selection activeCell="E59" sqref="E5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1" t="s">
        <v>52</v>
      </c>
      <c r="B6" s="281"/>
      <c r="C6" s="281"/>
      <c r="D6" s="281"/>
      <c r="E6" s="281"/>
      <c r="F6" s="281"/>
      <c r="G6" s="126"/>
      <c r="H6" s="126"/>
      <c r="I6" s="126"/>
    </row>
    <row r="7" spans="1:9" s="36" customFormat="1" ht="21.75" customHeight="1" x14ac:dyDescent="0.5">
      <c r="A7" s="282" t="str">
        <f>'A1 Exploitation'!A8:F8</f>
        <v>EL GHAZELLA</v>
      </c>
      <c r="B7" s="282"/>
      <c r="C7" s="282"/>
      <c r="D7" s="282"/>
      <c r="E7" s="282"/>
      <c r="F7" s="282"/>
      <c r="G7" s="126"/>
      <c r="H7" s="126"/>
      <c r="I7" s="126"/>
    </row>
    <row r="8" spans="1:9" s="36" customFormat="1" ht="24.75" x14ac:dyDescent="0.5">
      <c r="A8" s="38" t="s">
        <v>44</v>
      </c>
      <c r="B8" s="305" t="str">
        <f>'A1 Exploitation'!B9:F9</f>
        <v>Dr Hend KAMOUN</v>
      </c>
      <c r="C8" s="305"/>
      <c r="D8" s="305"/>
      <c r="E8" s="305"/>
      <c r="F8" s="305"/>
      <c r="G8" s="126"/>
      <c r="H8" s="126"/>
      <c r="I8" s="126"/>
    </row>
    <row r="9" spans="1:9" s="36" customFormat="1" ht="24.75" x14ac:dyDescent="0.5">
      <c r="A9" s="39" t="s">
        <v>46</v>
      </c>
      <c r="B9" s="306" t="str">
        <f>'A1 Exploitation'!B10:F10</f>
        <v>Directeur du magasin et chefs rayon</v>
      </c>
      <c r="C9" s="306"/>
      <c r="D9" s="306"/>
      <c r="E9" s="306"/>
      <c r="F9" s="306"/>
      <c r="G9" s="126"/>
      <c r="H9" s="126"/>
      <c r="I9" s="126"/>
    </row>
    <row r="10" spans="1:9" s="36" customFormat="1" ht="24.75" x14ac:dyDescent="0.5">
      <c r="A10" s="38" t="s">
        <v>45</v>
      </c>
      <c r="B10" s="303">
        <f>'A1 Exploitation'!B11:F11</f>
        <v>42789</v>
      </c>
      <c r="C10" s="303"/>
      <c r="D10" s="303"/>
      <c r="E10" s="303"/>
      <c r="F10" s="303"/>
      <c r="G10" s="126"/>
      <c r="H10" s="126"/>
      <c r="I10" s="126"/>
    </row>
    <row r="11" spans="1:9" s="36" customFormat="1" ht="24.75" x14ac:dyDescent="0.5">
      <c r="A11" s="38" t="s">
        <v>341</v>
      </c>
      <c r="B11" s="295">
        <f>D198</f>
        <v>0.86554621848739499</v>
      </c>
      <c r="C11" s="295"/>
      <c r="D11" s="295"/>
      <c r="E11" s="295"/>
      <c r="F11" s="295"/>
      <c r="G11" s="126"/>
      <c r="H11" s="126"/>
      <c r="I11" s="12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40" t="s">
        <v>418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8" t="s">
        <v>38</v>
      </c>
      <c r="B22" s="299"/>
      <c r="C22" s="300"/>
      <c r="D22" s="127">
        <f>SUM(B17:C21)</f>
        <v>9</v>
      </c>
    </row>
    <row r="23" spans="1:6" x14ac:dyDescent="0.3">
      <c r="A23" s="292" t="s">
        <v>342</v>
      </c>
      <c r="B23" s="293"/>
      <c r="C23" s="294"/>
      <c r="D23" s="65">
        <f>D22/(COUNT(B17:C21)*2)</f>
        <v>0.9</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2" t="s">
        <v>38</v>
      </c>
      <c r="B32" s="293"/>
      <c r="C32" s="294"/>
      <c r="D32" s="125">
        <f>SUM(B26:C31)</f>
        <v>12</v>
      </c>
    </row>
    <row r="33" spans="1:6" x14ac:dyDescent="0.3">
      <c r="A33" s="292" t="s">
        <v>342</v>
      </c>
      <c r="B33" s="293"/>
      <c r="C33" s="294"/>
      <c r="D33" s="65">
        <f>D32/(COUNT(B26:C31)*2)</f>
        <v>1</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2" t="s">
        <v>38</v>
      </c>
      <c r="B41" s="293"/>
      <c r="C41" s="294"/>
      <c r="D41" s="125">
        <f>SUM(B36:C40)</f>
        <v>10</v>
      </c>
      <c r="E41" s="37"/>
      <c r="F41" s="37"/>
    </row>
    <row r="42" spans="1:6" s="50" customFormat="1" x14ac:dyDescent="0.3">
      <c r="A42" s="292" t="s">
        <v>342</v>
      </c>
      <c r="B42" s="293"/>
      <c r="C42" s="294"/>
      <c r="D42" s="65">
        <f>D41/(COUNT(B36:C40)*2)</f>
        <v>1</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125">
        <f>SUM(B45:C50)</f>
        <v>10</v>
      </c>
    </row>
    <row r="52" spans="1:6" x14ac:dyDescent="0.3">
      <c r="A52" s="292" t="s">
        <v>342</v>
      </c>
      <c r="B52" s="293"/>
      <c r="C52" s="294"/>
      <c r="D52" s="65">
        <f>D51/(COUNT(B45:C50)*2)</f>
        <v>1</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v>2</v>
      </c>
      <c r="C55" s="248" t="str">
        <f>IF(B55=0, -5, "0")</f>
        <v>0</v>
      </c>
      <c r="D55" s="225"/>
      <c r="E55" s="221"/>
      <c r="F55" s="221"/>
    </row>
    <row r="56" spans="1:6" ht="49.5" x14ac:dyDescent="0.3">
      <c r="A56" s="49" t="s">
        <v>185</v>
      </c>
      <c r="B56" s="221">
        <v>1</v>
      </c>
      <c r="C56" s="221"/>
      <c r="D56" s="264" t="s">
        <v>425</v>
      </c>
      <c r="E56" s="226"/>
      <c r="F56" s="221"/>
    </row>
    <row r="57" spans="1:6" x14ac:dyDescent="0.3">
      <c r="A57" s="51" t="s">
        <v>282</v>
      </c>
      <c r="B57" s="221">
        <v>2</v>
      </c>
      <c r="C57" s="221"/>
      <c r="D57" s="222"/>
      <c r="E57" s="222"/>
      <c r="F57" s="221"/>
    </row>
    <row r="58" spans="1:6" ht="33" x14ac:dyDescent="0.3">
      <c r="A58" s="51" t="s">
        <v>101</v>
      </c>
      <c r="B58" s="221">
        <v>1</v>
      </c>
      <c r="C58" s="221"/>
      <c r="D58" s="250" t="s">
        <v>451</v>
      </c>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2" t="s">
        <v>38</v>
      </c>
      <c r="B62" s="293"/>
      <c r="C62" s="294"/>
      <c r="D62" s="125">
        <f>SUM(B55:C61)</f>
        <v>12</v>
      </c>
    </row>
    <row r="63" spans="1:6" x14ac:dyDescent="0.3">
      <c r="A63" s="292" t="s">
        <v>342</v>
      </c>
      <c r="B63" s="293"/>
      <c r="C63" s="294"/>
      <c r="D63" s="65">
        <f>D62/(COUNT(B55:C61)*2)</f>
        <v>0.8571428571428571</v>
      </c>
    </row>
    <row r="64" spans="1:6" s="50" customFormat="1" x14ac:dyDescent="0.3">
      <c r="A64" s="54"/>
      <c r="B64" s="55"/>
      <c r="C64" s="55"/>
      <c r="D64" s="56"/>
    </row>
    <row r="65" spans="1:6" ht="19.5" x14ac:dyDescent="0.4">
      <c r="A65" s="301" t="s">
        <v>143</v>
      </c>
      <c r="B65" s="302"/>
      <c r="C65" s="302"/>
      <c r="D65" s="302"/>
      <c r="E65" s="302"/>
      <c r="F65" s="302"/>
    </row>
    <row r="66" spans="1:6" ht="62.25" x14ac:dyDescent="0.4">
      <c r="A66" s="41" t="s">
        <v>318</v>
      </c>
      <c r="B66" s="227">
        <v>2</v>
      </c>
      <c r="C66" s="228"/>
      <c r="D66" s="232" t="s">
        <v>422</v>
      </c>
      <c r="E66" s="229"/>
      <c r="F66" s="221"/>
    </row>
    <row r="67" spans="1:6" ht="47.25" x14ac:dyDescent="0.4">
      <c r="A67" s="41" t="s">
        <v>319</v>
      </c>
      <c r="B67" s="227">
        <v>1</v>
      </c>
      <c r="C67" s="228"/>
      <c r="D67" s="232" t="s">
        <v>423</v>
      </c>
      <c r="E67" s="229"/>
      <c r="F67" s="221"/>
    </row>
    <row r="68" spans="1:6" ht="19.5" x14ac:dyDescent="0.4">
      <c r="A68" s="41" t="s">
        <v>340</v>
      </c>
      <c r="B68" s="227">
        <v>2</v>
      </c>
      <c r="C68" s="228"/>
      <c r="D68" s="232"/>
      <c r="E68" s="230"/>
      <c r="F68" s="221"/>
    </row>
    <row r="69" spans="1:6" ht="47.25" x14ac:dyDescent="0.4">
      <c r="A69" s="48" t="s">
        <v>285</v>
      </c>
      <c r="B69" s="227">
        <v>1</v>
      </c>
      <c r="C69" s="228"/>
      <c r="D69" s="232" t="s">
        <v>426</v>
      </c>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76.5" x14ac:dyDescent="0.35">
      <c r="A74" s="89" t="s">
        <v>215</v>
      </c>
      <c r="B74" s="227">
        <v>2</v>
      </c>
      <c r="C74" s="248" t="str">
        <f>IF(B74=0, -5, "0")</f>
        <v>0</v>
      </c>
      <c r="D74" s="256" t="s">
        <v>434</v>
      </c>
      <c r="E74" s="232"/>
      <c r="F74" s="221"/>
    </row>
    <row r="75" spans="1:6" ht="76.5" x14ac:dyDescent="0.35">
      <c r="A75" s="89" t="s">
        <v>265</v>
      </c>
      <c r="B75" s="227">
        <v>2</v>
      </c>
      <c r="C75" s="248" t="str">
        <f>IF(B75=0, -5, "0")</f>
        <v>0</v>
      </c>
      <c r="D75" s="256" t="s">
        <v>434</v>
      </c>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76.5" x14ac:dyDescent="0.35">
      <c r="A79" s="83" t="s">
        <v>184</v>
      </c>
      <c r="B79" s="227">
        <v>2</v>
      </c>
      <c r="C79" s="248" t="str">
        <f>IF(B79=0, -5, "0")</f>
        <v>0</v>
      </c>
      <c r="D79" s="256" t="s">
        <v>434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2" t="s">
        <v>38</v>
      </c>
      <c r="B83" s="293"/>
      <c r="C83" s="294"/>
      <c r="D83" s="125">
        <f>SUM(B66:C82)</f>
        <v>32</v>
      </c>
    </row>
    <row r="84" spans="1:6" x14ac:dyDescent="0.3">
      <c r="A84" s="292" t="s">
        <v>342</v>
      </c>
      <c r="B84" s="293"/>
      <c r="C84" s="294"/>
      <c r="D84" s="65">
        <f>D83/(COUNT(B66:C82)*2)</f>
        <v>0.94117647058823528</v>
      </c>
    </row>
    <row r="85" spans="1:6" s="50" customFormat="1" x14ac:dyDescent="0.3">
      <c r="A85" s="54"/>
      <c r="B85" s="55"/>
      <c r="C85" s="55"/>
      <c r="D85" s="56"/>
    </row>
    <row r="86" spans="1:6" ht="19.5" x14ac:dyDescent="0.4">
      <c r="A86" s="301" t="s">
        <v>237</v>
      </c>
      <c r="B86" s="302"/>
      <c r="C86" s="302"/>
      <c r="D86" s="302"/>
      <c r="E86" s="302"/>
      <c r="F86" s="302"/>
    </row>
    <row r="87" spans="1:6" ht="51" x14ac:dyDescent="0.4">
      <c r="A87" s="93" t="s">
        <v>320</v>
      </c>
      <c r="B87" s="237">
        <v>1</v>
      </c>
      <c r="C87" s="228"/>
      <c r="D87" s="222" t="s">
        <v>425</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432</v>
      </c>
      <c r="E91" s="221"/>
      <c r="F91" s="221"/>
    </row>
    <row r="92" spans="1:6" ht="76.5" x14ac:dyDescent="0.35">
      <c r="A92" s="89" t="s">
        <v>261</v>
      </c>
      <c r="B92" s="237">
        <v>2</v>
      </c>
      <c r="C92" s="248" t="str">
        <f>IF(B92=0, -5, "0")</f>
        <v>0</v>
      </c>
      <c r="D92" s="256" t="s">
        <v>434</v>
      </c>
      <c r="E92" s="221"/>
      <c r="F92" s="221"/>
    </row>
    <row r="93" spans="1:6" ht="18" x14ac:dyDescent="0.35">
      <c r="A93" s="76" t="s">
        <v>266</v>
      </c>
      <c r="B93" s="237">
        <v>2</v>
      </c>
      <c r="C93" s="238" t="str">
        <f>IF(B93=0, -5, "0")</f>
        <v>0</v>
      </c>
      <c r="D93" s="256"/>
      <c r="E93" s="221"/>
      <c r="F93" s="221"/>
    </row>
    <row r="94" spans="1:6" x14ac:dyDescent="0.3">
      <c r="A94" s="48" t="s">
        <v>182</v>
      </c>
      <c r="B94" s="237">
        <v>1</v>
      </c>
      <c r="C94" s="221"/>
      <c r="D94" s="222" t="s">
        <v>431</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76.5" x14ac:dyDescent="0.35">
      <c r="A98" s="89" t="s">
        <v>216</v>
      </c>
      <c r="B98" s="237">
        <v>2</v>
      </c>
      <c r="C98" s="248" t="str">
        <f>IF(B98=0, -5, "0")</f>
        <v>0</v>
      </c>
      <c r="D98" s="256" t="s">
        <v>434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2" t="s">
        <v>38</v>
      </c>
      <c r="B101" s="293"/>
      <c r="C101" s="294"/>
      <c r="D101" s="125">
        <f>SUM(B87:C100)</f>
        <v>25</v>
      </c>
    </row>
    <row r="102" spans="1:6" x14ac:dyDescent="0.3">
      <c r="A102" s="292" t="s">
        <v>342</v>
      </c>
      <c r="B102" s="293"/>
      <c r="C102" s="294"/>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76.5" x14ac:dyDescent="0.35">
      <c r="A111" s="89" t="s">
        <v>261</v>
      </c>
      <c r="B111" s="237">
        <v>2</v>
      </c>
      <c r="C111" s="248" t="str">
        <f>IF(B111=0, -5, "0")</f>
        <v>0</v>
      </c>
      <c r="D111" s="256" t="s">
        <v>434</v>
      </c>
      <c r="E111" s="221"/>
      <c r="F111" s="221"/>
    </row>
    <row r="112" spans="1:6" s="50" customFormat="1" x14ac:dyDescent="0.3">
      <c r="A112" s="49" t="s">
        <v>182</v>
      </c>
      <c r="B112" s="237">
        <v>1</v>
      </c>
      <c r="C112" s="221"/>
      <c r="D112" s="258" t="s">
        <v>433</v>
      </c>
      <c r="E112" s="221"/>
      <c r="F112" s="221"/>
    </row>
    <row r="113" spans="1:6" s="50" customFormat="1" x14ac:dyDescent="0.3">
      <c r="A113" s="122" t="s">
        <v>329</v>
      </c>
      <c r="B113" s="237">
        <v>2</v>
      </c>
      <c r="C113" s="221"/>
      <c r="D113" s="222"/>
      <c r="E113" s="221"/>
      <c r="F113" s="221"/>
    </row>
    <row r="114" spans="1:6" s="50" customFormat="1" ht="76.5" x14ac:dyDescent="0.35">
      <c r="A114" s="89" t="s">
        <v>361</v>
      </c>
      <c r="B114" s="237">
        <v>2</v>
      </c>
      <c r="C114" s="248" t="str">
        <f>IF(B114=0, -5, "0")</f>
        <v>0</v>
      </c>
      <c r="D114" s="256" t="s">
        <v>434</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2" t="s">
        <v>38</v>
      </c>
      <c r="B117" s="293"/>
      <c r="C117" s="294"/>
      <c r="D117" s="125">
        <f>SUM(B106:C116)</f>
        <v>21</v>
      </c>
      <c r="E117" s="37"/>
      <c r="F117" s="37"/>
    </row>
    <row r="118" spans="1:6" s="50" customFormat="1" x14ac:dyDescent="0.3">
      <c r="A118" s="292" t="s">
        <v>342</v>
      </c>
      <c r="B118" s="293"/>
      <c r="C118" s="294"/>
      <c r="D118" s="65">
        <f>D117/(COUNT(B106:C116)*2)</f>
        <v>0.95454545454545459</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ht="66" x14ac:dyDescent="0.3">
      <c r="A121" s="87" t="s">
        <v>322</v>
      </c>
      <c r="B121" s="238">
        <v>1</v>
      </c>
      <c r="C121" s="221"/>
      <c r="D121" s="240" t="s">
        <v>446</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67.5" x14ac:dyDescent="0.4">
      <c r="A124" s="48" t="s">
        <v>285</v>
      </c>
      <c r="B124" s="238">
        <v>2</v>
      </c>
      <c r="C124" s="228"/>
      <c r="D124" s="222" t="s">
        <v>445</v>
      </c>
      <c r="E124" s="222"/>
      <c r="F124" s="221"/>
    </row>
    <row r="125" spans="1:6" ht="19.5" x14ac:dyDescent="0.4">
      <c r="A125" s="41" t="s">
        <v>339</v>
      </c>
      <c r="B125" s="238">
        <v>2</v>
      </c>
      <c r="C125" s="228"/>
      <c r="D125" s="234"/>
      <c r="E125" s="229"/>
      <c r="F125" s="221"/>
    </row>
    <row r="126" spans="1:6" ht="76.5" x14ac:dyDescent="0.35">
      <c r="A126" s="83" t="s">
        <v>239</v>
      </c>
      <c r="B126" s="238">
        <v>2</v>
      </c>
      <c r="C126" s="249" t="str">
        <f>IF(B126=0, -5, "0")</f>
        <v>0</v>
      </c>
      <c r="D126" s="256" t="s">
        <v>434</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76.5" x14ac:dyDescent="0.35">
      <c r="A129" s="83" t="s">
        <v>217</v>
      </c>
      <c r="B129" s="238">
        <v>2</v>
      </c>
      <c r="C129" s="249" t="str">
        <f>IF(B129=0, -5, "0")</f>
        <v>0</v>
      </c>
      <c r="D129" s="256" t="s">
        <v>434</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2" t="s">
        <v>38</v>
      </c>
      <c r="B132" s="293"/>
      <c r="C132" s="294"/>
      <c r="D132" s="125">
        <f>SUM(B121:C131)</f>
        <v>21</v>
      </c>
    </row>
    <row r="133" spans="1:6" x14ac:dyDescent="0.3">
      <c r="A133" s="292" t="s">
        <v>342</v>
      </c>
      <c r="B133" s="293"/>
      <c r="C133" s="294"/>
      <c r="D133" s="63">
        <f>D132/(COUNT(B121:C131)*2)</f>
        <v>0.95454545454545459</v>
      </c>
    </row>
    <row r="134" spans="1:6" s="50" customFormat="1" x14ac:dyDescent="0.3">
      <c r="A134" s="54"/>
      <c r="B134" s="55"/>
      <c r="C134" s="55"/>
      <c r="D134" s="61"/>
    </row>
    <row r="135" spans="1:6" ht="24.75" customHeight="1" x14ac:dyDescent="0.4">
      <c r="A135" s="301" t="s">
        <v>78</v>
      </c>
      <c r="B135" s="302"/>
      <c r="C135" s="302"/>
      <c r="D135" s="302"/>
      <c r="E135" s="302"/>
      <c r="F135" s="302"/>
    </row>
    <row r="136" spans="1:6" ht="19.5" x14ac:dyDescent="0.4">
      <c r="A136" s="51" t="s">
        <v>349</v>
      </c>
      <c r="B136" s="237">
        <v>2</v>
      </c>
      <c r="C136" s="228"/>
      <c r="D136" s="230"/>
      <c r="E136" s="221"/>
      <c r="F136" s="221"/>
    </row>
    <row r="137" spans="1:6" ht="76.5" x14ac:dyDescent="0.35">
      <c r="A137" s="76" t="s">
        <v>140</v>
      </c>
      <c r="B137" s="237">
        <v>2</v>
      </c>
      <c r="C137" s="250" t="str">
        <f>IF(B137=0, -5, "0")</f>
        <v>0</v>
      </c>
      <c r="D137" s="256" t="s">
        <v>434</v>
      </c>
      <c r="E137" s="221"/>
      <c r="F137" s="221"/>
    </row>
    <row r="138" spans="1:6" x14ac:dyDescent="0.3">
      <c r="A138" s="49" t="s">
        <v>324</v>
      </c>
      <c r="B138" s="237">
        <v>2</v>
      </c>
      <c r="C138" s="222"/>
      <c r="D138" s="242"/>
      <c r="E138" s="221"/>
      <c r="F138" s="221"/>
    </row>
    <row r="139" spans="1:6" ht="33" x14ac:dyDescent="0.3">
      <c r="A139" s="95" t="s">
        <v>325</v>
      </c>
      <c r="B139" s="237">
        <v>1</v>
      </c>
      <c r="C139" s="222"/>
      <c r="D139" s="257" t="s">
        <v>427</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441</v>
      </c>
      <c r="E142" s="221"/>
      <c r="F142" s="221"/>
    </row>
    <row r="143" spans="1:6" ht="76.5" x14ac:dyDescent="0.35">
      <c r="A143" s="76" t="s">
        <v>268</v>
      </c>
      <c r="B143" s="237">
        <v>2</v>
      </c>
      <c r="C143" s="250" t="str">
        <f>IF(B143=0, -5, "0")</f>
        <v>0</v>
      </c>
      <c r="D143" s="256" t="s">
        <v>434</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2" t="s">
        <v>38</v>
      </c>
      <c r="B148" s="293"/>
      <c r="C148" s="294"/>
      <c r="D148" s="125">
        <f>SUM(B136:C147)</f>
        <v>22</v>
      </c>
    </row>
    <row r="149" spans="1:6" x14ac:dyDescent="0.3">
      <c r="A149" s="292" t="s">
        <v>342</v>
      </c>
      <c r="B149" s="293"/>
      <c r="C149" s="294"/>
      <c r="D149" s="65">
        <f>D148/(COUNT(B136:C147)*2)</f>
        <v>0.91666666666666663</v>
      </c>
    </row>
    <row r="150" spans="1:6" s="50" customFormat="1" x14ac:dyDescent="0.3">
      <c r="A150" s="54"/>
      <c r="B150" s="55"/>
      <c r="C150" s="55"/>
      <c r="D150" s="56"/>
    </row>
    <row r="151" spans="1:6" ht="19.5" x14ac:dyDescent="0.4">
      <c r="A151" s="301" t="s">
        <v>243</v>
      </c>
      <c r="B151" s="302"/>
      <c r="C151" s="302"/>
      <c r="D151" s="302"/>
      <c r="E151" s="302"/>
      <c r="F151" s="302"/>
    </row>
    <row r="152" spans="1:6" ht="49.5" x14ac:dyDescent="0.3">
      <c r="A152" s="93" t="s">
        <v>326</v>
      </c>
      <c r="B152" s="221">
        <v>1</v>
      </c>
      <c r="C152" s="221"/>
      <c r="D152" s="240" t="s">
        <v>460</v>
      </c>
      <c r="E152" s="221"/>
      <c r="F152" s="221"/>
    </row>
    <row r="153" spans="1:6" x14ac:dyDescent="0.3">
      <c r="A153" s="41" t="s">
        <v>162</v>
      </c>
      <c r="B153" s="221">
        <v>2</v>
      </c>
      <c r="C153" s="221"/>
      <c r="D153" s="265"/>
      <c r="E153" s="221"/>
      <c r="F153" s="221"/>
    </row>
    <row r="154" spans="1:6" ht="33" x14ac:dyDescent="0.35">
      <c r="A154" s="76" t="s">
        <v>353</v>
      </c>
      <c r="B154" s="221">
        <v>0</v>
      </c>
      <c r="C154" s="248">
        <f>IF(B154=0, -5, "0")</f>
        <v>-5</v>
      </c>
      <c r="D154" s="240" t="s">
        <v>461</v>
      </c>
      <c r="E154" s="221"/>
      <c r="F154" s="221"/>
    </row>
    <row r="155" spans="1:6" ht="33" x14ac:dyDescent="0.35">
      <c r="A155" s="76" t="s">
        <v>354</v>
      </c>
      <c r="B155" s="221">
        <v>0</v>
      </c>
      <c r="C155" s="248">
        <f>IF(B155=0, -5, "0")</f>
        <v>-5</v>
      </c>
      <c r="D155" s="240" t="s">
        <v>462</v>
      </c>
      <c r="E155" s="221"/>
      <c r="F155" s="221"/>
    </row>
    <row r="156" spans="1:6" ht="18" x14ac:dyDescent="0.35">
      <c r="A156" s="76" t="s">
        <v>355</v>
      </c>
      <c r="B156" s="221">
        <v>2</v>
      </c>
      <c r="C156" s="248" t="str">
        <f>IF(B156=0, -5, "0")</f>
        <v>0</v>
      </c>
      <c r="D156" s="240"/>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2" t="s">
        <v>38</v>
      </c>
      <c r="B160" s="299"/>
      <c r="C160" s="300"/>
      <c r="D160" s="188">
        <f>SUM(B152:C159)</f>
        <v>1</v>
      </c>
    </row>
    <row r="161" spans="1:6" x14ac:dyDescent="0.3">
      <c r="A161" s="292" t="s">
        <v>342</v>
      </c>
      <c r="B161" s="293"/>
      <c r="C161" s="294"/>
      <c r="D161" s="65">
        <f>D160/(COUNT(B152:C159)*2)</f>
        <v>0.05</v>
      </c>
    </row>
    <row r="162" spans="1:6" s="50" customFormat="1" ht="28.15" customHeigh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2" t="s">
        <v>38</v>
      </c>
      <c r="B168" s="293"/>
      <c r="C168" s="294"/>
      <c r="D168" s="125">
        <f>SUM(B164:C167)</f>
        <v>8</v>
      </c>
    </row>
    <row r="169" spans="1:6" x14ac:dyDescent="0.3">
      <c r="A169" s="292" t="s">
        <v>342</v>
      </c>
      <c r="B169" s="293"/>
      <c r="C169" s="294"/>
      <c r="D169" s="65">
        <f>D168/(COUNT(B164:C167)*2)</f>
        <v>1</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2" t="s">
        <v>38</v>
      </c>
      <c r="B176" s="293"/>
      <c r="C176" s="294"/>
      <c r="D176" s="125">
        <f>SUM(B172:C175)</f>
        <v>8</v>
      </c>
    </row>
    <row r="177" spans="1:6" x14ac:dyDescent="0.3">
      <c r="A177" s="292" t="s">
        <v>342</v>
      </c>
      <c r="B177" s="293"/>
      <c r="C177" s="294"/>
      <c r="D177" s="65">
        <f>D176/(COUNT(B172:C175)*2)</f>
        <v>1</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2" t="s">
        <v>38</v>
      </c>
      <c r="B185" s="293"/>
      <c r="C185" s="294"/>
      <c r="D185" s="125">
        <f>SUM(B180:C184)</f>
        <v>10</v>
      </c>
    </row>
    <row r="186" spans="1:6" x14ac:dyDescent="0.3">
      <c r="A186" s="292" t="s">
        <v>342</v>
      </c>
      <c r="B186" s="293"/>
      <c r="C186" s="294"/>
      <c r="D186" s="65">
        <f>D185/(COUNT(B180:C184)*2)</f>
        <v>1</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49.5" x14ac:dyDescent="0.3">
      <c r="A191" s="48" t="s">
        <v>360</v>
      </c>
      <c r="B191" s="221">
        <v>1</v>
      </c>
      <c r="C191" s="221"/>
      <c r="D191" s="222" t="s">
        <v>459</v>
      </c>
      <c r="E191" s="221"/>
      <c r="F191" s="221"/>
    </row>
    <row r="192" spans="1:6" x14ac:dyDescent="0.3">
      <c r="A192" s="96" t="s">
        <v>212</v>
      </c>
      <c r="B192" s="221">
        <v>2</v>
      </c>
      <c r="C192" s="221"/>
      <c r="D192" s="221"/>
      <c r="E192" s="221"/>
      <c r="F192" s="221"/>
    </row>
    <row r="193" spans="1:4" x14ac:dyDescent="0.3">
      <c r="A193" s="292" t="s">
        <v>38</v>
      </c>
      <c r="B193" s="293"/>
      <c r="C193" s="294"/>
      <c r="D193" s="97">
        <f>SUM(B189:C192)</f>
        <v>5</v>
      </c>
    </row>
    <row r="194" spans="1:4" x14ac:dyDescent="0.3">
      <c r="A194" s="292" t="s">
        <v>342</v>
      </c>
      <c r="B194" s="293"/>
      <c r="C194" s="294"/>
      <c r="D194" s="65">
        <f>D193/(COUNT(B189:C192)*2)</f>
        <v>0.83333333333333337</v>
      </c>
    </row>
    <row r="196" spans="1:4" ht="18" x14ac:dyDescent="0.35">
      <c r="A196" s="121" t="s">
        <v>284</v>
      </c>
      <c r="B196" s="120"/>
      <c r="C196" s="120"/>
      <c r="D196" s="220">
        <v>0.76</v>
      </c>
    </row>
    <row r="197" spans="1:4" ht="22.5" x14ac:dyDescent="0.3">
      <c r="A197" s="71" t="s">
        <v>377</v>
      </c>
      <c r="B197" s="72"/>
      <c r="C197" s="73"/>
      <c r="D197" s="74">
        <f>SUM(D193,D185,D176,D168,D160,D62,D51,D32,D22,D117,D148,D132,D101,D83,D41)</f>
        <v>206</v>
      </c>
    </row>
    <row r="198" spans="1:4" ht="22.5" x14ac:dyDescent="0.3">
      <c r="A198" s="71" t="s">
        <v>378</v>
      </c>
      <c r="B198" s="72"/>
      <c r="C198" s="73"/>
      <c r="D198" s="75">
        <f>D197/(COUNT(B189:C192,B180:C184,B172:C175,B164:C167,B152:C159,B55:C61,B45:C50,B26:C31,B17:C21,B106:C116,B136:C147,B121:C131,B87:C100,B66:C82,B36:C40)*2)</f>
        <v>0.86554621848739499</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EL GHAZELLA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6" t="s">
        <v>137</v>
      </c>
      <c r="B43" s="276"/>
      <c r="C43" s="276"/>
      <c r="D43" s="276"/>
      <c r="E43" s="276"/>
      <c r="F43" s="276"/>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6" t="s">
        <v>129</v>
      </c>
      <c r="B99" s="276"/>
      <c r="C99" s="276"/>
      <c r="D99" s="276"/>
      <c r="E99" s="276"/>
      <c r="F99" s="276"/>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6" t="s">
        <v>130</v>
      </c>
      <c r="B152" s="276"/>
      <c r="C152" s="276"/>
      <c r="D152" s="276"/>
      <c r="E152" s="276"/>
      <c r="F152" s="276"/>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6" t="s">
        <v>167</v>
      </c>
      <c r="B192" s="276"/>
      <c r="C192" s="276"/>
      <c r="D192" s="276"/>
      <c r="E192" s="276"/>
      <c r="F192" s="276"/>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6" t="s">
        <v>21</v>
      </c>
      <c r="B324" s="276"/>
      <c r="C324" s="276"/>
      <c r="D324" s="276"/>
      <c r="E324" s="276"/>
      <c r="F324" s="276"/>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6" t="s">
        <v>8</v>
      </c>
      <c r="B352" s="276"/>
      <c r="C352" s="276"/>
      <c r="D352" s="276"/>
      <c r="E352" s="276"/>
      <c r="F352" s="276"/>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6" t="s">
        <v>374</v>
      </c>
      <c r="B435" s="276"/>
      <c r="C435" s="276"/>
      <c r="D435" s="276"/>
      <c r="E435" s="276"/>
      <c r="F435" s="276"/>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EL GHAZELLA</v>
      </c>
      <c r="B7" s="282"/>
      <c r="C7" s="282"/>
      <c r="D7" s="282"/>
      <c r="E7" s="282"/>
      <c r="F7" s="282"/>
      <c r="G7" s="216"/>
      <c r="H7" s="216"/>
      <c r="I7" s="216"/>
    </row>
    <row r="8" spans="1:9" s="36" customFormat="1" ht="24.75" x14ac:dyDescent="0.5">
      <c r="A8" s="38" t="s">
        <v>44</v>
      </c>
      <c r="B8" s="305">
        <f>'A2 Exploitation'!B9:F9</f>
        <v>0</v>
      </c>
      <c r="C8" s="305"/>
      <c r="D8" s="305"/>
      <c r="E8" s="305"/>
      <c r="F8" s="305"/>
      <c r="G8" s="216"/>
      <c r="H8" s="216"/>
      <c r="I8" s="216"/>
    </row>
    <row r="9" spans="1:9" s="36" customFormat="1" ht="24.75" x14ac:dyDescent="0.5">
      <c r="A9" s="39" t="s">
        <v>46</v>
      </c>
      <c r="B9" s="306">
        <f>'A2 Exploitation'!B10:F10</f>
        <v>0</v>
      </c>
      <c r="C9" s="306"/>
      <c r="D9" s="306"/>
      <c r="E9" s="306"/>
      <c r="F9" s="306"/>
      <c r="G9" s="216"/>
      <c r="H9" s="216"/>
      <c r="I9" s="216"/>
    </row>
    <row r="10" spans="1:9" s="36" customFormat="1" ht="24.75" x14ac:dyDescent="0.5">
      <c r="A10" s="38" t="s">
        <v>45</v>
      </c>
      <c r="B10" s="303">
        <f>'A2 Exploitation'!B11:F11</f>
        <v>0</v>
      </c>
      <c r="C10" s="303"/>
      <c r="D10" s="303"/>
      <c r="E10" s="303"/>
      <c r="F10" s="303"/>
      <c r="G10" s="216"/>
      <c r="H10" s="216"/>
      <c r="I10" s="216"/>
    </row>
    <row r="11" spans="1:9" s="36" customFormat="1" ht="24.75" x14ac:dyDescent="0.5">
      <c r="A11" s="38" t="s">
        <v>341</v>
      </c>
      <c r="B11" s="295">
        <f>D198</f>
        <v>0</v>
      </c>
      <c r="C11" s="295"/>
      <c r="D11" s="295"/>
      <c r="E11" s="295"/>
      <c r="F11" s="295"/>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8" t="s">
        <v>38</v>
      </c>
      <c r="B22" s="299"/>
      <c r="C22" s="300"/>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9"/>
      <c r="C160" s="300"/>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EL GHAZELLA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6" t="s">
        <v>137</v>
      </c>
      <c r="B43" s="276"/>
      <c r="C43" s="276"/>
      <c r="D43" s="276"/>
      <c r="E43" s="276"/>
      <c r="F43" s="276"/>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6" t="s">
        <v>129</v>
      </c>
      <c r="B99" s="276"/>
      <c r="C99" s="276"/>
      <c r="D99" s="276"/>
      <c r="E99" s="276"/>
      <c r="F99" s="276"/>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6" t="s">
        <v>130</v>
      </c>
      <c r="B152" s="276"/>
      <c r="C152" s="276"/>
      <c r="D152" s="276"/>
      <c r="E152" s="276"/>
      <c r="F152" s="276"/>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6" t="s">
        <v>167</v>
      </c>
      <c r="B192" s="276"/>
      <c r="C192" s="276"/>
      <c r="D192" s="276"/>
      <c r="E192" s="276"/>
      <c r="F192" s="276"/>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6" t="s">
        <v>21</v>
      </c>
      <c r="B324" s="276"/>
      <c r="C324" s="276"/>
      <c r="D324" s="276"/>
      <c r="E324" s="276"/>
      <c r="F324" s="276"/>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6" t="s">
        <v>8</v>
      </c>
      <c r="B352" s="276"/>
      <c r="C352" s="276"/>
      <c r="D352" s="276"/>
      <c r="E352" s="276"/>
      <c r="F352" s="276"/>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6" t="s">
        <v>374</v>
      </c>
      <c r="B435" s="276"/>
      <c r="C435" s="276"/>
      <c r="D435" s="276"/>
      <c r="E435" s="276"/>
      <c r="F435" s="276"/>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EL GHAZELLA</v>
      </c>
      <c r="B7" s="282"/>
      <c r="C7" s="282"/>
      <c r="D7" s="282"/>
      <c r="E7" s="282"/>
      <c r="F7" s="282"/>
      <c r="G7" s="216"/>
      <c r="H7" s="216"/>
      <c r="I7" s="216"/>
    </row>
    <row r="8" spans="1:9" s="36" customFormat="1" ht="24.75" x14ac:dyDescent="0.5">
      <c r="A8" s="38" t="s">
        <v>44</v>
      </c>
      <c r="B8" s="305">
        <f>'A3 Exploitation'!B9:F9</f>
        <v>0</v>
      </c>
      <c r="C8" s="305"/>
      <c r="D8" s="305"/>
      <c r="E8" s="305"/>
      <c r="F8" s="305"/>
      <c r="G8" s="216"/>
      <c r="H8" s="216"/>
      <c r="I8" s="216"/>
    </row>
    <row r="9" spans="1:9" s="36" customFormat="1" ht="24.75" x14ac:dyDescent="0.5">
      <c r="A9" s="39" t="s">
        <v>46</v>
      </c>
      <c r="B9" s="306">
        <f>'A3 Exploitation'!B10:F10</f>
        <v>0</v>
      </c>
      <c r="C9" s="306"/>
      <c r="D9" s="306"/>
      <c r="E9" s="306"/>
      <c r="F9" s="306"/>
      <c r="G9" s="216"/>
      <c r="H9" s="216"/>
      <c r="I9" s="216"/>
    </row>
    <row r="10" spans="1:9" s="36" customFormat="1" ht="24.75" x14ac:dyDescent="0.5">
      <c r="A10" s="38" t="s">
        <v>45</v>
      </c>
      <c r="B10" s="303">
        <f>'A3 Exploitation'!B11:F11</f>
        <v>0</v>
      </c>
      <c r="C10" s="303"/>
      <c r="D10" s="303"/>
      <c r="E10" s="303"/>
      <c r="F10" s="303"/>
      <c r="G10" s="216"/>
      <c r="H10" s="216"/>
      <c r="I10" s="216"/>
    </row>
    <row r="11" spans="1:9" s="36" customFormat="1" ht="24.75" x14ac:dyDescent="0.5">
      <c r="A11" s="38" t="s">
        <v>341</v>
      </c>
      <c r="B11" s="295">
        <f>D198</f>
        <v>0</v>
      </c>
      <c r="C11" s="295"/>
      <c r="D11" s="295"/>
      <c r="E11" s="295"/>
      <c r="F11" s="295"/>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8" t="s">
        <v>38</v>
      </c>
      <c r="B22" s="299"/>
      <c r="C22" s="300"/>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7" x14ac:dyDescent="0.3">
      <c r="A33" s="292" t="s">
        <v>342</v>
      </c>
      <c r="B33" s="293"/>
      <c r="C33" s="294"/>
      <c r="D33" s="65">
        <f>D32/(COUNT(B26:C31)*2)</f>
        <v>0</v>
      </c>
    </row>
    <row r="34" spans="1:7" s="50" customFormat="1" x14ac:dyDescent="0.3">
      <c r="A34" s="54"/>
      <c r="B34" s="55"/>
      <c r="C34" s="55"/>
      <c r="D34" s="56"/>
    </row>
    <row r="35" spans="1:7" s="50" customFormat="1" ht="19.5" x14ac:dyDescent="0.4">
      <c r="A35" s="301" t="s">
        <v>246</v>
      </c>
      <c r="B35" s="302"/>
      <c r="C35" s="302"/>
      <c r="D35" s="302"/>
      <c r="E35" s="302"/>
      <c r="F35" s="302"/>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2" t="s">
        <v>38</v>
      </c>
      <c r="B41" s="293"/>
      <c r="C41" s="294"/>
      <c r="D41" s="214">
        <f>SUM(B36:C40)</f>
        <v>0</v>
      </c>
      <c r="E41" s="37"/>
      <c r="F41" s="37"/>
    </row>
    <row r="42" spans="1:7" s="50" customFormat="1" x14ac:dyDescent="0.3">
      <c r="A42" s="292" t="s">
        <v>342</v>
      </c>
      <c r="B42" s="293"/>
      <c r="C42" s="294"/>
      <c r="D42" s="65">
        <f>D41/(COUNT(B36:C40)*2)</f>
        <v>0</v>
      </c>
      <c r="E42" s="37"/>
      <c r="F42" s="37"/>
    </row>
    <row r="43" spans="1:7" s="50" customFormat="1" x14ac:dyDescent="0.3">
      <c r="A43" s="90"/>
      <c r="B43" s="91"/>
      <c r="C43" s="91"/>
      <c r="D43" s="92"/>
    </row>
    <row r="44" spans="1:7" ht="19.5" x14ac:dyDescent="0.4">
      <c r="A44" s="307" t="s">
        <v>21</v>
      </c>
      <c r="B44" s="308"/>
      <c r="C44" s="308"/>
      <c r="D44" s="308"/>
      <c r="E44" s="308"/>
      <c r="F44" s="308"/>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9"/>
      <c r="C160" s="300"/>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0"/>
      <c r="E1" s="280"/>
      <c r="F1" s="280"/>
      <c r="G1" s="280"/>
      <c r="H1" s="280"/>
      <c r="I1" s="28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1" t="s">
        <v>201</v>
      </c>
      <c r="B7" s="281"/>
      <c r="C7" s="281"/>
      <c r="D7" s="281"/>
      <c r="E7" s="281"/>
      <c r="F7" s="281"/>
      <c r="G7" s="213"/>
      <c r="H7" s="213"/>
      <c r="I7" s="213"/>
    </row>
    <row r="8" spans="1:9" ht="29.25" x14ac:dyDescent="0.5">
      <c r="A8" s="282" t="str">
        <f>'Page de garde'!D18</f>
        <v>EL GHAZELLA</v>
      </c>
      <c r="B8" s="282"/>
      <c r="C8" s="282"/>
      <c r="D8" s="282"/>
      <c r="E8" s="282"/>
      <c r="F8" s="282"/>
      <c r="G8" s="216"/>
      <c r="H8" s="216"/>
      <c r="I8" s="213"/>
    </row>
    <row r="9" spans="1:9" ht="24.75" x14ac:dyDescent="0.5">
      <c r="A9" s="38" t="s">
        <v>44</v>
      </c>
      <c r="B9" s="283"/>
      <c r="C9" s="283"/>
      <c r="D9" s="283"/>
      <c r="E9" s="283"/>
      <c r="F9" s="283"/>
      <c r="G9" s="216"/>
      <c r="H9" s="216"/>
      <c r="I9" s="213"/>
    </row>
    <row r="10" spans="1:9" ht="24.75" x14ac:dyDescent="0.5">
      <c r="A10" s="39" t="s">
        <v>46</v>
      </c>
      <c r="B10" s="284"/>
      <c r="C10" s="284"/>
      <c r="D10" s="284"/>
      <c r="E10" s="284"/>
      <c r="F10" s="284"/>
      <c r="G10" s="216"/>
      <c r="H10" s="216"/>
      <c r="I10" s="213"/>
    </row>
    <row r="11" spans="1:9" ht="24.75" x14ac:dyDescent="0.5">
      <c r="A11" s="38" t="s">
        <v>45</v>
      </c>
      <c r="B11" s="279"/>
      <c r="C11" s="279"/>
      <c r="D11" s="279"/>
      <c r="E11" s="279"/>
      <c r="F11" s="279"/>
      <c r="G11" s="216"/>
      <c r="H11" s="216"/>
      <c r="I11" s="213"/>
    </row>
    <row r="12" spans="1:9" ht="24.75" x14ac:dyDescent="0.5">
      <c r="A12" s="38" t="s">
        <v>276</v>
      </c>
      <c r="B12" s="285">
        <f>D505</f>
        <v>0</v>
      </c>
      <c r="C12" s="285"/>
      <c r="D12" s="285"/>
      <c r="E12" s="285"/>
      <c r="F12" s="285"/>
      <c r="G12" s="216"/>
      <c r="H12" s="216"/>
      <c r="I12" s="213"/>
    </row>
    <row r="13" spans="1:9" ht="22.5" x14ac:dyDescent="0.45">
      <c r="A13" s="35"/>
      <c r="B13" s="36"/>
      <c r="C13" s="36"/>
      <c r="D13" s="286"/>
      <c r="E13" s="286"/>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7" t="s">
        <v>36</v>
      </c>
      <c r="C15" s="77" t="s">
        <v>35</v>
      </c>
      <c r="D15" s="288"/>
      <c r="E15" s="289"/>
      <c r="F15" s="288"/>
      <c r="G15" s="36"/>
      <c r="H15" s="36"/>
    </row>
    <row r="16" spans="1:9" ht="18" x14ac:dyDescent="0.35">
      <c r="A16" s="276" t="s">
        <v>0</v>
      </c>
      <c r="B16" s="276"/>
      <c r="C16" s="276"/>
      <c r="D16" s="276"/>
      <c r="E16" s="276"/>
      <c r="F16" s="276"/>
      <c r="G16" s="36"/>
      <c r="H16" s="36"/>
    </row>
    <row r="17" spans="1:8" ht="18" x14ac:dyDescent="0.3">
      <c r="A17" s="182">
        <f>B11</f>
        <v>0</v>
      </c>
      <c r="B17" s="36"/>
      <c r="C17" s="36"/>
      <c r="D17" s="36"/>
      <c r="E17" s="36"/>
      <c r="F17" s="36"/>
      <c r="G17" s="36"/>
      <c r="H17" s="36"/>
    </row>
    <row r="18" spans="1:8" ht="18" x14ac:dyDescent="0.25">
      <c r="A18" s="290" t="s">
        <v>1</v>
      </c>
      <c r="B18" s="291"/>
      <c r="C18" s="291"/>
      <c r="D18" s="291"/>
      <c r="E18" s="291"/>
      <c r="F18" s="29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6" t="s">
        <v>137</v>
      </c>
      <c r="B43" s="276"/>
      <c r="C43" s="276"/>
      <c r="D43" s="276"/>
      <c r="E43" s="276"/>
      <c r="F43" s="276"/>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6" t="s">
        <v>129</v>
      </c>
      <c r="B99" s="276"/>
      <c r="C99" s="276"/>
      <c r="D99" s="276"/>
      <c r="E99" s="276"/>
      <c r="F99" s="276"/>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6" t="s">
        <v>130</v>
      </c>
      <c r="B152" s="276"/>
      <c r="C152" s="276"/>
      <c r="D152" s="276"/>
      <c r="E152" s="276"/>
      <c r="F152" s="276"/>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6" t="s">
        <v>167</v>
      </c>
      <c r="B192" s="276"/>
      <c r="C192" s="276"/>
      <c r="D192" s="276"/>
      <c r="E192" s="276"/>
      <c r="F192" s="276"/>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6" t="s">
        <v>78</v>
      </c>
      <c r="B248" s="276"/>
      <c r="C248" s="276"/>
      <c r="D248" s="276"/>
      <c r="E248" s="276"/>
      <c r="F248" s="276"/>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6" t="s">
        <v>4</v>
      </c>
      <c r="B291" s="276"/>
      <c r="C291" s="276"/>
      <c r="D291" s="276"/>
      <c r="E291" s="276"/>
      <c r="F291" s="276"/>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6" t="s">
        <v>21</v>
      </c>
      <c r="B324" s="276"/>
      <c r="C324" s="276"/>
      <c r="D324" s="276"/>
      <c r="E324" s="276"/>
      <c r="F324" s="276"/>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6" t="s">
        <v>8</v>
      </c>
      <c r="B352" s="276"/>
      <c r="C352" s="276"/>
      <c r="D352" s="276"/>
      <c r="E352" s="276"/>
      <c r="F352" s="276"/>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6" t="s">
        <v>125</v>
      </c>
      <c r="B405" s="276"/>
      <c r="C405" s="276"/>
      <c r="D405" s="276"/>
      <c r="E405" s="276"/>
      <c r="F405" s="276"/>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6" t="s">
        <v>374</v>
      </c>
      <c r="B435" s="276"/>
      <c r="C435" s="276"/>
      <c r="D435" s="276"/>
      <c r="E435" s="276"/>
      <c r="F435" s="276"/>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4"/>
      <c r="E1" s="304"/>
      <c r="F1" s="304"/>
      <c r="G1" s="304"/>
      <c r="H1" s="304"/>
      <c r="I1" s="30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1" t="s">
        <v>52</v>
      </c>
      <c r="B6" s="281"/>
      <c r="C6" s="281"/>
      <c r="D6" s="281"/>
      <c r="E6" s="281"/>
      <c r="F6" s="281"/>
      <c r="G6" s="216"/>
      <c r="H6" s="216"/>
      <c r="I6" s="216"/>
    </row>
    <row r="7" spans="1:9" s="36" customFormat="1" ht="21.75" customHeight="1" x14ac:dyDescent="0.5">
      <c r="A7" s="282" t="str">
        <f>'A1 Exploitation'!A8:F8</f>
        <v>EL GHAZELLA</v>
      </c>
      <c r="B7" s="282"/>
      <c r="C7" s="282"/>
      <c r="D7" s="282"/>
      <c r="E7" s="282"/>
      <c r="F7" s="282"/>
      <c r="G7" s="216"/>
      <c r="H7" s="216"/>
      <c r="I7" s="216"/>
    </row>
    <row r="8" spans="1:9" s="36" customFormat="1" ht="24.75" x14ac:dyDescent="0.5">
      <c r="A8" s="38" t="s">
        <v>44</v>
      </c>
      <c r="B8" s="305">
        <f>'A4 Exploitation'!B9:F9</f>
        <v>0</v>
      </c>
      <c r="C8" s="305"/>
      <c r="D8" s="305"/>
      <c r="E8" s="305"/>
      <c r="F8" s="305"/>
      <c r="G8" s="216"/>
      <c r="H8" s="216"/>
      <c r="I8" s="216"/>
    </row>
    <row r="9" spans="1:9" s="36" customFormat="1" ht="24.75" x14ac:dyDescent="0.5">
      <c r="A9" s="39" t="s">
        <v>46</v>
      </c>
      <c r="B9" s="306">
        <f>'A4 Exploitation'!B10:F10</f>
        <v>0</v>
      </c>
      <c r="C9" s="306"/>
      <c r="D9" s="306"/>
      <c r="E9" s="306"/>
      <c r="F9" s="306"/>
      <c r="G9" s="216"/>
      <c r="H9" s="216"/>
      <c r="I9" s="216"/>
    </row>
    <row r="10" spans="1:9" s="36" customFormat="1" ht="24.75" x14ac:dyDescent="0.5">
      <c r="A10" s="38" t="s">
        <v>45</v>
      </c>
      <c r="B10" s="303">
        <f>'A4 Exploitation'!B11:F11</f>
        <v>0</v>
      </c>
      <c r="C10" s="303"/>
      <c r="D10" s="303"/>
      <c r="E10" s="303"/>
      <c r="F10" s="303"/>
      <c r="G10" s="216"/>
      <c r="H10" s="216"/>
      <c r="I10" s="216"/>
    </row>
    <row r="11" spans="1:9" s="36" customFormat="1" ht="24.75" x14ac:dyDescent="0.5">
      <c r="A11" s="38" t="s">
        <v>341</v>
      </c>
      <c r="B11" s="311">
        <f>D198</f>
        <v>0</v>
      </c>
      <c r="C11" s="311"/>
      <c r="D11" s="311"/>
      <c r="E11" s="311"/>
      <c r="F11" s="311"/>
      <c r="G11" s="216"/>
      <c r="H11" s="216"/>
      <c r="I11" s="216"/>
    </row>
    <row r="12" spans="1:9" s="36" customFormat="1" ht="22.5" x14ac:dyDescent="0.45">
      <c r="A12" s="35"/>
      <c r="D12" s="286"/>
      <c r="E12" s="286"/>
      <c r="F12" s="286"/>
      <c r="G12" s="286"/>
      <c r="H12" s="286"/>
      <c r="I12" s="40"/>
    </row>
    <row r="13" spans="1:9" s="36" customFormat="1" ht="11.25" customHeight="1" x14ac:dyDescent="0.3">
      <c r="A13" s="287" t="s">
        <v>32</v>
      </c>
      <c r="B13" s="288" t="s">
        <v>33</v>
      </c>
      <c r="C13" s="288"/>
      <c r="D13" s="288" t="s">
        <v>48</v>
      </c>
      <c r="E13" s="288" t="s">
        <v>213</v>
      </c>
      <c r="F13" s="288" t="s">
        <v>214</v>
      </c>
    </row>
    <row r="14" spans="1:9" s="36" customFormat="1" ht="12.75" customHeight="1" x14ac:dyDescent="0.3">
      <c r="A14" s="287"/>
      <c r="B14" s="70" t="s">
        <v>36</v>
      </c>
      <c r="C14" s="70" t="s">
        <v>35</v>
      </c>
      <c r="D14" s="288"/>
      <c r="E14" s="288"/>
      <c r="F14" s="288"/>
    </row>
    <row r="15" spans="1:9" x14ac:dyDescent="0.3">
      <c r="A15" s="41"/>
      <c r="B15" s="41"/>
      <c r="C15" s="41"/>
      <c r="D15" s="41"/>
    </row>
    <row r="16" spans="1:9" ht="19.5" x14ac:dyDescent="0.4">
      <c r="A16" s="296" t="s">
        <v>0</v>
      </c>
      <c r="B16" s="297"/>
      <c r="C16" s="297"/>
      <c r="D16" s="297"/>
      <c r="E16" s="297"/>
      <c r="F16" s="29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8" t="s">
        <v>38</v>
      </c>
      <c r="B22" s="299"/>
      <c r="C22" s="300"/>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301" t="s">
        <v>4</v>
      </c>
      <c r="B25" s="302"/>
      <c r="C25" s="302"/>
      <c r="D25" s="302"/>
      <c r="E25" s="302"/>
      <c r="F25" s="30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301" t="s">
        <v>246</v>
      </c>
      <c r="B35" s="302"/>
      <c r="C35" s="302"/>
      <c r="D35" s="302"/>
      <c r="E35" s="302"/>
      <c r="F35" s="30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307" t="s">
        <v>21</v>
      </c>
      <c r="B44" s="308"/>
      <c r="C44" s="308"/>
      <c r="D44" s="308"/>
      <c r="E44" s="308"/>
      <c r="F44" s="30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301" t="s">
        <v>8</v>
      </c>
      <c r="B54" s="302"/>
      <c r="C54" s="302"/>
      <c r="D54" s="302"/>
      <c r="E54" s="302"/>
      <c r="F54" s="30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301" t="s">
        <v>143</v>
      </c>
      <c r="B65" s="302"/>
      <c r="C65" s="302"/>
      <c r="D65" s="302"/>
      <c r="E65" s="302"/>
      <c r="F65" s="30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301" t="s">
        <v>237</v>
      </c>
      <c r="B86" s="302"/>
      <c r="C86" s="302"/>
      <c r="D86" s="302"/>
      <c r="E86" s="302"/>
      <c r="F86" s="30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1" t="s">
        <v>238</v>
      </c>
      <c r="B105" s="302"/>
      <c r="C105" s="302"/>
      <c r="D105" s="302"/>
      <c r="E105" s="302"/>
      <c r="F105" s="30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301" t="s">
        <v>208</v>
      </c>
      <c r="B120" s="302"/>
      <c r="C120" s="302"/>
      <c r="D120" s="302"/>
      <c r="E120" s="302"/>
      <c r="F120" s="30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301" t="s">
        <v>78</v>
      </c>
      <c r="B135" s="302"/>
      <c r="C135" s="302"/>
      <c r="D135" s="302"/>
      <c r="E135" s="302"/>
      <c r="F135" s="30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301" t="s">
        <v>243</v>
      </c>
      <c r="B151" s="302"/>
      <c r="C151" s="302"/>
      <c r="D151" s="302"/>
      <c r="E151" s="302"/>
      <c r="F151" s="30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9"/>
      <c r="C160" s="300"/>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301" t="s">
        <v>85</v>
      </c>
      <c r="B163" s="302"/>
      <c r="C163" s="302"/>
      <c r="D163" s="302"/>
      <c r="E163" s="302"/>
      <c r="F163" s="30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301" t="s">
        <v>87</v>
      </c>
      <c r="B179" s="302"/>
      <c r="C179" s="302"/>
      <c r="D179" s="302"/>
      <c r="E179" s="302"/>
      <c r="F179" s="30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301" t="s">
        <v>242</v>
      </c>
      <c r="B188" s="302"/>
      <c r="C188" s="302"/>
      <c r="D188" s="302"/>
      <c r="E188" s="302"/>
      <c r="F188" s="30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2017-03-09T14:11:43Z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