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M Gafsa\2019\2\"/>
    </mc:Choice>
  </mc:AlternateContent>
  <bookViews>
    <workbookView xWindow="0" yWindow="0" windowWidth="20490" windowHeight="7755" tabRatio="916" activeTab="1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B182" i="29" l="1"/>
  <c r="B181" i="29"/>
  <c r="B180" i="29"/>
  <c r="B173" i="29"/>
  <c r="B172" i="29"/>
  <c r="B171" i="29"/>
  <c r="B164" i="29"/>
  <c r="B163" i="29"/>
  <c r="B162" i="29"/>
  <c r="B154" i="29"/>
  <c r="B153" i="29"/>
  <c r="B152" i="29"/>
  <c r="B145" i="29"/>
  <c r="B144" i="29"/>
  <c r="B143" i="29"/>
  <c r="B136" i="29"/>
  <c r="B135" i="29"/>
  <c r="B134" i="29"/>
  <c r="B127" i="29"/>
  <c r="B126" i="29"/>
  <c r="B125" i="29"/>
  <c r="B118" i="29"/>
  <c r="B117" i="29"/>
  <c r="B116" i="29"/>
  <c r="B109" i="29"/>
  <c r="B108" i="29"/>
  <c r="B107" i="29"/>
  <c r="B100" i="29"/>
  <c r="B99" i="29"/>
  <c r="B98" i="29"/>
  <c r="B91" i="29"/>
  <c r="B90" i="29"/>
  <c r="B89" i="29"/>
  <c r="B82" i="29"/>
  <c r="B81" i="29"/>
  <c r="B80" i="29"/>
  <c r="B73" i="29"/>
  <c r="B72" i="29"/>
  <c r="B71" i="29"/>
  <c r="B55" i="29"/>
  <c r="B54" i="29"/>
  <c r="B53" i="29"/>
  <c r="B46" i="29"/>
  <c r="B45" i="29"/>
  <c r="B44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D161" i="43" s="1"/>
  <c r="D162" i="43" s="1"/>
  <c r="C145" i="43"/>
  <c r="C144" i="43"/>
  <c r="C138" i="43"/>
  <c r="D149" i="43" s="1"/>
  <c r="D150" i="43" s="1"/>
  <c r="C132" i="43"/>
  <c r="C130" i="43"/>
  <c r="C128" i="43"/>
  <c r="C127" i="43"/>
  <c r="D133" i="43" s="1"/>
  <c r="D134" i="43" s="1"/>
  <c r="C116" i="43"/>
  <c r="C115" i="43"/>
  <c r="C112" i="43"/>
  <c r="D118" i="43" s="1"/>
  <c r="D119" i="43" s="1"/>
  <c r="C100" i="43"/>
  <c r="C99" i="43"/>
  <c r="C94" i="43"/>
  <c r="C93" i="43"/>
  <c r="D102" i="43" s="1"/>
  <c r="D103" i="43" s="1"/>
  <c r="C82" i="43"/>
  <c r="C80" i="43"/>
  <c r="C77" i="43"/>
  <c r="C76" i="43"/>
  <c r="D84" i="43" s="1"/>
  <c r="D85" i="43" s="1"/>
  <c r="C75" i="43"/>
  <c r="C61" i="43"/>
  <c r="D63" i="43" s="1"/>
  <c r="D64" i="43" s="1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3" i="43"/>
  <c r="D22" i="43"/>
  <c r="B10" i="43"/>
  <c r="B9" i="43"/>
  <c r="B8" i="43"/>
  <c r="A7" i="43"/>
  <c r="F721" i="42"/>
  <c r="E721" i="42"/>
  <c r="F700" i="42"/>
  <c r="E700" i="42"/>
  <c r="F668" i="42"/>
  <c r="E668" i="42"/>
  <c r="F605" i="42"/>
  <c r="E605" i="42"/>
  <c r="F565" i="42"/>
  <c r="E565" i="42"/>
  <c r="F525" i="42"/>
  <c r="E525" i="42"/>
  <c r="D525" i="42" s="1"/>
  <c r="B525" i="42" s="1"/>
  <c r="D526" i="42" s="1"/>
  <c r="D527" i="42" s="1"/>
  <c r="F471" i="42"/>
  <c r="E471" i="42"/>
  <c r="F424" i="42"/>
  <c r="E424" i="42"/>
  <c r="F366" i="42"/>
  <c r="E366" i="42"/>
  <c r="F299" i="42"/>
  <c r="E299" i="42"/>
  <c r="D299" i="42" s="1"/>
  <c r="B299" i="42" s="1"/>
  <c r="F244" i="42"/>
  <c r="E244" i="42"/>
  <c r="F185" i="42"/>
  <c r="E185" i="42"/>
  <c r="F129" i="42"/>
  <c r="E129" i="42"/>
  <c r="D129" i="42" s="1"/>
  <c r="B129" i="42" s="1"/>
  <c r="D130" i="42" s="1"/>
  <c r="D131" i="42" s="1"/>
  <c r="B64" i="29" s="1"/>
  <c r="F43" i="42"/>
  <c r="E43" i="42"/>
  <c r="D43" i="42" s="1"/>
  <c r="B43" i="42" s="1"/>
  <c r="C712" i="42"/>
  <c r="D715" i="42" s="1"/>
  <c r="D716" i="42" s="1"/>
  <c r="A705" i="42"/>
  <c r="C688" i="42"/>
  <c r="A677" i="42"/>
  <c r="D668" i="42"/>
  <c r="B668" i="42" s="1"/>
  <c r="D669" i="42" s="1"/>
  <c r="D670" i="42" s="1"/>
  <c r="C665" i="42"/>
  <c r="C659" i="42"/>
  <c r="C657" i="42"/>
  <c r="C648" i="42"/>
  <c r="C644" i="42"/>
  <c r="D650" i="42" s="1"/>
  <c r="D651" i="42" s="1"/>
  <c r="C632" i="42"/>
  <c r="D639" i="42" s="1"/>
  <c r="D640" i="42" s="1"/>
  <c r="D627" i="42"/>
  <c r="C626" i="42"/>
  <c r="C625" i="42"/>
  <c r="C622" i="42"/>
  <c r="A613" i="42"/>
  <c r="C600" i="42"/>
  <c r="C596" i="42"/>
  <c r="C593" i="42"/>
  <c r="C586" i="42"/>
  <c r="C585" i="42"/>
  <c r="C583" i="42"/>
  <c r="C582" i="42"/>
  <c r="D588" i="42" s="1"/>
  <c r="D589" i="42" s="1"/>
  <c r="A574" i="42"/>
  <c r="D565" i="42"/>
  <c r="B565" i="42" s="1"/>
  <c r="D566" i="42" s="1"/>
  <c r="C555" i="42"/>
  <c r="C554" i="42"/>
  <c r="C553" i="42"/>
  <c r="C550" i="42"/>
  <c r="D542" i="42"/>
  <c r="D543" i="42" s="1"/>
  <c r="C540" i="42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D445" i="42"/>
  <c r="D446" i="42" s="1"/>
  <c r="C443" i="42"/>
  <c r="A432" i="42"/>
  <c r="D424" i="42"/>
  <c r="B424" i="42" s="1"/>
  <c r="C410" i="42"/>
  <c r="C409" i="42"/>
  <c r="C408" i="42"/>
  <c r="C407" i="42"/>
  <c r="C402" i="42"/>
  <c r="C400" i="42"/>
  <c r="C399" i="42"/>
  <c r="C396" i="42"/>
  <c r="D390" i="42"/>
  <c r="D391" i="42" s="1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D227" i="42" s="1"/>
  <c r="D228" i="42" s="1"/>
  <c r="C201" i="42"/>
  <c r="C199" i="42"/>
  <c r="D203" i="42" s="1"/>
  <c r="D204" i="42" s="1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D197" i="41" s="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D133" i="41" s="1"/>
  <c r="D134" i="41" s="1"/>
  <c r="C116" i="41"/>
  <c r="C115" i="41"/>
  <c r="C112" i="41"/>
  <c r="D118" i="41" s="1"/>
  <c r="D119" i="41" s="1"/>
  <c r="C100" i="41"/>
  <c r="C99" i="41"/>
  <c r="C94" i="41"/>
  <c r="C93" i="41"/>
  <c r="D102" i="41" s="1"/>
  <c r="D103" i="41" s="1"/>
  <c r="C82" i="41"/>
  <c r="C80" i="41"/>
  <c r="C77" i="41"/>
  <c r="C76" i="41"/>
  <c r="D84" i="41" s="1"/>
  <c r="D85" i="41" s="1"/>
  <c r="C75" i="41"/>
  <c r="C61" i="41"/>
  <c r="C60" i="41"/>
  <c r="C56" i="41"/>
  <c r="D63" i="41" s="1"/>
  <c r="D64" i="41" s="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A7" i="41"/>
  <c r="F721" i="40"/>
  <c r="E721" i="40"/>
  <c r="D721" i="40" s="1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D525" i="40" s="1"/>
  <c r="B525" i="40" s="1"/>
  <c r="D526" i="40" s="1"/>
  <c r="D527" i="40" s="1"/>
  <c r="F471" i="40"/>
  <c r="E471" i="40"/>
  <c r="F424" i="40"/>
  <c r="E424" i="40"/>
  <c r="D424" i="40" s="1"/>
  <c r="B424" i="40" s="1"/>
  <c r="F366" i="40"/>
  <c r="E366" i="40"/>
  <c r="F299" i="40"/>
  <c r="E299" i="40"/>
  <c r="F244" i="40"/>
  <c r="D244" i="40" s="1"/>
  <c r="B244" i="40" s="1"/>
  <c r="D245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D650" i="40" s="1"/>
  <c r="D651" i="40" s="1"/>
  <c r="C632" i="40"/>
  <c r="D639" i="40" s="1"/>
  <c r="D640" i="40" s="1"/>
  <c r="C626" i="40"/>
  <c r="C625" i="40"/>
  <c r="D627" i="40" s="1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D471" i="40"/>
  <c r="B471" i="40" s="1"/>
  <c r="C462" i="40"/>
  <c r="C459" i="40"/>
  <c r="C458" i="40"/>
  <c r="C457" i="40"/>
  <c r="C455" i="40"/>
  <c r="C453" i="40"/>
  <c r="C452" i="40"/>
  <c r="D445" i="40"/>
  <c r="D446" i="40" s="1"/>
  <c r="C443" i="40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D344" i="40" s="1"/>
  <c r="D345" i="40" s="1"/>
  <c r="C318" i="40"/>
  <c r="D320" i="40" s="1"/>
  <c r="D321" i="40" s="1"/>
  <c r="A307" i="40"/>
  <c r="D299" i="40"/>
  <c r="B299" i="40" s="1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D102" i="39" s="1"/>
  <c r="D103" i="39" s="1"/>
  <c r="C82" i="39"/>
  <c r="C80" i="39"/>
  <c r="C77" i="39"/>
  <c r="C76" i="39"/>
  <c r="C75" i="39"/>
  <c r="C61" i="39"/>
  <c r="C60" i="39"/>
  <c r="C56" i="39"/>
  <c r="D63" i="39" s="1"/>
  <c r="D64" i="39" s="1"/>
  <c r="C51" i="39"/>
  <c r="D52" i="39" s="1"/>
  <c r="D53" i="39" s="1"/>
  <c r="C37" i="39"/>
  <c r="D42" i="39" s="1"/>
  <c r="D43" i="39" s="1"/>
  <c r="D33" i="39"/>
  <c r="D34" i="39" s="1"/>
  <c r="C26" i="39"/>
  <c r="D22" i="39"/>
  <c r="D23" i="39" s="1"/>
  <c r="B10" i="39"/>
  <c r="B9" i="39"/>
  <c r="B8" i="39"/>
  <c r="A7" i="39"/>
  <c r="B721" i="38"/>
  <c r="B700" i="38"/>
  <c r="B668" i="38"/>
  <c r="B605" i="38"/>
  <c r="B565" i="38"/>
  <c r="B525" i="38"/>
  <c r="B471" i="38"/>
  <c r="B424" i="38"/>
  <c r="B366" i="38"/>
  <c r="B299" i="38"/>
  <c r="B185" i="38"/>
  <c r="B129" i="38"/>
  <c r="B43" i="38"/>
  <c r="B525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D722" i="38"/>
  <c r="C712" i="38"/>
  <c r="D715" i="38" s="1"/>
  <c r="D716" i="38" s="1"/>
  <c r="A705" i="38"/>
  <c r="C688" i="38"/>
  <c r="D701" i="38" s="1"/>
  <c r="D702" i="38" s="1"/>
  <c r="A677" i="38"/>
  <c r="C665" i="38"/>
  <c r="C659" i="38"/>
  <c r="C657" i="38"/>
  <c r="C648" i="38"/>
  <c r="C644" i="38"/>
  <c r="D650" i="38" s="1"/>
  <c r="D651" i="38" s="1"/>
  <c r="C632" i="38"/>
  <c r="D639" i="38" s="1"/>
  <c r="D640" i="38" s="1"/>
  <c r="C626" i="38"/>
  <c r="C625" i="38"/>
  <c r="C622" i="38"/>
  <c r="A613" i="38"/>
  <c r="C600" i="38"/>
  <c r="C596" i="38"/>
  <c r="C593" i="38"/>
  <c r="D606" i="38" s="1"/>
  <c r="D607" i="38" s="1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D526" i="38" s="1"/>
  <c r="D527" i="38" s="1"/>
  <c r="A479" i="38"/>
  <c r="C462" i="38"/>
  <c r="C459" i="38"/>
  <c r="C458" i="38"/>
  <c r="C457" i="38"/>
  <c r="C455" i="38"/>
  <c r="C453" i="38"/>
  <c r="C452" i="38"/>
  <c r="D472" i="38" s="1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D390" i="38" s="1"/>
  <c r="D391" i="38" s="1"/>
  <c r="A374" i="38"/>
  <c r="D367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D300" i="38" s="1"/>
  <c r="D301" i="38" s="1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D203" i="38"/>
  <c r="D204" i="38" s="1"/>
  <c r="C201" i="38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25" i="36"/>
  <c r="D129" i="36"/>
  <c r="D197" i="43" l="1"/>
  <c r="D198" i="43"/>
  <c r="D199" i="43" s="1"/>
  <c r="B11" i="43" s="1"/>
  <c r="D195" i="43"/>
  <c r="D721" i="42"/>
  <c r="D700" i="42"/>
  <c r="B700" i="42" s="1"/>
  <c r="D701" i="42" s="1"/>
  <c r="D702" i="42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D266" i="42"/>
  <c r="D569" i="42"/>
  <c r="D570" i="42" s="1"/>
  <c r="D567" i="42"/>
  <c r="D672" i="42"/>
  <c r="D673" i="42" s="1"/>
  <c r="D300" i="42"/>
  <c r="D301" i="42" s="1"/>
  <c r="D425" i="42"/>
  <c r="D609" i="42"/>
  <c r="D610" i="42" s="1"/>
  <c r="D44" i="42"/>
  <c r="B721" i="42"/>
  <c r="D722" i="42" s="1"/>
  <c r="D628" i="42"/>
  <c r="D198" i="41"/>
  <c r="D199" i="41" s="1"/>
  <c r="B11" i="41" s="1"/>
  <c r="D195" i="41"/>
  <c r="D700" i="40"/>
  <c r="B700" i="40" s="1"/>
  <c r="D701" i="40" s="1"/>
  <c r="D702" i="40" s="1"/>
  <c r="D668" i="40"/>
  <c r="B668" i="40" s="1"/>
  <c r="D669" i="40" s="1"/>
  <c r="D670" i="40" s="1"/>
  <c r="D565" i="40"/>
  <c r="B565" i="40" s="1"/>
  <c r="D566" i="40" s="1"/>
  <c r="D569" i="40" s="1"/>
  <c r="D570" i="40" s="1"/>
  <c r="D425" i="40"/>
  <c r="D426" i="40" s="1"/>
  <c r="D367" i="40"/>
  <c r="D300" i="40"/>
  <c r="D301" i="40" s="1"/>
  <c r="D185" i="40"/>
  <c r="B185" i="40" s="1"/>
  <c r="D186" i="40" s="1"/>
  <c r="D187" i="40" s="1"/>
  <c r="D130" i="40"/>
  <c r="D131" i="40" s="1"/>
  <c r="B63" i="29" s="1"/>
  <c r="D43" i="40"/>
  <c r="B43" i="40" s="1"/>
  <c r="D44" i="40" s="1"/>
  <c r="D628" i="40"/>
  <c r="D368" i="40"/>
  <c r="D370" i="40"/>
  <c r="D371" i="40" s="1"/>
  <c r="D303" i="40"/>
  <c r="D304" i="40" s="1"/>
  <c r="D472" i="40"/>
  <c r="D246" i="40"/>
  <c r="D248" i="40"/>
  <c r="D249" i="40" s="1"/>
  <c r="D609" i="40"/>
  <c r="D610" i="40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198" i="39"/>
  <c r="D199" i="39" s="1"/>
  <c r="B11" i="39" s="1"/>
  <c r="D245" i="38"/>
  <c r="D725" i="38"/>
  <c r="D227" i="38"/>
  <c r="D228" i="38" s="1"/>
  <c r="D344" i="38"/>
  <c r="D345" i="38" s="1"/>
  <c r="D566" i="38"/>
  <c r="D609" i="38"/>
  <c r="D610" i="38" s="1"/>
  <c r="D627" i="38"/>
  <c r="D672" i="38" s="1"/>
  <c r="D673" i="38" s="1"/>
  <c r="D669" i="38"/>
  <c r="D670" i="38" s="1"/>
  <c r="D425" i="38"/>
  <c r="D44" i="38"/>
  <c r="D47" i="38" s="1"/>
  <c r="D48" i="38" s="1"/>
  <c r="D721" i="38"/>
  <c r="D700" i="38"/>
  <c r="D668" i="38"/>
  <c r="D605" i="38"/>
  <c r="D565" i="38"/>
  <c r="D525" i="38"/>
  <c r="D471" i="38"/>
  <c r="D424" i="38"/>
  <c r="D366" i="38"/>
  <c r="D299" i="38"/>
  <c r="D185" i="38"/>
  <c r="D186" i="38" s="1"/>
  <c r="D187" i="38" s="1"/>
  <c r="D129" i="38"/>
  <c r="D130" i="38" s="1"/>
  <c r="D131" i="38" s="1"/>
  <c r="B62" i="29" s="1"/>
  <c r="D43" i="38"/>
  <c r="D266" i="38"/>
  <c r="D303" i="38"/>
  <c r="D304" i="38" s="1"/>
  <c r="D726" i="38"/>
  <c r="D246" i="38"/>
  <c r="D248" i="38"/>
  <c r="D249" i="38" s="1"/>
  <c r="D370" i="38"/>
  <c r="D371" i="38" s="1"/>
  <c r="D569" i="38"/>
  <c r="D570" i="38" s="1"/>
  <c r="D567" i="38"/>
  <c r="D475" i="38"/>
  <c r="D476" i="38" s="1"/>
  <c r="D473" i="38"/>
  <c r="D428" i="38"/>
  <c r="D429" i="38" s="1"/>
  <c r="D426" i="38"/>
  <c r="D368" i="38"/>
  <c r="D588" i="38"/>
  <c r="D589" i="38" s="1"/>
  <c r="D723" i="38"/>
  <c r="D473" i="42" l="1"/>
  <c r="D475" i="42"/>
  <c r="D476" i="42" s="1"/>
  <c r="D368" i="42"/>
  <c r="D370" i="42"/>
  <c r="D371" i="42" s="1"/>
  <c r="D728" i="42"/>
  <c r="D248" i="42"/>
  <c r="D249" i="42" s="1"/>
  <c r="D725" i="42"/>
  <c r="D723" i="42"/>
  <c r="D47" i="42"/>
  <c r="D48" i="42" s="1"/>
  <c r="D45" i="42"/>
  <c r="D428" i="42"/>
  <c r="D429" i="42" s="1"/>
  <c r="D426" i="42"/>
  <c r="D303" i="42"/>
  <c r="D304" i="42" s="1"/>
  <c r="D728" i="40"/>
  <c r="D567" i="40"/>
  <c r="D428" i="40"/>
  <c r="D429" i="40" s="1"/>
  <c r="D45" i="40"/>
  <c r="D47" i="40"/>
  <c r="D48" i="40" s="1"/>
  <c r="D725" i="40"/>
  <c r="D723" i="40"/>
  <c r="D473" i="40"/>
  <c r="D475" i="40"/>
  <c r="D476" i="40" s="1"/>
  <c r="D672" i="40"/>
  <c r="D673" i="40" s="1"/>
  <c r="D628" i="38"/>
  <c r="D45" i="38"/>
  <c r="D728" i="38"/>
  <c r="D729" i="38"/>
  <c r="D730" i="38" s="1"/>
  <c r="B12" i="38" l="1"/>
  <c r="B25" i="29"/>
  <c r="B35" i="29"/>
  <c r="D729" i="42"/>
  <c r="D730" i="42" s="1"/>
  <c r="D726" i="42"/>
  <c r="D726" i="40"/>
  <c r="D729" i="40"/>
  <c r="D730" i="40" s="1"/>
  <c r="B12" i="42" l="1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<sst xmlns="http://schemas.openxmlformats.org/spreadsheetml/2006/main" count="5677" uniqueCount="579">
  <si>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</si>
  <si>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</si>
  <si>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</si>
  <si>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</si>
  <si>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</si>
  <si>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</si>
  <si>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</si>
  <si>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</si>
  <si>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</si>
  <si>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</si>
  <si>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</si>
  <si>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</si>
  <si>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</si>
  <si>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</si>
  <si>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</si>
  <si>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</si>
  <si>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</si>
  <si>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</si>
  <si>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</si>
  <si>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</si>
  <si>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</si>
  <si>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</si>
  <si>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</si>
  <si>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</si>
  <si>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</si>
  <si>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</si>
  <si>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</si>
  <si>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</si>
  <si>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</si>
  <si>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</si>
  <si>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</si>
  <si>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</si>
  <si>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</si>
  <si>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</si>
  <si>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</si>
  <si>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</si>
  <si>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</si>
  <si>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</si>
  <si>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</si>
  <si>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</si>
  <si>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</si>
  <si>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</si>
  <si>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</si>
  <si>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</si>
  <si>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</si>
  <si>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</si>
  <si>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</si>
  <si>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</si>
  <si>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</si>
  <si>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</si>
  <si>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</si>
  <si>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</si>
  <si>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</si>
  <si>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</si>
  <si>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</si>
  <si>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</si>
  <si>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</si>
  <si>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</si>
  <si>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</si>
  <si>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</si>
  <si>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</si>
  <si>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</si>
  <si>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</si>
  <si>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</si>
  <si>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</si>
  <si>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</si>
  <si>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</si>
  <si>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</si>
  <si>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</si>
  <si>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</si>
  <si>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</si>
  <si>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</si>
  <si>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</si>
  <si>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</si>
  <si>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</si>
  <si>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</si>
  <si>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</si>
  <si>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</si>
  <si>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</si>
  <si>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</si>
  <si>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</si>
  <si>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</si>
  <si>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</si>
  <si>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</si>
  <si>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</si>
  <si>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</si>
  <si>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</si>
  <si>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</si>
  <si>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</si>
  <si>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</si>
  <si>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</si>
  <si>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</si>
  <si>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</si>
  <si>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</si>
  <si>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</si>
  <si>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</si>
  <si>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</si>
  <si>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</si>
  <si>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</si>
  <si>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</si>
  <si>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</si>
  <si>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</si>
  <si>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</si>
  <si>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</si>
  <si>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</si>
  <si>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</si>
  <si>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</si>
  <si>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</si>
  <si>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</si>
  <si>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</si>
  <si>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</si>
  <si>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</si>
  <si>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</si>
  <si>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</si>
  <si>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</si>
  <si>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</si>
  <si>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</si>
  <si>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</si>
  <si>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</si>
  <si>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</si>
  <si>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</si>
  <si>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</si>
  <si>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</si>
  <si>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</si>
  <si>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</si>
  <si>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</si>
  <si>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</si>
  <si>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</si>
  <si>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</si>
  <si>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</si>
  <si>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</si>
  <si>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</si>
  <si>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</si>
  <si>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</si>
  <si>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</si>
  <si>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</si>
  <si>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</si>
  <si>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</si>
  <si>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</si>
  <si>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</si>
  <si>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</si>
  <si>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</si>
  <si>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</si>
  <si>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</si>
  <si>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</si>
  <si>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</si>
  <si>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</si>
  <si>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</si>
  <si>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</si>
  <si>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</si>
  <si>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</si>
  <si>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</si>
  <si>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</si>
  <si>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</si>
  <si>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</si>
  <si>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</si>
  <si>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</si>
  <si>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</si>
  <si>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</si>
  <si>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</si>
  <si>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</si>
  <si>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</si>
  <si>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</si>
  <si>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</si>
  <si>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</si>
  <si>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</si>
  <si>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</si>
  <si>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</si>
  <si>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</si>
  <si>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</si>
  <si>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</si>
  <si>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</si>
  <si>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</si>
  <si>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</si>
  <si>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</si>
  <si>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</si>
  <si>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</si>
  <si>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</si>
  <si>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</si>
  <si>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</si>
  <si>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</si>
  <si>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</si>
  <si>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</si>
  <si>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</si>
  <si>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</si>
  <si>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</si>
  <si>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</si>
  <si>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</si>
  <si>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</si>
  <si>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</si>
  <si>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</si>
  <si>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</si>
  <si>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</si>
  <si>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</si>
  <si>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</si>
  <si>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</si>
  <si>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</si>
  <si>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</si>
  <si>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</si>
  <si>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</si>
  <si>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</si>
  <si>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</si>
  <si>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</si>
  <si>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</si>
  <si>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</si>
  <si>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</si>
  <si>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</si>
  <si>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</si>
  <si>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</si>
  <si>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</si>
  <si>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</si>
  <si>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</si>
  <si>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</si>
  <si>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</si>
  <si>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</si>
  <si>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</si>
  <si>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</si>
  <si>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</si>
  <si>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</si>
  <si>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</si>
  <si>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</si>
  <si>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</si>
  <si>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</si>
  <si>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</si>
  <si>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</si>
  <si>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</si>
  <si>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</si>
  <si>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</si>
  <si>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</si>
  <si>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</si>
  <si>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</si>
  <si>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</si>
  <si>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</si>
  <si>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</si>
  <si>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</si>
  <si>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</si>
  <si>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</si>
  <si>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</si>
  <si>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</si>
  <si>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</si>
  <si>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</si>
  <si>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</si>
  <si>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</si>
  <si>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</si>
  <si>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</si>
  <si>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</si>
  <si>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</si>
  <si>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</si>
  <si>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</si>
  <si>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</si>
  <si>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</si>
  <si>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</si>
  <si>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</si>
  <si>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</si>
  <si>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</si>
  <si>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</si>
  <si>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</si>
  <si>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</si>
  <si>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</si>
  <si>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</si>
  <si>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</si>
  <si>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</si>
  <si>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</si>
  <si>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</si>
  <si>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</si>
  <si>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</si>
  <si>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</si>
  <si>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</si>
  <si>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</si>
  <si>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</si>
  <si>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</si>
  <si>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</si>
  <si>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</si>
  <si>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</si>
  <si>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</si>
  <si>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</si>
  <si>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</si>
  <si>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</si>
  <si>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</si>
  <si>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</si>
  <si>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</si>
  <si>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</si>
  <si>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</si>
  <si>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</si>
  <si>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</si>
  <si>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</si>
  <si>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</si>
  <si>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</si>
  <si>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</si>
  <si>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</si>
  <si>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</si>
  <si>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</si>
  <si>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</si>
  <si>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</si>
  <si>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</si>
  <si>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</si>
  <si>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</si>
  <si>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</si>
  <si>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</si>
  <si>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</si>
  <si>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</si>
  <si>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</si>
  <si>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</si>
  <si>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</si>
  <si>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</si>
  <si>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</si>
  <si>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</si>
  <si>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</si>
  <si>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</si>
  <si>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</si>
  <si>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</si>
  <si>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</si>
  <si>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</si>
  <si>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</si>
  <si>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</si>
  <si>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</si>
  <si>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</si>
  <si>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</si>
  <si>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</si>
  <si>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</si>
  <si>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</si>
  <si>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</si>
  <si>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</si>
  <si>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</si>
  <si>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</si>
  <si>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</si>
  <si>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</si>
  <si>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</si>
  <si>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</si>
  <si>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</si>
  <si>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</si>
  <si>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</si>
  <si>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</si>
  <si>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</si>
  <si>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</si>
  <si>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</si>
  <si>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</si>
  <si>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</si>
  <si>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</si>
  <si>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</si>
  <si>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</si>
  <si>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</si>
  <si>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</si>
  <si>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</si>
  <si>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</si>
  <si>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</si>
  <si>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</si>
  <si>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</si>
  <si>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</si>
  <si>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</si>
  <si>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</si>
  <si>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</si>
  <si>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</si>
  <si>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</si>
  <si>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</si>
  <si>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</si>
  <si>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</si>
  <si>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</si>
  <si>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</si>
  <si>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</si>
  <si>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</si>
  <si>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</si>
  <si>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</si>
  <si>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</si>
  <si>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</si>
  <si>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</si>
  <si>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</si>
  <si>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</si>
  <si>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</si>
  <si>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</si>
  <si>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</si>
  <si>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</si>
  <si>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</si>
  <si>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</si>
  <si>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</si>
  <si>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</si>
  <si>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</si>
  <si>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</si>
  <si>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</si>
  <si>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</si>
  <si>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</si>
  <si>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</si>
  <si>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</si>
  <si>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</si>
  <si>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</si>
  <si>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</si>
  <si>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</si>
  <si>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</si>
  <si>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</si>
  <si>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</si>
  <si>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</si>
  <si>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</si>
  <si>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</si>
  <si>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</si>
  <si>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</si>
  <si>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</si>
  <si>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</si>
  <si>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</si>
  <si>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</si>
  <si>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</si>
  <si>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</si>
  <si>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</si>
  <si>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</si>
  <si>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</si>
  <si>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</si>
  <si>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</si>
  <si>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</si>
  <si>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</si>
  <si>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</si>
  <si>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</si>
  <si>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</si>
  <si>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</si>
  <si>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</si>
  <si>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</si>
  <si>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</si>
  <si>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</si>
  <si>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</si>
  <si>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</si>
  <si>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</si>
  <si>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</si>
  <si>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</si>
  <si>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</si>
  <si>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</si>
  <si>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</si>
  <si>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</si>
  <si>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</si>
  <si>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</si>
  <si>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</si>
  <si>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</si>
  <si>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</si>
  <si>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</si>
  <si>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</si>
  <si>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</si>
  <si>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</si>
  <si>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</si>
  <si>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</si>
  <si>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</si>
  <si>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</si>
  <si>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</si>
  <si>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</si>
  <si>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</si>
  <si>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</si>
  <si>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</si>
  <si>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</si>
  <si>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</si>
  <si>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</si>
  <si>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</si>
  <si>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</si>
  <si>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</si>
  <si>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</si>
  <si>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</si>
  <si>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</si>
  <si>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</si>
  <si>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</si>
  <si>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</si>
  <si>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</si>
  <si>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</si>
  <si>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</si>
  <si>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</si>
  <si>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</si>
  <si>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</si>
  <si>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</si>
  <si>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</si>
  <si>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</si>
  <si>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</si>
  <si>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</si>
  <si>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</si>
  <si>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</si>
  <si>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</si>
  <si>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</si>
  <si>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</si>
  <si>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</si>
  <si>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</si>
  <si>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</si>
  <si>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</si>
  <si>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</si>
  <si>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M Souheil DRAOUI</t>
  </si>
  <si>
    <t>M Mohamed directeur magasin et les Chefs rayons</t>
  </si>
  <si>
    <t>La zone juste à côté de la porte et du quai de réception n'était pas propre.</t>
  </si>
  <si>
    <t>Renforcer le nettoyage.</t>
  </si>
  <si>
    <t>Veuillez garder les certificats jusqu'à 6 mois.</t>
  </si>
  <si>
    <t>Absence des feuilles de réception pour le 03 et 10 février 2019.</t>
  </si>
  <si>
    <t>Veuillez assurer l'enregistrement quotidien des paramètres de contrôle à la réception.</t>
  </si>
  <si>
    <t>Absence de l'ancien rapport.</t>
  </si>
  <si>
    <t>Veuillez afficher l'ancien rapport avec son plan d'action.</t>
  </si>
  <si>
    <t>Les fours n'étaient pas propres.</t>
  </si>
  <si>
    <t>Renforcer le nettoyage des fours.</t>
  </si>
  <si>
    <t>L'enregistrement de la traçabilité n'était pas réalisé pour le 28, 29, 30 et 31 décembre 2018.</t>
  </si>
  <si>
    <t>Assurer l'enregistrement quotidien de la traçabilité des produits.</t>
  </si>
  <si>
    <t>Absence de la vérification pour le mois de décembre 2018.</t>
  </si>
  <si>
    <t>Assurer la vérification mensuelle du thermomètre et garder la trace.</t>
  </si>
  <si>
    <t>L'employée ne maitrise pas le lavage des mains.</t>
  </si>
  <si>
    <t>Veuillez sensibiliser le personnel au lavage des mains.</t>
  </si>
  <si>
    <t>Veuillez garder l'ancien rapport affiché avec son plan d'action.</t>
  </si>
  <si>
    <t>Renforcer le nettoyage à ce niveau.</t>
  </si>
  <si>
    <t>Les employés assurent le traitement et la vente au niveau de deux rayons ( charcuterie/fromage et traiteur).</t>
  </si>
  <si>
    <t>Veuillez séparer les deux rayons.</t>
  </si>
  <si>
    <t>Le thermomètre n'était pas fonctionnel le jour de l'audit.</t>
  </si>
  <si>
    <t>Veuillez sensibiliser le personnel au protocole de décontamination.</t>
  </si>
  <si>
    <t>Les quantités des produits n'étaient pas enregistrés sur les feuilles de traçabilité.
Les poulets grillés n'étaient pas enregistrés sur la feuille du 25/02/2019.</t>
  </si>
  <si>
    <t>Assurer l'enregistrement quotidien des produits sur les feuilles de traçabilité.</t>
  </si>
  <si>
    <t>Veuillez fournir les tenues aux employés.</t>
  </si>
  <si>
    <t>Veuillez fournir les tenues aux employés et interdire le port des bagues.</t>
  </si>
  <si>
    <t>Les employés ne maitrisent pas le lavage des mains.</t>
  </si>
  <si>
    <t>Veuillez sensibiliser le personnel au lavage et désinfection des mains.</t>
  </si>
  <si>
    <t>Veuillez respecter la chaine du froid.</t>
  </si>
  <si>
    <t>Les heures de fin d'exposition des produits n'étaient pas enregistrés.</t>
  </si>
  <si>
    <t>Veuillez assurer le suivi et l'enregistrement des heures de fin d'exposition des produits.</t>
  </si>
  <si>
    <t>Absence du référentiel.</t>
  </si>
  <si>
    <t>Afficher le référentiel.</t>
  </si>
  <si>
    <t>Afficher l'ancien rapport avec son plan d'action.</t>
  </si>
  <si>
    <t>Fournir les gants.</t>
  </si>
  <si>
    <t>Les employés assurent le traitement et la vente au niveau de deux rayons (charcuterie/fromage et traiteur).</t>
  </si>
  <si>
    <t>Assurer la séparation entre les rayons.</t>
  </si>
  <si>
    <t>Veuillez mesurer la température des poulets rôtis avant de les exposés et assurer l'enregistrement sur les feuilles de cadenciers de cuisson.</t>
  </si>
  <si>
    <t>Absence de papier essuie mains à ce niveau.</t>
  </si>
  <si>
    <t>Fournir du papier essuie mains.</t>
  </si>
  <si>
    <t>La trancheuse n'était pas propre le jour de l'audit.</t>
  </si>
  <si>
    <t>Assurer la réparation.</t>
  </si>
  <si>
    <t>La pédale poubelle au niveau du rayon charcuterie/fromage et traiteur. était rompue.</t>
  </si>
  <si>
    <t>Egouttage d'eau de la conduite d'évacuation du condensat de l'évaporateur sur les caisses de poulets stockés.</t>
  </si>
  <si>
    <t>Renforcer la gestion du FEFO.</t>
  </si>
  <si>
    <t>Les quantités de parage n'étaient pas enregistrés sur les feuilles de traçabilité.
L'enregistrement de la traçabilité n'était pas réalisé le 25/02/2019.</t>
  </si>
  <si>
    <t>Absence des fiches de réception et des certificats de salubrité pour les dates suivantes: 01, 03, 08, 09, 10 et 25 février 2019.</t>
  </si>
  <si>
    <t>Veuillez garder les fiches de réception et les certificats de salubrité des produits pondant 2 ans.</t>
  </si>
  <si>
    <t>La pelle était maintenue directement au sol.</t>
  </si>
  <si>
    <t>Veuillez maintenir la pelle dans les bacs de glace.</t>
  </si>
  <si>
    <t>Le glaçage des produits exposés sur l'étale n'était pas satisfaisant.</t>
  </si>
  <si>
    <t>Renforcer le glaçage.</t>
  </si>
  <si>
    <t>Présence de piqures de moisissures au plafond.</t>
  </si>
  <si>
    <t>Les caisses de stockage n'étaient pas propres.</t>
  </si>
  <si>
    <t>Renforcer le nettoyage des caisses avant stockage.</t>
  </si>
  <si>
    <t>Veuillez assurer la séparation des rayons.</t>
  </si>
  <si>
    <t>Manque de louches pour les olives et épices.</t>
  </si>
  <si>
    <t>Mettre en place une louche pour chaque produit.</t>
  </si>
  <si>
    <t>Les étagères de stockage à ce niveau n'étaient pas propres.</t>
  </si>
  <si>
    <t>Les étagères des sucres, farine, pâtes, et semoules n'étaient pas propres.</t>
  </si>
  <si>
    <t>Présence d'une boite de tartine chamia "Shehrazad" dont la DLC était dépasser depuis le 15/02/2019.</t>
  </si>
  <si>
    <t>Renforcer la vérification des DLC et DLUO des produits mis en vente.</t>
  </si>
  <si>
    <t>Présence de tout un lot de mayonnaise "Delicio" dont la DLC était le 03/2019.
Présence de tout un lot de mayonnaise "Covinor" dont la DLC était le 28/02/2019.</t>
  </si>
  <si>
    <t>Présence de certaines boites de conserve cabossés.</t>
  </si>
  <si>
    <t>Veuillez retirer les boites cabossés.</t>
  </si>
  <si>
    <t>Absence de thermomètre.</t>
  </si>
  <si>
    <t>Fournir un thermomètre pour chaque rayon.</t>
  </si>
  <si>
    <t>Présence de 5 morceaux de fromage "Le Bastardo Di Fioré" dont la DLC était dépassée depuis le 11/02/2019 et le 25/02/2019.</t>
  </si>
  <si>
    <t>Renforcer le contrôle des DLC et DLUO des produits mis en vente.</t>
  </si>
  <si>
    <t>Veuillez garder les produits surgelés dans une température de -18°C.</t>
  </si>
  <si>
    <t>Veuillez mettre en marche le DEIV.</t>
  </si>
  <si>
    <t>Absence de la procédure de destruction des produits.</t>
  </si>
  <si>
    <t>Veuillez télécharger la procédure et assurer son affichage.</t>
  </si>
  <si>
    <t>Absence du papier essuie mains au niveau des sanitaires femmes.</t>
  </si>
  <si>
    <t>La porte de réception manquait d'étanchéité.</t>
  </si>
  <si>
    <t>Veuillez réduire l'espace sous la porte.</t>
  </si>
  <si>
    <t>Procéder au dégivrage.</t>
  </si>
  <si>
    <t>Présence d'un four non fonctionnel.</t>
  </si>
  <si>
    <t>La température mesurée au niveau du meuble d'exposition des produits surgelés n'était pas satisfaisante.
T de surface: -11°C.</t>
  </si>
  <si>
    <t>Absence de distributeur de papier essuie mains au niveau des sanitaires femmes.</t>
  </si>
  <si>
    <t>Le DEIV au niveau de l'entrée réserve n'était pas fonctionnel le jour de l'audit.</t>
  </si>
  <si>
    <t>Refoulement d'eau par le siphon au niveau de la CF(+) poissons.</t>
  </si>
  <si>
    <t>PLS: Présence de givre au niveau des meubles froids d'exposition des glaces.</t>
  </si>
  <si>
    <t>La température de fin de cuisson n'a pas était mesurée pendant l'audit du rayon sur les poulets rôtis.
Les poulet rôtis n'étaient pas enregistrés sur la feuille de cadencier.</t>
  </si>
  <si>
    <t>La température des produits surgelés n'était pas conforme. T de surface mesurée sur les produits -11°C.</t>
  </si>
  <si>
    <t>L'étagère au niveau du laboratoire n'était pas propre.</t>
  </si>
  <si>
    <t>Les employés ne maitrisent pas le protocole de décontamination des œufs et légumes.
Absence d'enregistrement.</t>
  </si>
  <si>
    <t>Les employés portes des pantalon (jean) personnel et non ceux de carrefour.
L'employé porte une bague.</t>
  </si>
  <si>
    <t>Veuillez fournir les tenues au employés.</t>
  </si>
  <si>
    <t>La table de travail n'était pas propre.
Les billots étaient fortement souillés et fissurés.</t>
  </si>
  <si>
    <t>Renforcer le nettoyage et le rabotage.</t>
  </si>
  <si>
    <t>GAFSA</t>
  </si>
  <si>
    <t>Le sol du monte charges n'était pas propre.</t>
  </si>
  <si>
    <t>Absence de certains certificats de salubrité. Exp: pour le 03 et 10 février 2019.</t>
  </si>
  <si>
    <t>Présence de deux raviers de harissa et de thon maintenus à température ambiante pour une longue durée (plus que 1h30). Les températures étaient à plus que 18°C</t>
  </si>
  <si>
    <t>Les employés ne portaient pas de gants.</t>
  </si>
  <si>
    <t>Les employés portaient des pantalons (jean) personnel et non ceux de carrefour.</t>
  </si>
  <si>
    <t>Respecter le remplissage des données</t>
  </si>
  <si>
    <t>Le FEFO n'était pas appliqué.</t>
  </si>
  <si>
    <t>En l'absence de l'employé de la poissonnerie, un des employés du rayon FLEG assurait le traitement et la vente</t>
  </si>
  <si>
    <t>Présence de givre au niveau des meubles froids d'exposition des glaces.</t>
  </si>
  <si>
    <t>Réparation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</si>
</sst>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48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35" fillId="0" borderId="1" xfId="0" applyFont="1" applyFill="1" applyBorder="1" applyAlignment="1" applyProtection="1">
      <alignment horizontal="left" vertical="top" wrapText="1"/>
      <protection locked="0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0.65789473684210531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61581568"/>
        <c:axId val="-1461582112"/>
      </c:barChart>
      <c:catAx>
        <c:axId val="-1461581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61582112"/>
        <c:crosses val="autoZero"/>
        <c:auto val="1"/>
        <c:lblAlgn val="ctr"/>
        <c:lblOffset val="100"/>
        <c:noMultiLvlLbl val="0"/>
      </c:catAx>
      <c:valAx>
        <c:axId val="-1461582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61581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0.76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32085456"/>
        <c:axId val="-1331114768"/>
      </c:barChart>
      <c:catAx>
        <c:axId val="-1332085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31114768"/>
        <c:crosses val="autoZero"/>
        <c:auto val="1"/>
        <c:lblAlgn val="ctr"/>
        <c:lblOffset val="100"/>
        <c:noMultiLvlLbl val="0"/>
      </c:catAx>
      <c:valAx>
        <c:axId val="-1331114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32085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0.67391304347826086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31103344"/>
        <c:axId val="-1331110960"/>
      </c:barChart>
      <c:catAx>
        <c:axId val="-133110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31110960"/>
        <c:crosses val="autoZero"/>
        <c:auto val="1"/>
        <c:lblAlgn val="ctr"/>
        <c:lblOffset val="100"/>
        <c:noMultiLvlLbl val="0"/>
      </c:catAx>
      <c:valAx>
        <c:axId val="-1331110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31103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0.75641025641025639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31113680"/>
        <c:axId val="-1331100624"/>
      </c:barChart>
      <c:catAx>
        <c:axId val="-1331113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31100624"/>
        <c:crosses val="autoZero"/>
        <c:auto val="1"/>
        <c:lblAlgn val="ctr"/>
        <c:lblOffset val="100"/>
        <c:noMultiLvlLbl val="0"/>
      </c:catAx>
      <c:valAx>
        <c:axId val="-1331100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31113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31107152"/>
        <c:axId val="-1331107696"/>
      </c:barChart>
      <c:catAx>
        <c:axId val="-1331107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31107696"/>
        <c:crosses val="autoZero"/>
        <c:auto val="1"/>
        <c:lblAlgn val="ctr"/>
        <c:lblOffset val="100"/>
        <c:noMultiLvlLbl val="0"/>
      </c:catAx>
      <c:valAx>
        <c:axId val="-1331107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31107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31108240"/>
        <c:axId val="-1331112048"/>
      </c:barChart>
      <c:catAx>
        <c:axId val="-1331108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31112048"/>
        <c:crosses val="autoZero"/>
        <c:auto val="1"/>
        <c:lblAlgn val="ctr"/>
        <c:lblOffset val="100"/>
        <c:noMultiLvlLbl val="0"/>
      </c:catAx>
      <c:valAx>
        <c:axId val="-1331112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31108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0.91228070175438591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31103888"/>
        <c:axId val="-1331110416"/>
      </c:barChart>
      <c:catAx>
        <c:axId val="-1331103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31110416"/>
        <c:crosses val="autoZero"/>
        <c:auto val="1"/>
        <c:lblAlgn val="ctr"/>
        <c:lblOffset val="100"/>
        <c:noMultiLvlLbl val="0"/>
      </c:catAx>
      <c:valAx>
        <c:axId val="-1331110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31103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0.67972972972972978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31108784"/>
        <c:axId val="-1331106608"/>
      </c:barChart>
      <c:catAx>
        <c:axId val="-133110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31106608"/>
        <c:crosses val="autoZero"/>
        <c:auto val="1"/>
        <c:lblAlgn val="ctr"/>
        <c:lblOffset val="100"/>
        <c:noMultiLvlLbl val="0"/>
      </c:catAx>
      <c:valAx>
        <c:axId val="-1331106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3110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0.79600521574205785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331104432"/>
        <c:axId val="-1331101712"/>
        <c:extLst xmlns:c16r2="http://schemas.microsoft.com/office/drawing/2015/06/chart"/>
      </c:barChart>
      <c:catAx>
        <c:axId val="-133110443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31101712"/>
        <c:crosses val="autoZero"/>
        <c:auto val="1"/>
        <c:lblAlgn val="ctr"/>
        <c:lblOffset val="100"/>
        <c:noMultiLvlLbl val="0"/>
      </c:catAx>
      <c:valAx>
        <c:axId val="-133110171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31104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0.75381666666666658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330571824"/>
        <c:axId val="-1330561488"/>
        <c:extLst xmlns:c16r2="http://schemas.microsoft.com/office/drawing/2015/06/chart"/>
      </c:barChart>
      <c:catAx>
        <c:axId val="-1330571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30561488"/>
        <c:crosses val="autoZero"/>
        <c:auto val="1"/>
        <c:lblAlgn val="ctr"/>
        <c:lblOffset val="100"/>
        <c:noMultiLvlLbl val="0"/>
      </c:catAx>
      <c:valAx>
        <c:axId val="-13305614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30571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61585920"/>
        <c:axId val="-1461585376"/>
      </c:barChart>
      <c:catAx>
        <c:axId val="-1461585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61585376"/>
        <c:crosses val="autoZero"/>
        <c:auto val="1"/>
        <c:lblAlgn val="ctr"/>
        <c:lblOffset val="100"/>
        <c:noMultiLvlLbl val="0"/>
      </c:catAx>
      <c:valAx>
        <c:axId val="-1461585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61585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0.69512195121951215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32071856"/>
        <c:axId val="-1332074032"/>
      </c:barChart>
      <c:catAx>
        <c:axId val="-1332071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32074032"/>
        <c:crosses val="autoZero"/>
        <c:auto val="1"/>
        <c:lblAlgn val="ctr"/>
        <c:lblOffset val="100"/>
        <c:noMultiLvlLbl val="0"/>
      </c:catAx>
      <c:valAx>
        <c:axId val="-1332074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32071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0.23333333333333334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32078384"/>
        <c:axId val="-1332076208"/>
      </c:barChart>
      <c:catAx>
        <c:axId val="-1332078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32076208"/>
        <c:crosses val="autoZero"/>
        <c:auto val="1"/>
        <c:lblAlgn val="ctr"/>
        <c:lblOffset val="100"/>
        <c:noMultiLvlLbl val="0"/>
      </c:catAx>
      <c:valAx>
        <c:axId val="-1332076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32078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0.62820512820512819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32076752"/>
        <c:axId val="-1332072944"/>
      </c:barChart>
      <c:catAx>
        <c:axId val="-1332076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32072944"/>
        <c:crosses val="autoZero"/>
        <c:auto val="1"/>
        <c:lblAlgn val="ctr"/>
        <c:lblOffset val="100"/>
        <c:noMultiLvlLbl val="0"/>
      </c:catAx>
      <c:valAx>
        <c:axId val="-1332072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32076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32083824"/>
        <c:axId val="-1332081104"/>
      </c:barChart>
      <c:catAx>
        <c:axId val="-1332083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32081104"/>
        <c:crosses val="autoZero"/>
        <c:auto val="1"/>
        <c:lblAlgn val="ctr"/>
        <c:lblOffset val="100"/>
        <c:noMultiLvlLbl val="0"/>
      </c:catAx>
      <c:valAx>
        <c:axId val="-1332081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32083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0.67073170731707321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32083280"/>
        <c:axId val="-1332080560"/>
      </c:barChart>
      <c:catAx>
        <c:axId val="-1332083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32080560"/>
        <c:crosses val="autoZero"/>
        <c:auto val="1"/>
        <c:lblAlgn val="ctr"/>
        <c:lblOffset val="100"/>
        <c:noMultiLvlLbl val="0"/>
      </c:catAx>
      <c:valAx>
        <c:axId val="-1332080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32083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0.91379310344827591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32074576"/>
        <c:axId val="-1332084368"/>
      </c:barChart>
      <c:catAx>
        <c:axId val="-1332074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32084368"/>
        <c:crosses val="autoZero"/>
        <c:auto val="1"/>
        <c:lblAlgn val="ctr"/>
        <c:lblOffset val="100"/>
        <c:noMultiLvlLbl val="0"/>
      </c:catAx>
      <c:valAx>
        <c:axId val="-1332084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32074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32080016"/>
        <c:axId val="-1332079472"/>
      </c:barChart>
      <c:catAx>
        <c:axId val="-1332080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32079472"/>
        <c:crosses val="autoZero"/>
        <c:auto val="1"/>
        <c:lblAlgn val="ctr"/>
        <c:lblOffset val="100"/>
        <c:noMultiLvlLbl val="0"/>
      </c:catAx>
      <c:valAx>
        <c:axId val="-1332079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32080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26" zoomScaleSheetLayoutView="100" workbookViewId="0">
      <selection activeCell="K37" sqref="K37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18" t="s">
        <v>277</v>
      </c>
      <c r="B18" s="418"/>
      <c r="C18" s="418"/>
      <c r="D18" s="419" t="s">
        <v>568</v>
      </c>
      <c r="E18" s="419"/>
      <c r="F18" s="419"/>
      <c r="G18" s="419"/>
      <c r="H18" s="419"/>
      <c r="I18" s="419"/>
      <c r="J18" s="419"/>
      <c r="K18" s="419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20" t="s">
        <v>278</v>
      </c>
      <c r="B21" s="420"/>
      <c r="C21" s="420"/>
      <c r="D21" s="420"/>
      <c r="E21" s="420"/>
      <c r="F21" s="420"/>
      <c r="G21" s="420"/>
      <c r="H21" s="420"/>
      <c r="I21" s="420"/>
      <c r="J21" s="420"/>
      <c r="K21" s="420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21" t="s">
        <v>280</v>
      </c>
      <c r="C23" s="421"/>
      <c r="D23" s="49"/>
      <c r="E23" s="49"/>
      <c r="F23" s="49"/>
      <c r="G23" s="49"/>
      <c r="H23" s="49"/>
      <c r="I23" s="49"/>
      <c r="J23" s="48" t="str">
        <f>D18</f>
        <v>GAFSA</v>
      </c>
    </row>
    <row r="24" spans="1:11" ht="33" customHeight="1" x14ac:dyDescent="0.25">
      <c r="A24" s="57" t="s">
        <v>281</v>
      </c>
      <c r="B24" s="422">
        <f>AVERAGE('A1 Exploitation'!D730,'A1 Technique'!D199)</f>
        <v>0.79600521574205785</v>
      </c>
      <c r="C24" s="422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22" t="e">
        <f>AVERAGE('A2 Exploitation'!D730,'A2 Technique'!D199)</f>
        <v>#DIV/0!</v>
      </c>
      <c r="C25" s="422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22" t="e">
        <f>AVERAGE('A3 Exploitation'!D730,'A3 Technique'!D199)</f>
        <v>#DIV/0!</v>
      </c>
      <c r="C26" s="422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22" t="e">
        <f>AVERAGE('A4 Exploitation'!D730,'A4 Technique'!D199)</f>
        <v>#DIV/0!</v>
      </c>
      <c r="C27" s="422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22"/>
      <c r="C28" s="422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22"/>
      <c r="C29" s="422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21" t="s">
        <v>287</v>
      </c>
      <c r="C33" s="421"/>
      <c r="D33" s="49"/>
      <c r="E33" s="49"/>
      <c r="F33" s="49"/>
      <c r="G33" s="49"/>
      <c r="H33" s="49"/>
      <c r="I33" s="49"/>
      <c r="J33" s="48" t="str">
        <f>D18</f>
        <v>GAFSA</v>
      </c>
    </row>
    <row r="34" spans="1:10" ht="33" customHeight="1" x14ac:dyDescent="0.25">
      <c r="A34" s="57" t="s">
        <v>281</v>
      </c>
      <c r="B34" s="422">
        <f>'A1 Exploitation'!D730</f>
        <v>0.67972972972972978</v>
      </c>
      <c r="C34" s="422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22" t="e">
        <f>'A2 Exploitation'!D730</f>
        <v>#DIV/0!</v>
      </c>
      <c r="C35" s="422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22" t="e">
        <f>'A3 Exploitation'!D730</f>
        <v>#DIV/0!</v>
      </c>
      <c r="C36" s="422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22" t="e">
        <f>'A4 Exploitation'!D730</f>
        <v>#DIV/0!</v>
      </c>
      <c r="C37" s="422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22"/>
      <c r="C38" s="422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22"/>
      <c r="C39" s="422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23" t="s">
        <v>288</v>
      </c>
      <c r="C42" s="423"/>
      <c r="D42" s="49"/>
      <c r="E42" s="49"/>
      <c r="F42" s="49"/>
      <c r="G42" s="49"/>
      <c r="H42" s="49"/>
      <c r="I42" s="49"/>
      <c r="J42" s="48" t="str">
        <f>D18</f>
        <v>GAFSA</v>
      </c>
    </row>
    <row r="43" spans="1:10" ht="33" customHeight="1" x14ac:dyDescent="0.25">
      <c r="A43" s="57" t="s">
        <v>281</v>
      </c>
      <c r="B43" s="422">
        <f>AVERAGE('A1 Exploitation'!D728, 'A1 Technique'!D197)</f>
        <v>0.75381666666666658</v>
      </c>
      <c r="C43" s="422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22" t="e">
        <f>AVERAGE('A2 Exploitation'!D728, 'A2 Technique'!D197)</f>
        <v>#DIV/0!</v>
      </c>
      <c r="C44" s="422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22" t="e">
        <f>AVERAGE('A3 Exploitation'!D728, 'A3 Technique'!D197)</f>
        <v>#DIV/0!</v>
      </c>
      <c r="C45" s="422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22" t="e">
        <f>AVERAGE('A4 Exploitation'!D728, 'A4 Technique'!D197)</f>
        <v>#DIV/0!</v>
      </c>
      <c r="C46" s="422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22"/>
      <c r="C47" s="422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22"/>
      <c r="C48" s="422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21" t="s">
        <v>289</v>
      </c>
      <c r="C51" s="421"/>
      <c r="D51" s="49"/>
      <c r="E51" s="49"/>
      <c r="F51" s="49"/>
      <c r="G51" s="49"/>
      <c r="H51" s="49"/>
      <c r="I51" s="49"/>
      <c r="J51" s="48" t="str">
        <f>D18</f>
        <v>GAFSA</v>
      </c>
    </row>
    <row r="52" spans="1:10" ht="33" customHeight="1" x14ac:dyDescent="0.25">
      <c r="A52" s="57" t="s">
        <v>281</v>
      </c>
      <c r="B52" s="424">
        <f>'A1 Exploitation'!D48</f>
        <v>0.65789473684210531</v>
      </c>
      <c r="C52" s="424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24" t="e">
        <f>'A2 Exploitation'!D48</f>
        <v>#DIV/0!</v>
      </c>
      <c r="C53" s="424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24" t="e">
        <f>'A3 Exploitation'!D48</f>
        <v>#DIV/0!</v>
      </c>
      <c r="C54" s="424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24" t="e">
        <f>'A4 Exploitation'!D48</f>
        <v>#DIV/0!</v>
      </c>
      <c r="C55" s="424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24"/>
      <c r="C56" s="424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24"/>
      <c r="C57" s="424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21" t="s">
        <v>290</v>
      </c>
      <c r="C60" s="421"/>
      <c r="D60" s="49"/>
      <c r="E60" s="49"/>
      <c r="F60" s="49"/>
      <c r="G60" s="49"/>
      <c r="H60" s="49"/>
      <c r="I60" s="49"/>
      <c r="J60" s="48" t="str">
        <f>D18</f>
        <v>GAFSA</v>
      </c>
    </row>
    <row r="61" spans="1:10" ht="33" customHeight="1" x14ac:dyDescent="0.25">
      <c r="A61" s="57" t="s">
        <v>281</v>
      </c>
      <c r="B61" s="422" t="e">
        <f>'A1 Exploitation'!D131</f>
        <v>#DIV/0!</v>
      </c>
      <c r="C61" s="422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22" t="e">
        <f>'A2 Exploitation'!D131</f>
        <v>#DIV/0!</v>
      </c>
      <c r="C62" s="422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22" t="e">
        <f>'A3 Exploitation'!D131</f>
        <v>#DIV/0!</v>
      </c>
      <c r="C63" s="422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22" t="e">
        <f>'A4 Exploitation'!D131</f>
        <v>#DIV/0!</v>
      </c>
      <c r="C64" s="422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22"/>
      <c r="C65" s="422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22"/>
      <c r="C66" s="422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21" t="s">
        <v>464</v>
      </c>
      <c r="C69" s="421"/>
      <c r="D69" s="49"/>
      <c r="E69" s="49"/>
      <c r="F69" s="49"/>
      <c r="G69" s="49"/>
      <c r="H69" s="49"/>
      <c r="I69" s="49"/>
      <c r="J69" s="48" t="str">
        <f>D18</f>
        <v>GAFSA</v>
      </c>
    </row>
    <row r="70" spans="1:10" ht="33" customHeight="1" x14ac:dyDescent="0.25">
      <c r="A70" s="57" t="s">
        <v>281</v>
      </c>
      <c r="B70" s="422">
        <f>'A1 Exploitation'!D187</f>
        <v>0.69512195121951215</v>
      </c>
      <c r="C70" s="422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22" t="e">
        <f>'A2 Exploitation'!D187</f>
        <v>#DIV/0!</v>
      </c>
      <c r="C71" s="422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22" t="e">
        <f>'A3 Exploitation'!D187</f>
        <v>#DIV/0!</v>
      </c>
      <c r="C72" s="422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22" t="e">
        <f>'A4 Exploitation'!D187</f>
        <v>#DIV/0!</v>
      </c>
      <c r="C73" s="422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22"/>
      <c r="C74" s="422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22"/>
      <c r="C75" s="422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21" t="s">
        <v>465</v>
      </c>
      <c r="C78" s="421"/>
      <c r="D78" s="49"/>
      <c r="E78" s="49"/>
      <c r="F78" s="49"/>
      <c r="G78" s="49"/>
      <c r="H78" s="49"/>
      <c r="I78" s="49"/>
      <c r="J78" s="48" t="str">
        <f>D18</f>
        <v>GAFSA</v>
      </c>
    </row>
    <row r="79" spans="1:10" ht="33" customHeight="1" x14ac:dyDescent="0.25">
      <c r="A79" s="57" t="s">
        <v>281</v>
      </c>
      <c r="B79" s="422">
        <f>'A1 Exploitation'!D249</f>
        <v>0.23333333333333334</v>
      </c>
      <c r="C79" s="422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22" t="e">
        <f>'A2 Exploitation'!D249</f>
        <v>#DIV/0!</v>
      </c>
      <c r="C80" s="422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22" t="e">
        <f>'A3 Exploitation'!D249</f>
        <v>#DIV/0!</v>
      </c>
      <c r="C81" s="422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22" t="e">
        <f>'A4 Exploitation'!D249</f>
        <v>#DIV/0!</v>
      </c>
      <c r="C82" s="422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22"/>
      <c r="C83" s="422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22"/>
      <c r="C84" s="422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21" t="s">
        <v>466</v>
      </c>
      <c r="C87" s="421"/>
      <c r="D87" s="49"/>
      <c r="E87" s="49"/>
      <c r="F87" s="49"/>
      <c r="G87" s="49"/>
      <c r="H87" s="49"/>
      <c r="I87" s="49"/>
      <c r="J87" s="48" t="str">
        <f>D18</f>
        <v>GAFSA</v>
      </c>
    </row>
    <row r="88" spans="1:10" ht="33" customHeight="1" x14ac:dyDescent="0.25">
      <c r="A88" s="57" t="s">
        <v>281</v>
      </c>
      <c r="B88" s="422">
        <f>'A1 Exploitation'!D304</f>
        <v>0.62820512820512819</v>
      </c>
      <c r="C88" s="422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22" t="e">
        <f>'A2 Exploitation'!D304</f>
        <v>#DIV/0!</v>
      </c>
      <c r="C89" s="422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22" t="e">
        <f>'A3 Exploitation'!D304</f>
        <v>#DIV/0!</v>
      </c>
      <c r="C90" s="422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22" t="e">
        <f>'A4 Exploitation'!D304</f>
        <v>#DIV/0!</v>
      </c>
      <c r="C91" s="422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22"/>
      <c r="C92" s="422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22"/>
      <c r="C93" s="422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21" t="s">
        <v>467</v>
      </c>
      <c r="C96" s="421"/>
      <c r="D96" s="49"/>
      <c r="E96" s="49"/>
      <c r="F96" s="49"/>
      <c r="G96" s="49"/>
      <c r="H96" s="49"/>
      <c r="I96" s="49"/>
      <c r="J96" s="48" t="str">
        <f>D18</f>
        <v>GAFSA</v>
      </c>
    </row>
    <row r="97" spans="1:10" ht="33" customHeight="1" x14ac:dyDescent="0.25">
      <c r="A97" s="57" t="s">
        <v>281</v>
      </c>
      <c r="B97" s="422">
        <f>'A1 Exploitation'!D371</f>
        <v>0.8</v>
      </c>
      <c r="C97" s="422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22" t="e">
        <f>'A2 Exploitation'!D371</f>
        <v>#DIV/0!</v>
      </c>
      <c r="C98" s="422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22" t="e">
        <f>'A3 Exploitation'!D371</f>
        <v>#DIV/0!</v>
      </c>
      <c r="C99" s="422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22" t="e">
        <f>'A4 Exploitation'!D371</f>
        <v>#DIV/0!</v>
      </c>
      <c r="C100" s="422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22"/>
      <c r="C101" s="422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22"/>
      <c r="C102" s="422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21" t="s">
        <v>468</v>
      </c>
      <c r="C105" s="421"/>
      <c r="D105" s="49"/>
      <c r="E105" s="49"/>
      <c r="F105" s="49"/>
      <c r="G105" s="49"/>
      <c r="H105" s="49"/>
      <c r="I105" s="49"/>
      <c r="J105" s="48" t="str">
        <f>D18</f>
        <v>GAFSA</v>
      </c>
    </row>
    <row r="106" spans="1:10" ht="33" customHeight="1" x14ac:dyDescent="0.25">
      <c r="A106" s="57" t="s">
        <v>281</v>
      </c>
      <c r="B106" s="422">
        <f>'A1 Exploitation'!D429</f>
        <v>0.67073170731707321</v>
      </c>
      <c r="C106" s="422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22" t="e">
        <f>'A2 Exploitation'!D429</f>
        <v>#DIV/0!</v>
      </c>
      <c r="C107" s="422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22" t="e">
        <f>'A3 Exploitation'!D429</f>
        <v>#DIV/0!</v>
      </c>
      <c r="C108" s="422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22" t="e">
        <f>'A4 Exploitation'!D429</f>
        <v>#DIV/0!</v>
      </c>
      <c r="C109" s="422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22"/>
      <c r="C110" s="422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22"/>
      <c r="C111" s="422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21" t="s">
        <v>469</v>
      </c>
      <c r="C114" s="421"/>
      <c r="D114" s="49"/>
      <c r="E114" s="49"/>
      <c r="F114" s="49"/>
      <c r="G114" s="49"/>
      <c r="H114" s="49"/>
      <c r="I114" s="49"/>
      <c r="J114" s="48" t="str">
        <f>D18</f>
        <v>GAFSA</v>
      </c>
    </row>
    <row r="115" spans="1:10" ht="33" customHeight="1" x14ac:dyDescent="0.25">
      <c r="A115" s="57" t="s">
        <v>281</v>
      </c>
      <c r="B115" s="422">
        <f>'A1 Exploitation'!D476</f>
        <v>0.91379310344827591</v>
      </c>
      <c r="C115" s="422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22" t="e">
        <f>'A2 Exploitation'!D476</f>
        <v>#DIV/0!</v>
      </c>
      <c r="C116" s="422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22" t="e">
        <f>'A3 Exploitation'!D476</f>
        <v>#DIV/0!</v>
      </c>
      <c r="C117" s="422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22" t="e">
        <f>'A4 Exploitation'!D476</f>
        <v>#DIV/0!</v>
      </c>
      <c r="C118" s="422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22"/>
      <c r="C119" s="422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22"/>
      <c r="C120" s="422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21" t="s">
        <v>470</v>
      </c>
      <c r="C123" s="421"/>
      <c r="D123" s="49"/>
      <c r="E123" s="49"/>
      <c r="F123" s="49"/>
      <c r="G123" s="49"/>
      <c r="H123" s="49"/>
      <c r="I123" s="49"/>
      <c r="J123" s="48" t="str">
        <f>D18</f>
        <v>GAFSA</v>
      </c>
    </row>
    <row r="124" spans="1:10" ht="33" customHeight="1" x14ac:dyDescent="0.25">
      <c r="A124" s="57" t="s">
        <v>281</v>
      </c>
      <c r="B124" s="422" t="e">
        <f>'A1 Exploitation'!D527</f>
        <v>#DIV/0!</v>
      </c>
      <c r="C124" s="422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22" t="e">
        <f>'A2 Exploitation'!D527</f>
        <v>#DIV/0!</v>
      </c>
      <c r="C125" s="422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22" t="e">
        <f>'A3 Exploitation'!D527</f>
        <v>#DIV/0!</v>
      </c>
      <c r="C126" s="422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22" t="e">
        <f>'A4 Exploitation'!D527</f>
        <v>#DIV/0!</v>
      </c>
      <c r="C127" s="422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22"/>
      <c r="C128" s="422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22"/>
      <c r="C129" s="422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21" t="s">
        <v>471</v>
      </c>
      <c r="C132" s="421"/>
      <c r="D132" s="49"/>
      <c r="E132" s="49"/>
      <c r="F132" s="49"/>
      <c r="G132" s="49"/>
      <c r="H132" s="49"/>
      <c r="I132" s="49"/>
      <c r="J132" s="48" t="str">
        <f>D18</f>
        <v>GAFSA</v>
      </c>
    </row>
    <row r="133" spans="1:10" ht="33" customHeight="1" x14ac:dyDescent="0.25">
      <c r="A133" s="57" t="s">
        <v>281</v>
      </c>
      <c r="B133" s="422">
        <f>'A1 Exploitation'!D570</f>
        <v>0.76</v>
      </c>
      <c r="C133" s="422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22" t="e">
        <f>'A2 Exploitation'!D570</f>
        <v>#DIV/0!</v>
      </c>
      <c r="C134" s="422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22" t="e">
        <f>'A3 Exploitation'!D570</f>
        <v>#DIV/0!</v>
      </c>
      <c r="C135" s="422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22" t="e">
        <f>'A4 Exploitation'!D570</f>
        <v>#DIV/0!</v>
      </c>
      <c r="C136" s="422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22"/>
      <c r="C137" s="422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22"/>
      <c r="C138" s="422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21" t="s">
        <v>291</v>
      </c>
      <c r="C141" s="421"/>
      <c r="D141" s="49"/>
      <c r="E141" s="49"/>
      <c r="F141" s="49"/>
      <c r="G141" s="49"/>
      <c r="H141" s="49"/>
      <c r="I141" s="49"/>
      <c r="J141" s="48" t="str">
        <f>D18</f>
        <v>GAFSA</v>
      </c>
    </row>
    <row r="142" spans="1:10" ht="33" customHeight="1" x14ac:dyDescent="0.25">
      <c r="A142" s="57" t="s">
        <v>281</v>
      </c>
      <c r="B142" s="422">
        <f>'A1 Exploitation'!D610</f>
        <v>0.67391304347826086</v>
      </c>
      <c r="C142" s="422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22" t="e">
        <f>'A2 Exploitation'!D610</f>
        <v>#DIV/0!</v>
      </c>
      <c r="C143" s="422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22" t="e">
        <f>'A3 Exploitation'!D610</f>
        <v>#DIV/0!</v>
      </c>
      <c r="C144" s="422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22" t="e">
        <f>'A4 Exploitation'!D610</f>
        <v>#DIV/0!</v>
      </c>
      <c r="C145" s="422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22"/>
      <c r="C146" s="422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22"/>
      <c r="C147" s="422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21" t="s">
        <v>292</v>
      </c>
      <c r="C150" s="421"/>
      <c r="D150" s="49"/>
      <c r="E150" s="49"/>
      <c r="F150" s="49"/>
      <c r="G150" s="49"/>
      <c r="H150" s="49"/>
      <c r="I150" s="49"/>
      <c r="J150" s="48" t="str">
        <f>D18</f>
        <v>GAFSA</v>
      </c>
    </row>
    <row r="151" spans="1:10" ht="33" customHeight="1" x14ac:dyDescent="0.25">
      <c r="A151" s="57" t="s">
        <v>281</v>
      </c>
      <c r="B151" s="422">
        <f>'A1 Exploitation'!D673</f>
        <v>0.75641025641025639</v>
      </c>
      <c r="C151" s="422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22" t="e">
        <f>'A2 Exploitation'!D673</f>
        <v>#DIV/0!</v>
      </c>
      <c r="C152" s="422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22" t="e">
        <f>'A3 Exploitation'!D673</f>
        <v>#DIV/0!</v>
      </c>
      <c r="C153" s="422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22" t="e">
        <f>'A4 Exploitation'!D673</f>
        <v>#DIV/0!</v>
      </c>
      <c r="C154" s="422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22"/>
      <c r="C155" s="422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22"/>
      <c r="C156" s="422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25"/>
      <c r="C159" s="425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21" t="s">
        <v>472</v>
      </c>
      <c r="C160" s="421"/>
      <c r="D160" s="49"/>
      <c r="E160" s="49"/>
      <c r="F160" s="49"/>
      <c r="G160" s="49"/>
      <c r="H160" s="49"/>
      <c r="I160" s="49"/>
      <c r="J160" s="48" t="str">
        <f>D18</f>
        <v>GAFSA</v>
      </c>
    </row>
    <row r="161" spans="1:10" ht="33" customHeight="1" x14ac:dyDescent="0.25">
      <c r="A161" s="57" t="s">
        <v>281</v>
      </c>
      <c r="B161" s="422">
        <f>'A1 Exploitation'!D702</f>
        <v>0.875</v>
      </c>
      <c r="C161" s="422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22" t="e">
        <f>'A2 Exploitation'!D702</f>
        <v>#DIV/0!</v>
      </c>
      <c r="C162" s="422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22" t="e">
        <f>'A3 Exploitation'!D702</f>
        <v>#DIV/0!</v>
      </c>
      <c r="C163" s="422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22" t="e">
        <f>'A4 Exploitation'!D702</f>
        <v>#DIV/0!</v>
      </c>
      <c r="C164" s="422"/>
    </row>
    <row r="165" spans="1:10" ht="33" customHeight="1" x14ac:dyDescent="0.25">
      <c r="A165" s="56" t="s">
        <v>285</v>
      </c>
      <c r="B165" s="422"/>
      <c r="C165" s="422"/>
    </row>
    <row r="166" spans="1:10" ht="18" x14ac:dyDescent="0.25">
      <c r="A166" s="56" t="s">
        <v>286</v>
      </c>
      <c r="B166" s="422"/>
      <c r="C166" s="422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21" t="s">
        <v>473</v>
      </c>
      <c r="C169" s="421"/>
      <c r="J169" s="48" t="str">
        <f>D18</f>
        <v>GAFSA</v>
      </c>
    </row>
    <row r="170" spans="1:10" ht="33" customHeight="1" x14ac:dyDescent="0.25">
      <c r="A170" s="57" t="s">
        <v>281</v>
      </c>
      <c r="B170" s="422">
        <f>'A1 Exploitation'!D726</f>
        <v>0.9375</v>
      </c>
      <c r="C170" s="422"/>
    </row>
    <row r="171" spans="1:10" ht="33" customHeight="1" x14ac:dyDescent="0.25">
      <c r="A171" s="56" t="s">
        <v>282</v>
      </c>
      <c r="B171" s="422" t="e">
        <f>'A2 Exploitation'!D726</f>
        <v>#DIV/0!</v>
      </c>
      <c r="C171" s="422"/>
    </row>
    <row r="172" spans="1:10" ht="33" customHeight="1" x14ac:dyDescent="0.25">
      <c r="A172" s="57" t="s">
        <v>283</v>
      </c>
      <c r="B172" s="422" t="e">
        <f>'A3 Exploitation'!D726</f>
        <v>#DIV/0!</v>
      </c>
      <c r="C172" s="422"/>
    </row>
    <row r="173" spans="1:10" ht="33" customHeight="1" x14ac:dyDescent="0.25">
      <c r="A173" s="57" t="s">
        <v>284</v>
      </c>
      <c r="B173" s="422" t="e">
        <f>'A4 Exploitation'!D726</f>
        <v>#DIV/0!</v>
      </c>
      <c r="C173" s="422"/>
    </row>
    <row r="174" spans="1:10" ht="33" customHeight="1" x14ac:dyDescent="0.25">
      <c r="A174" s="56" t="s">
        <v>285</v>
      </c>
      <c r="B174" s="422"/>
      <c r="C174" s="422"/>
    </row>
    <row r="175" spans="1:10" ht="18" x14ac:dyDescent="0.25">
      <c r="A175" s="56" t="s">
        <v>286</v>
      </c>
      <c r="B175" s="422"/>
      <c r="C175" s="422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21" t="s">
        <v>293</v>
      </c>
      <c r="C178" s="421"/>
      <c r="J178" s="48" t="str">
        <f>D18</f>
        <v>GAFSA</v>
      </c>
    </row>
    <row r="179" spans="1:10" ht="33" customHeight="1" x14ac:dyDescent="0.25">
      <c r="A179" s="57" t="s">
        <v>281</v>
      </c>
      <c r="B179" s="422">
        <f>'A1 Technique'!D199</f>
        <v>0.91228070175438591</v>
      </c>
      <c r="C179" s="422"/>
    </row>
    <row r="180" spans="1:10" ht="33" customHeight="1" x14ac:dyDescent="0.25">
      <c r="A180" s="56" t="s">
        <v>282</v>
      </c>
      <c r="B180" s="422" t="e">
        <f>'A2 Technique'!D199</f>
        <v>#DIV/0!</v>
      </c>
      <c r="C180" s="422"/>
    </row>
    <row r="181" spans="1:10" ht="33" customHeight="1" x14ac:dyDescent="0.25">
      <c r="A181" s="57" t="s">
        <v>283</v>
      </c>
      <c r="B181" s="422" t="e">
        <f>'A3 Technique'!D199</f>
        <v>#DIV/0!</v>
      </c>
      <c r="C181" s="422"/>
    </row>
    <row r="182" spans="1:10" ht="33" customHeight="1" x14ac:dyDescent="0.25">
      <c r="A182" s="57" t="s">
        <v>284</v>
      </c>
      <c r="B182" s="422" t="e">
        <f>'A4 Technique'!D199</f>
        <v>#DIV/0!</v>
      </c>
      <c r="C182" s="422"/>
    </row>
    <row r="183" spans="1:10" ht="33" customHeight="1" x14ac:dyDescent="0.25">
      <c r="A183" s="56" t="s">
        <v>285</v>
      </c>
      <c r="B183" s="422"/>
      <c r="C183" s="422"/>
    </row>
    <row r="184" spans="1:10" ht="18" x14ac:dyDescent="0.25">
      <c r="A184" s="56" t="s">
        <v>286</v>
      </c>
      <c r="B184" s="422"/>
      <c r="C184" s="422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tabSelected="1" view="pageBreakPreview" topLeftCell="A443" zoomScale="60" zoomScaleNormal="100" workbookViewId="0">
      <selection activeCell="B455" sqref="B45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452"/>
      <c r="E1" s="452"/>
      <c r="F1" s="452"/>
      <c r="G1" s="452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453" t="s">
        <v>151</v>
      </c>
      <c r="B7" s="453"/>
      <c r="C7" s="453"/>
      <c r="D7" s="453"/>
      <c r="E7" s="453"/>
      <c r="F7" s="453"/>
      <c r="G7" s="111"/>
    </row>
    <row r="8" spans="1:7" ht="22.5" x14ac:dyDescent="0.45">
      <c r="A8" s="454" t="str">
        <f>'Page de garde'!D18</f>
        <v>GAFSA</v>
      </c>
      <c r="B8" s="454"/>
      <c r="C8" s="454"/>
      <c r="D8" s="454"/>
      <c r="E8" s="454"/>
      <c r="F8" s="454"/>
      <c r="G8" s="111"/>
    </row>
    <row r="9" spans="1:7" ht="22.5" x14ac:dyDescent="0.45">
      <c r="A9" s="112" t="s">
        <v>39</v>
      </c>
      <c r="B9" s="455" t="s">
        <v>476</v>
      </c>
      <c r="C9" s="455"/>
      <c r="D9" s="455"/>
      <c r="E9" s="455"/>
      <c r="F9" s="455"/>
      <c r="G9" s="111"/>
    </row>
    <row r="10" spans="1:7" ht="22.5" x14ac:dyDescent="0.45">
      <c r="A10" s="113" t="s">
        <v>41</v>
      </c>
      <c r="B10" s="456" t="s">
        <v>477</v>
      </c>
      <c r="C10" s="456"/>
      <c r="D10" s="456"/>
      <c r="E10" s="456"/>
      <c r="F10" s="456"/>
      <c r="G10" s="111"/>
    </row>
    <row r="11" spans="1:7" ht="22.5" x14ac:dyDescent="0.45">
      <c r="A11" s="112" t="s">
        <v>40</v>
      </c>
      <c r="B11" s="451">
        <v>43522</v>
      </c>
      <c r="C11" s="451"/>
      <c r="D11" s="451"/>
      <c r="E11" s="451"/>
      <c r="F11" s="451"/>
      <c r="G11" s="111"/>
    </row>
    <row r="12" spans="1:7" ht="22.5" x14ac:dyDescent="0.45">
      <c r="A12" s="112" t="s">
        <v>200</v>
      </c>
      <c r="B12" s="457">
        <f>D730</f>
        <v>0.67972972972972978</v>
      </c>
      <c r="C12" s="457"/>
      <c r="D12" s="457"/>
      <c r="E12" s="457"/>
      <c r="F12" s="457"/>
      <c r="G12" s="111"/>
    </row>
    <row r="13" spans="1:7" ht="22.5" x14ac:dyDescent="0.45">
      <c r="A13" s="110"/>
      <c r="B13" s="108"/>
      <c r="C13" s="108"/>
      <c r="D13" s="452"/>
      <c r="E13" s="452"/>
      <c r="F13" s="452"/>
      <c r="G13" s="452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43522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0" t="s">
        <v>28</v>
      </c>
      <c r="B17" s="441" t="s">
        <v>29</v>
      </c>
      <c r="C17" s="441"/>
      <c r="D17" s="441" t="s">
        <v>42</v>
      </c>
      <c r="E17" s="431" t="s">
        <v>266</v>
      </c>
      <c r="F17" s="431" t="s">
        <v>300</v>
      </c>
      <c r="G17" s="114"/>
    </row>
    <row r="18" spans="1:8" ht="16.5" customHeight="1" x14ac:dyDescent="0.4">
      <c r="A18" s="440"/>
      <c r="B18" s="118" t="s">
        <v>32</v>
      </c>
      <c r="C18" s="118" t="s">
        <v>31</v>
      </c>
      <c r="D18" s="441"/>
      <c r="E18" s="431"/>
      <c r="F18" s="431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69" customHeight="1" x14ac:dyDescent="0.4">
      <c r="A21" s="121" t="s">
        <v>9</v>
      </c>
      <c r="B21" s="122">
        <v>1</v>
      </c>
      <c r="C21" s="122"/>
      <c r="D21" s="123" t="s">
        <v>478</v>
      </c>
      <c r="E21" s="172" t="s">
        <v>494</v>
      </c>
      <c r="F21" s="123"/>
      <c r="G21" s="114"/>
      <c r="H21" s="2" t="s">
        <v>298</v>
      </c>
    </row>
    <row r="22" spans="1:8" ht="42" x14ac:dyDescent="0.4">
      <c r="A22" s="121" t="s">
        <v>158</v>
      </c>
      <c r="B22" s="122">
        <v>1</v>
      </c>
      <c r="C22" s="122"/>
      <c r="D22" s="123" t="s">
        <v>569</v>
      </c>
      <c r="E22" s="123" t="s">
        <v>479</v>
      </c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8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0.8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67.5" x14ac:dyDescent="0.4">
      <c r="A34" s="141" t="s">
        <v>432</v>
      </c>
      <c r="B34" s="122">
        <v>0</v>
      </c>
      <c r="C34" s="142">
        <f>IF(B34=0, -5, "0")</f>
        <v>-5</v>
      </c>
      <c r="D34" s="140" t="s">
        <v>570</v>
      </c>
      <c r="E34" s="123" t="s">
        <v>480</v>
      </c>
      <c r="F34" s="123"/>
      <c r="G34" s="114"/>
    </row>
    <row r="35" spans="1:7" ht="126" x14ac:dyDescent="0.4">
      <c r="A35" s="141" t="s">
        <v>400</v>
      </c>
      <c r="B35" s="122">
        <v>1</v>
      </c>
      <c r="C35" s="142" t="str">
        <f>IF(B35=0, -5, "0")</f>
        <v>0</v>
      </c>
      <c r="D35" s="128" t="s">
        <v>481</v>
      </c>
      <c r="E35" s="123" t="s">
        <v>482</v>
      </c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1</v>
      </c>
      <c r="C40" s="122"/>
      <c r="D40" s="123" t="s">
        <v>483</v>
      </c>
      <c r="E40" s="123" t="s">
        <v>484</v>
      </c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v>2</v>
      </c>
      <c r="C43" s="122"/>
      <c r="D43" s="411">
        <v>1</v>
      </c>
      <c r="E43" s="147"/>
      <c r="F43" s="412"/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17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0.6071428571428571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25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0.65789473684210531</v>
      </c>
      <c r="E48" s="108"/>
      <c r="F48" s="114"/>
      <c r="G48" s="114"/>
    </row>
    <row r="49" spans="1:7" ht="21" x14ac:dyDescent="0.3">
      <c r="A49" s="434"/>
      <c r="B49" s="434"/>
      <c r="C49" s="434"/>
      <c r="D49" s="434"/>
      <c r="E49" s="434"/>
      <c r="F49" s="434"/>
      <c r="G49" s="434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43522</v>
      </c>
      <c r="B51" s="114"/>
      <c r="C51" s="135"/>
      <c r="D51" s="114"/>
      <c r="E51" s="108"/>
      <c r="F51" s="114"/>
      <c r="G51" s="114"/>
    </row>
    <row r="52" spans="1:7" ht="21" x14ac:dyDescent="0.4">
      <c r="A52" s="440" t="s">
        <v>28</v>
      </c>
      <c r="B52" s="441" t="s">
        <v>29</v>
      </c>
      <c r="C52" s="441"/>
      <c r="D52" s="441" t="s">
        <v>42</v>
      </c>
      <c r="E52" s="431" t="s">
        <v>266</v>
      </c>
      <c r="F52" s="431" t="s">
        <v>302</v>
      </c>
      <c r="G52" s="129"/>
    </row>
    <row r="53" spans="1:7" ht="21" x14ac:dyDescent="0.4">
      <c r="A53" s="440"/>
      <c r="B53" s="118" t="s">
        <v>32</v>
      </c>
      <c r="C53" s="118" t="s">
        <v>31</v>
      </c>
      <c r="D53" s="441"/>
      <c r="E53" s="431"/>
      <c r="F53" s="431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509"/>
      <c r="B64" s="510"/>
      <c r="C64" s="510"/>
      <c r="D64" s="510"/>
      <c r="E64" s="510"/>
      <c r="F64" s="510"/>
      <c r="G64" s="510"/>
    </row>
    <row r="65" spans="1:7" ht="43.5" customHeight="1" x14ac:dyDescent="0.4">
      <c r="A65" s="443" t="s">
        <v>351</v>
      </c>
      <c r="B65" s="443"/>
      <c r="C65" s="443"/>
      <c r="D65" s="443"/>
      <c r="E65" s="443"/>
      <c r="F65" s="443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59"/>
      <c r="B83" s="459"/>
      <c r="C83" s="459"/>
      <c r="D83" s="459"/>
      <c r="E83" s="459"/>
      <c r="F83" s="459"/>
      <c r="G83" s="459"/>
    </row>
    <row r="84" spans="1:7" ht="45" customHeight="1" x14ac:dyDescent="0.45">
      <c r="A84" s="444" t="s">
        <v>352</v>
      </c>
      <c r="B84" s="444"/>
      <c r="C84" s="444"/>
      <c r="D84" s="444"/>
      <c r="E84" s="444"/>
      <c r="F84" s="444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474</v>
      </c>
      <c r="B99" s="318" t="s">
        <v>30</v>
      </c>
      <c r="C99" s="143"/>
      <c r="D99" s="128"/>
      <c r="E99" s="124"/>
      <c r="F99" s="322"/>
      <c r="G99" s="173"/>
    </row>
    <row r="100" spans="1:7" s="258" customFormat="1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513"/>
      <c r="B103" s="511"/>
      <c r="C103" s="511"/>
      <c r="D103" s="511"/>
      <c r="E103" s="511"/>
      <c r="F103" s="517"/>
      <c r="G103" s="173"/>
    </row>
    <row r="104" spans="1:7" s="80" customFormat="1" ht="46.5" customHeight="1" x14ac:dyDescent="0.4">
      <c r="A104" s="443" t="s">
        <v>353</v>
      </c>
      <c r="B104" s="443"/>
      <c r="C104" s="443"/>
      <c r="D104" s="443"/>
      <c r="E104" s="443"/>
      <c r="F104" s="443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18"/>
      <c r="B111" s="519"/>
      <c r="C111" s="519"/>
      <c r="D111" s="519"/>
      <c r="E111" s="519"/>
      <c r="F111" s="520"/>
      <c r="G111" s="129"/>
    </row>
    <row r="112" spans="1:7" s="80" customFormat="1" ht="39.75" customHeight="1" x14ac:dyDescent="0.4">
      <c r="A112" s="443" t="s">
        <v>390</v>
      </c>
      <c r="B112" s="443"/>
      <c r="C112" s="443"/>
      <c r="D112" s="443"/>
      <c r="E112" s="443"/>
      <c r="F112" s="443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1"/>
      <c r="B120" s="511"/>
      <c r="C120" s="511"/>
      <c r="D120" s="511"/>
      <c r="E120" s="511"/>
      <c r="F120" s="511"/>
      <c r="G120" s="173"/>
    </row>
    <row r="121" spans="1:7" ht="22.5" x14ac:dyDescent="0.4">
      <c r="A121" s="443" t="s">
        <v>311</v>
      </c>
      <c r="B121" s="443"/>
      <c r="C121" s="443"/>
      <c r="D121" s="443"/>
      <c r="E121" s="443"/>
      <c r="F121" s="443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318" t="s">
        <v>30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512"/>
      <c r="B132" s="512"/>
      <c r="C132" s="512"/>
      <c r="D132" s="512"/>
      <c r="E132" s="512"/>
      <c r="F132" s="512"/>
      <c r="G132" s="114"/>
    </row>
    <row r="133" spans="1:16384" ht="22.5" customHeight="1" x14ac:dyDescent="0.4">
      <c r="A133" s="445" t="s">
        <v>424</v>
      </c>
      <c r="B133" s="445"/>
      <c r="C133" s="445"/>
      <c r="D133" s="445"/>
      <c r="E133" s="445"/>
      <c r="F133" s="445"/>
      <c r="G133" s="114"/>
    </row>
    <row r="134" spans="1:16384" s="258" customFormat="1" ht="22.5" customHeight="1" x14ac:dyDescent="0.4">
      <c r="A134" s="446"/>
      <c r="B134" s="446"/>
      <c r="C134" s="446"/>
      <c r="D134" s="446"/>
      <c r="E134" s="446"/>
      <c r="F134" s="446"/>
      <c r="G134" s="114"/>
    </row>
    <row r="135" spans="1:16384" s="326" customFormat="1" ht="22.5" customHeight="1" x14ac:dyDescent="0.25">
      <c r="A135" s="440" t="s">
        <v>28</v>
      </c>
      <c r="B135" s="441" t="s">
        <v>29</v>
      </c>
      <c r="C135" s="441"/>
      <c r="D135" s="441" t="s">
        <v>42</v>
      </c>
      <c r="E135" s="431" t="s">
        <v>266</v>
      </c>
      <c r="F135" s="431" t="s">
        <v>302</v>
      </c>
    </row>
    <row r="136" spans="1:16384" s="326" customFormat="1" ht="22.5" customHeight="1" x14ac:dyDescent="0.25">
      <c r="A136" s="440"/>
      <c r="B136" s="118" t="s">
        <v>32</v>
      </c>
      <c r="C136" s="118" t="s">
        <v>31</v>
      </c>
      <c r="D136" s="441"/>
      <c r="E136" s="431"/>
      <c r="F136" s="431"/>
    </row>
    <row r="137" spans="1:16384" s="258" customFormat="1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447" t="s">
        <v>461</v>
      </c>
      <c r="B139" s="447"/>
      <c r="C139" s="447"/>
      <c r="D139" s="447"/>
      <c r="E139" s="447"/>
      <c r="F139" s="447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2" t="s">
        <v>350</v>
      </c>
      <c r="B147" s="472"/>
      <c r="C147" s="472"/>
      <c r="D147" s="472"/>
      <c r="E147" s="472"/>
      <c r="F147" s="472"/>
      <c r="G147" s="114"/>
    </row>
    <row r="148" spans="1:7" ht="63" x14ac:dyDescent="0.4">
      <c r="A148" s="306" t="s">
        <v>334</v>
      </c>
      <c r="B148" s="318">
        <v>1</v>
      </c>
      <c r="C148" s="306"/>
      <c r="D148" s="306" t="s">
        <v>485</v>
      </c>
      <c r="E148" s="306" t="s">
        <v>486</v>
      </c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105" x14ac:dyDescent="0.4">
      <c r="A155" s="283" t="s">
        <v>371</v>
      </c>
      <c r="B155" s="318">
        <v>0</v>
      </c>
      <c r="C155" s="143">
        <f>IF(B155=0, -10, "0")</f>
        <v>-10</v>
      </c>
      <c r="D155" s="125" t="s">
        <v>487</v>
      </c>
      <c r="E155" s="125" t="s">
        <v>488</v>
      </c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105" x14ac:dyDescent="0.4">
      <c r="A157" s="125" t="s">
        <v>142</v>
      </c>
      <c r="B157" s="318">
        <v>0</v>
      </c>
      <c r="C157" s="125"/>
      <c r="D157" s="125" t="s">
        <v>489</v>
      </c>
      <c r="E157" s="125" t="s">
        <v>490</v>
      </c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63" x14ac:dyDescent="0.4">
      <c r="A160" s="290" t="s">
        <v>63</v>
      </c>
      <c r="B160" s="318">
        <v>0</v>
      </c>
      <c r="C160" s="142">
        <f>IF(B160=0, -2, "0")</f>
        <v>-2</v>
      </c>
      <c r="D160" s="125" t="s">
        <v>491</v>
      </c>
      <c r="E160" s="125" t="s">
        <v>492</v>
      </c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s="258" customFormat="1" ht="21" x14ac:dyDescent="0.4">
      <c r="A165" s="513"/>
      <c r="B165" s="511"/>
      <c r="C165" s="511"/>
      <c r="D165" s="511"/>
      <c r="E165" s="511"/>
      <c r="F165" s="511"/>
      <c r="G165" s="114"/>
    </row>
    <row r="166" spans="1:7" s="258" customFormat="1" ht="32.25" customHeight="1" x14ac:dyDescent="0.4">
      <c r="A166" s="447" t="s">
        <v>462</v>
      </c>
      <c r="B166" s="447"/>
      <c r="C166" s="447"/>
      <c r="D166" s="447"/>
      <c r="E166" s="447"/>
      <c r="F166" s="447"/>
      <c r="G166" s="114"/>
    </row>
    <row r="167" spans="1:7" s="258" customFormat="1" ht="63" x14ac:dyDescent="0.4">
      <c r="A167" s="404" t="s">
        <v>316</v>
      </c>
      <c r="B167" s="122">
        <v>2</v>
      </c>
      <c r="C167" s="143" t="str">
        <f>IF(B167=0, -10, "0")</f>
        <v>0</v>
      </c>
      <c r="D167" s="286"/>
      <c r="E167" s="286"/>
      <c r="F167" s="322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>
        <v>2</v>
      </c>
      <c r="C170" s="125"/>
      <c r="D170" s="125"/>
      <c r="E170" s="124"/>
      <c r="F170" s="322"/>
      <c r="G170" s="114"/>
    </row>
    <row r="171" spans="1:7" s="258" customFormat="1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>
        <v>2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s="258" customFormat="1" ht="21" x14ac:dyDescent="0.4">
      <c r="A176" s="514"/>
      <c r="B176" s="515"/>
      <c r="C176" s="515"/>
      <c r="D176" s="515"/>
      <c r="E176" s="515"/>
      <c r="F176" s="515"/>
      <c r="G176" s="114"/>
    </row>
    <row r="177" spans="1:7" ht="32.25" customHeight="1" x14ac:dyDescent="0.4">
      <c r="A177" s="447" t="s">
        <v>311</v>
      </c>
      <c r="B177" s="447"/>
      <c r="C177" s="447"/>
      <c r="D177" s="447"/>
      <c r="E177" s="447"/>
      <c r="F177" s="447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322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>
        <v>2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84" x14ac:dyDescent="0.4">
      <c r="A182" s="125" t="s">
        <v>392</v>
      </c>
      <c r="B182" s="122">
        <v>1</v>
      </c>
      <c r="C182" s="125"/>
      <c r="D182" s="125" t="s">
        <v>483</v>
      </c>
      <c r="E182" s="125" t="s">
        <v>493</v>
      </c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2">
        <v>1</v>
      </c>
      <c r="C185" s="121"/>
      <c r="D185" s="411">
        <v>0.8</v>
      </c>
      <c r="E185" s="121"/>
      <c r="F185" s="322"/>
      <c r="G185" s="114"/>
    </row>
    <row r="186" spans="1:7" s="258" customFormat="1" ht="22.5" x14ac:dyDescent="0.4">
      <c r="A186" s="292" t="s">
        <v>438</v>
      </c>
      <c r="B186" s="473"/>
      <c r="C186" s="474"/>
      <c r="D186" s="309">
        <f>SUM(B148:C164,B178:C185,B167:C175,B140:C145)</f>
        <v>57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>
        <f>D186/(COUNT(B140:C145,B148:C164,B167:C175,B178:C185)*2)</f>
        <v>0.69512195121951215</v>
      </c>
      <c r="E187" s="108"/>
      <c r="F187" s="114"/>
      <c r="G187" s="114"/>
    </row>
    <row r="188" spans="1:7" ht="21" x14ac:dyDescent="0.4">
      <c r="A188" s="516"/>
      <c r="B188" s="516"/>
      <c r="C188" s="516"/>
      <c r="D188" s="516"/>
      <c r="E188" s="516"/>
      <c r="F188" s="516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43522</v>
      </c>
      <c r="B190" s="114"/>
      <c r="C190" s="135"/>
      <c r="D190" s="114"/>
      <c r="E190" s="108"/>
      <c r="F190" s="114"/>
      <c r="G190" s="114"/>
    </row>
    <row r="191" spans="1:7" ht="21" x14ac:dyDescent="0.4">
      <c r="A191" s="440" t="s">
        <v>28</v>
      </c>
      <c r="B191" s="441" t="s">
        <v>29</v>
      </c>
      <c r="C191" s="441"/>
      <c r="D191" s="441" t="s">
        <v>42</v>
      </c>
      <c r="E191" s="431" t="s">
        <v>266</v>
      </c>
      <c r="F191" s="431" t="s">
        <v>302</v>
      </c>
      <c r="G191" s="114"/>
    </row>
    <row r="192" spans="1:7" ht="21" x14ac:dyDescent="0.4">
      <c r="A192" s="440"/>
      <c r="B192" s="118" t="s">
        <v>32</v>
      </c>
      <c r="C192" s="118" t="s">
        <v>31</v>
      </c>
      <c r="D192" s="441"/>
      <c r="E192" s="431"/>
      <c r="F192" s="431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8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48" t="s">
        <v>34</v>
      </c>
      <c r="B203" s="449"/>
      <c r="C203" s="450"/>
      <c r="D203" s="130">
        <f>SUM(B195:C202)</f>
        <v>14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08"/>
      <c r="F204" s="114"/>
      <c r="G204" s="114"/>
    </row>
    <row r="205" spans="1:7" ht="21" x14ac:dyDescent="0.4">
      <c r="A205" s="434"/>
      <c r="B205" s="434"/>
      <c r="C205" s="434"/>
      <c r="D205" s="434"/>
      <c r="E205" s="434"/>
      <c r="F205" s="434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>
        <v>2</v>
      </c>
      <c r="C207" s="122"/>
      <c r="D207" s="172"/>
      <c r="E207" s="172"/>
      <c r="F207" s="123"/>
      <c r="G207" s="114"/>
    </row>
    <row r="208" spans="1:7" ht="42" x14ac:dyDescent="0.4">
      <c r="A208" s="138" t="s">
        <v>57</v>
      </c>
      <c r="B208" s="122">
        <v>1</v>
      </c>
      <c r="C208" s="122"/>
      <c r="D208" s="172" t="s">
        <v>562</v>
      </c>
      <c r="E208" s="128" t="s">
        <v>479</v>
      </c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0</v>
      </c>
      <c r="C210" s="122"/>
      <c r="D210" s="194"/>
      <c r="E210" s="123"/>
      <c r="F210" s="123"/>
      <c r="G210" s="114"/>
    </row>
    <row r="211" spans="1:7" ht="66" customHeight="1" x14ac:dyDescent="0.4">
      <c r="A211" s="291" t="s">
        <v>440</v>
      </c>
      <c r="B211" s="122">
        <v>1</v>
      </c>
      <c r="C211" s="143" t="str">
        <f>IF(B211=0, -10, "0")</f>
        <v>0</v>
      </c>
      <c r="D211" s="196" t="s">
        <v>495</v>
      </c>
      <c r="E211" s="123" t="s">
        <v>496</v>
      </c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42" x14ac:dyDescent="0.4">
      <c r="A215" s="138" t="s">
        <v>142</v>
      </c>
      <c r="B215" s="122">
        <v>0</v>
      </c>
      <c r="C215" s="126"/>
      <c r="D215" s="123" t="s">
        <v>497</v>
      </c>
      <c r="E215" s="124"/>
      <c r="F215" s="123"/>
      <c r="G215" s="114"/>
    </row>
    <row r="216" spans="1:7" s="80" customFormat="1" ht="189.75" customHeight="1" x14ac:dyDescent="0.4">
      <c r="A216" s="197" t="s">
        <v>412</v>
      </c>
      <c r="B216" s="122">
        <v>0</v>
      </c>
      <c r="C216" s="198">
        <f>IF(B216=0, -5, "0")</f>
        <v>-5</v>
      </c>
      <c r="D216" s="128" t="s">
        <v>560</v>
      </c>
      <c r="E216" s="128" t="s">
        <v>514</v>
      </c>
      <c r="F216" s="123"/>
      <c r="G216" s="129"/>
    </row>
    <row r="217" spans="1:7" ht="22.5" x14ac:dyDescent="0.4">
      <c r="A217" s="121" t="s">
        <v>201</v>
      </c>
      <c r="B217" s="122">
        <v>2</v>
      </c>
      <c r="C217" s="126"/>
      <c r="D217" s="191"/>
      <c r="E217" s="127"/>
      <c r="F217" s="123"/>
      <c r="G217" s="114"/>
    </row>
    <row r="218" spans="1:7" ht="84" x14ac:dyDescent="0.4">
      <c r="A218" s="168" t="s">
        <v>393</v>
      </c>
      <c r="B218" s="122">
        <v>0</v>
      </c>
      <c r="C218" s="198">
        <f>IF(B218=0, -5, "0")</f>
        <v>-5</v>
      </c>
      <c r="D218" s="123" t="s">
        <v>563</v>
      </c>
      <c r="E218" s="123" t="s">
        <v>498</v>
      </c>
      <c r="F218" s="123"/>
      <c r="G218" s="129"/>
    </row>
    <row r="219" spans="1:7" ht="126" x14ac:dyDescent="0.4">
      <c r="A219" s="199" t="s">
        <v>133</v>
      </c>
      <c r="B219" s="122">
        <v>0</v>
      </c>
      <c r="C219" s="174">
        <f>IF(B219=0, -5, "0")</f>
        <v>-5</v>
      </c>
      <c r="D219" s="417" t="s">
        <v>499</v>
      </c>
      <c r="E219" s="123" t="s">
        <v>500</v>
      </c>
      <c r="F219" s="123"/>
      <c r="G219" s="129"/>
    </row>
    <row r="220" spans="1:7" ht="111.75" customHeight="1" x14ac:dyDescent="0.4">
      <c r="A220" s="290" t="s">
        <v>354</v>
      </c>
      <c r="B220" s="122">
        <v>0</v>
      </c>
      <c r="C220" s="142">
        <f>IF(B220=0, -2, "0")</f>
        <v>-2</v>
      </c>
      <c r="D220" s="128" t="s">
        <v>564</v>
      </c>
      <c r="E220" s="128" t="s">
        <v>502</v>
      </c>
      <c r="F220" s="123"/>
      <c r="G220" s="129"/>
    </row>
    <row r="221" spans="1:7" ht="116.25" customHeight="1" x14ac:dyDescent="0.4">
      <c r="A221" s="290" t="s">
        <v>63</v>
      </c>
      <c r="B221" s="122">
        <v>2</v>
      </c>
      <c r="C221" s="142" t="str">
        <f>IF(B221=0, -2, "0")</f>
        <v>0</v>
      </c>
      <c r="D221" s="128"/>
      <c r="E221" s="128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105" x14ac:dyDescent="0.4">
      <c r="A226" s="202" t="s">
        <v>316</v>
      </c>
      <c r="B226" s="122">
        <v>0</v>
      </c>
      <c r="C226" s="143">
        <f>IF(B226=0, -10, "0")</f>
        <v>-10</v>
      </c>
      <c r="D226" s="128" t="s">
        <v>571</v>
      </c>
      <c r="E226" s="128" t="s">
        <v>505</v>
      </c>
      <c r="F226" s="123"/>
      <c r="G226" s="129"/>
    </row>
    <row r="227" spans="1:7" ht="21" x14ac:dyDescent="0.4">
      <c r="A227" s="448" t="s">
        <v>34</v>
      </c>
      <c r="B227" s="449"/>
      <c r="C227" s="450"/>
      <c r="D227" s="148">
        <f>SUM(B207:C226)</f>
        <v>-3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-0.06</v>
      </c>
      <c r="E228" s="108"/>
      <c r="F228" s="114"/>
      <c r="G228" s="114"/>
    </row>
    <row r="229" spans="1:7" ht="21" x14ac:dyDescent="0.4">
      <c r="A229" s="434"/>
      <c r="B229" s="434"/>
      <c r="C229" s="434"/>
      <c r="D229" s="434"/>
      <c r="E229" s="434"/>
      <c r="F229" s="434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126" x14ac:dyDescent="0.4">
      <c r="A235" s="197" t="s">
        <v>413</v>
      </c>
      <c r="B235" s="122">
        <v>0</v>
      </c>
      <c r="C235" s="143">
        <f>IF(B235=0, -10, IF(B235=1, -5, "0"))</f>
        <v>-10</v>
      </c>
      <c r="D235" s="128" t="s">
        <v>506</v>
      </c>
      <c r="E235" s="128" t="s">
        <v>507</v>
      </c>
      <c r="F235" s="123"/>
      <c r="G235" s="129"/>
    </row>
    <row r="236" spans="1:7" s="80" customFormat="1" ht="20.25" customHeight="1" x14ac:dyDescent="0.45">
      <c r="A236" s="437" t="s">
        <v>311</v>
      </c>
      <c r="B236" s="438"/>
      <c r="C236" s="438"/>
      <c r="D236" s="439"/>
      <c r="E236" s="128"/>
      <c r="F236" s="123"/>
      <c r="G236" s="129"/>
    </row>
    <row r="237" spans="1:7" s="80" customFormat="1" ht="4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64.5" customHeight="1" x14ac:dyDescent="0.4">
      <c r="A238" s="182" t="s">
        <v>303</v>
      </c>
      <c r="B238" s="122">
        <v>1</v>
      </c>
      <c r="C238" s="206"/>
      <c r="D238" s="128" t="s">
        <v>483</v>
      </c>
      <c r="E238" s="128" t="s">
        <v>510</v>
      </c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>
        <v>2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v>1</v>
      </c>
      <c r="C244" s="166"/>
      <c r="D244" s="411">
        <v>0.5</v>
      </c>
      <c r="E244" s="147"/>
      <c r="F244" s="123"/>
      <c r="G244" s="114"/>
    </row>
    <row r="245" spans="1:7" ht="21" x14ac:dyDescent="0.4">
      <c r="A245" s="448" t="s">
        <v>34</v>
      </c>
      <c r="B245" s="449"/>
      <c r="C245" s="450"/>
      <c r="D245" s="130">
        <f>SUM(B231:C235,B237:C244)</f>
        <v>10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0.38461538461538464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21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0.23333333333333334</v>
      </c>
      <c r="E249" s="108"/>
      <c r="F249" s="114"/>
      <c r="G249" s="114"/>
    </row>
    <row r="250" spans="1:7" ht="21" x14ac:dyDescent="0.4">
      <c r="A250" s="434"/>
      <c r="B250" s="434"/>
      <c r="C250" s="434"/>
      <c r="D250" s="434"/>
      <c r="E250" s="434"/>
      <c r="F250" s="434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43522</v>
      </c>
      <c r="B252" s="114"/>
      <c r="C252" s="135"/>
      <c r="D252" s="129"/>
      <c r="E252" s="108"/>
      <c r="F252" s="114"/>
      <c r="G252" s="114"/>
    </row>
    <row r="253" spans="1:7" ht="21" x14ac:dyDescent="0.4">
      <c r="A253" s="440" t="s">
        <v>28</v>
      </c>
      <c r="B253" s="441" t="s">
        <v>29</v>
      </c>
      <c r="C253" s="441"/>
      <c r="D253" s="441" t="s">
        <v>42</v>
      </c>
      <c r="E253" s="431" t="s">
        <v>266</v>
      </c>
      <c r="F253" s="431" t="s">
        <v>302</v>
      </c>
      <c r="G253" s="129"/>
    </row>
    <row r="254" spans="1:7" ht="21" x14ac:dyDescent="0.4">
      <c r="A254" s="440"/>
      <c r="B254" s="118" t="s">
        <v>32</v>
      </c>
      <c r="C254" s="118" t="s">
        <v>31</v>
      </c>
      <c r="D254" s="441"/>
      <c r="E254" s="431"/>
      <c r="F254" s="431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48" t="s">
        <v>34</v>
      </c>
      <c r="B265" s="449"/>
      <c r="C265" s="450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42" x14ac:dyDescent="0.4">
      <c r="A269" s="138" t="s">
        <v>80</v>
      </c>
      <c r="B269" s="122">
        <v>1</v>
      </c>
      <c r="C269" s="122"/>
      <c r="D269" s="172" t="s">
        <v>517</v>
      </c>
      <c r="E269" s="123" t="s">
        <v>479</v>
      </c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42" x14ac:dyDescent="0.4">
      <c r="A271" s="138" t="s">
        <v>53</v>
      </c>
      <c r="B271" s="122">
        <v>0</v>
      </c>
      <c r="C271" s="122"/>
      <c r="D271" s="194" t="s">
        <v>572</v>
      </c>
      <c r="E271" s="124" t="s">
        <v>511</v>
      </c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63" x14ac:dyDescent="0.4">
      <c r="A276" s="291" t="s">
        <v>440</v>
      </c>
      <c r="B276" s="122">
        <v>0</v>
      </c>
      <c r="C276" s="143">
        <f>IF(B276=0, -10, "0")</f>
        <v>-10</v>
      </c>
      <c r="D276" s="196" t="s">
        <v>512</v>
      </c>
      <c r="E276" s="128" t="s">
        <v>513</v>
      </c>
      <c r="F276" s="123"/>
      <c r="G276" s="129"/>
    </row>
    <row r="277" spans="1:7" ht="21" x14ac:dyDescent="0.4">
      <c r="A277" s="400" t="s">
        <v>394</v>
      </c>
      <c r="B277" s="122">
        <v>2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>
        <v>2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>
        <v>2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72.75" customHeight="1" x14ac:dyDescent="0.4">
      <c r="A283" s="290" t="s">
        <v>354</v>
      </c>
      <c r="B283" s="122">
        <v>1</v>
      </c>
      <c r="C283" s="142" t="str">
        <f>IF(B283=0, -2, "0")</f>
        <v>0</v>
      </c>
      <c r="D283" s="128" t="s">
        <v>573</v>
      </c>
      <c r="E283" s="128" t="s">
        <v>565</v>
      </c>
      <c r="F283" s="123"/>
      <c r="G283" s="129"/>
    </row>
    <row r="284" spans="1:7" ht="112.5" customHeight="1" x14ac:dyDescent="0.4">
      <c r="A284" s="290" t="s">
        <v>63</v>
      </c>
      <c r="B284" s="122">
        <v>0</v>
      </c>
      <c r="C284" s="142">
        <f>IF(B284=0, -2, "0")</f>
        <v>-2</v>
      </c>
      <c r="D284" s="128" t="s">
        <v>503</v>
      </c>
      <c r="E284" s="128" t="s">
        <v>504</v>
      </c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42" x14ac:dyDescent="0.4">
      <c r="A286" s="121" t="s">
        <v>402</v>
      </c>
      <c r="B286" s="122">
        <v>1</v>
      </c>
      <c r="C286" s="296"/>
      <c r="D286" s="128" t="s">
        <v>515</v>
      </c>
      <c r="E286" s="123" t="s">
        <v>516</v>
      </c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4"/>
      <c r="B290" s="484"/>
      <c r="C290" s="484"/>
      <c r="D290" s="484"/>
      <c r="E290" s="484"/>
      <c r="F290" s="484"/>
      <c r="G290" s="129"/>
    </row>
    <row r="291" spans="1:7" s="80" customFormat="1" ht="31.5" customHeight="1" x14ac:dyDescent="0.4">
      <c r="A291" s="442" t="s">
        <v>311</v>
      </c>
      <c r="B291" s="442"/>
      <c r="C291" s="442"/>
      <c r="D291" s="442"/>
      <c r="E291" s="442"/>
      <c r="F291" s="442"/>
      <c r="G291" s="129"/>
    </row>
    <row r="292" spans="1:7" s="80" customFormat="1" ht="46.5" customHeight="1" x14ac:dyDescent="0.4">
      <c r="A292" s="125" t="s">
        <v>329</v>
      </c>
      <c r="B292" s="122">
        <v>0</v>
      </c>
      <c r="C292" s="126"/>
      <c r="D292" s="128" t="s">
        <v>508</v>
      </c>
      <c r="E292" s="128" t="s">
        <v>509</v>
      </c>
      <c r="F292" s="123"/>
      <c r="G292" s="129"/>
    </row>
    <row r="293" spans="1:7" s="80" customFormat="1" ht="91.5" customHeight="1" x14ac:dyDescent="0.4">
      <c r="A293" s="138" t="s">
        <v>303</v>
      </c>
      <c r="B293" s="122">
        <v>1</v>
      </c>
      <c r="C293" s="126"/>
      <c r="D293" s="128" t="s">
        <v>483</v>
      </c>
      <c r="E293" s="170" t="s">
        <v>484</v>
      </c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>
        <v>2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v>1</v>
      </c>
      <c r="C299" s="122"/>
      <c r="D299" s="411">
        <v>0.71399999999999997</v>
      </c>
      <c r="E299" s="147"/>
      <c r="F299" s="123"/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33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0.532258064516129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49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0.62820512820512819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43522</v>
      </c>
      <c r="B307" s="114"/>
      <c r="C307" s="135"/>
      <c r="D307" s="114"/>
      <c r="E307" s="108"/>
      <c r="F307" s="114"/>
      <c r="G307" s="114"/>
    </row>
    <row r="308" spans="1:7" ht="21" x14ac:dyDescent="0.4">
      <c r="A308" s="440" t="s">
        <v>28</v>
      </c>
      <c r="B308" s="441" t="s">
        <v>29</v>
      </c>
      <c r="C308" s="441"/>
      <c r="D308" s="441" t="s">
        <v>42</v>
      </c>
      <c r="E308" s="431" t="s">
        <v>266</v>
      </c>
      <c r="F308" s="431" t="s">
        <v>302</v>
      </c>
      <c r="G308" s="129"/>
    </row>
    <row r="309" spans="1:7" ht="21" x14ac:dyDescent="0.4">
      <c r="A309" s="440"/>
      <c r="B309" s="118" t="s">
        <v>32</v>
      </c>
      <c r="C309" s="118" t="s">
        <v>31</v>
      </c>
      <c r="D309" s="441"/>
      <c r="E309" s="431"/>
      <c r="F309" s="431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>
        <v>2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16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1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63" x14ac:dyDescent="0.4">
      <c r="A324" s="138" t="s">
        <v>145</v>
      </c>
      <c r="B324" s="122">
        <v>0</v>
      </c>
      <c r="C324" s="143"/>
      <c r="D324" s="172" t="s">
        <v>566</v>
      </c>
      <c r="E324" s="123" t="s">
        <v>567</v>
      </c>
      <c r="F324" s="123"/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D326" s="193"/>
      <c r="E326" s="124"/>
      <c r="F326" s="123"/>
      <c r="G326" s="114"/>
    </row>
    <row r="327" spans="1:7" ht="21" x14ac:dyDescent="0.4">
      <c r="A327" s="121" t="s">
        <v>53</v>
      </c>
      <c r="B327" s="122">
        <v>2</v>
      </c>
      <c r="C327" s="122"/>
      <c r="D327" s="124"/>
      <c r="E327" s="124"/>
      <c r="F327" s="123"/>
      <c r="G327" s="114"/>
    </row>
    <row r="328" spans="1:7" ht="45" x14ac:dyDescent="0.4">
      <c r="A328" s="291" t="s">
        <v>440</v>
      </c>
      <c r="B328" s="122">
        <v>2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>
        <v>2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105" x14ac:dyDescent="0.4">
      <c r="A337" s="168" t="s">
        <v>58</v>
      </c>
      <c r="B337" s="122">
        <v>0</v>
      </c>
      <c r="C337" s="174">
        <f>IF(B337=0, -5, "0")</f>
        <v>-5</v>
      </c>
      <c r="D337" s="213" t="s">
        <v>522</v>
      </c>
      <c r="E337" s="123" t="s">
        <v>574</v>
      </c>
      <c r="F337" s="123"/>
      <c r="G337" s="129"/>
    </row>
    <row r="338" spans="1:7" ht="66" customHeight="1" x14ac:dyDescent="0.4">
      <c r="A338" s="290" t="s">
        <v>354</v>
      </c>
      <c r="B338" s="122">
        <v>2</v>
      </c>
      <c r="C338" s="142" t="str">
        <f>IF(B338=0, -2, "0")</f>
        <v>0</v>
      </c>
      <c r="D338" s="123"/>
      <c r="E338" s="123"/>
      <c r="F338" s="123"/>
      <c r="G338" s="129"/>
    </row>
    <row r="339" spans="1:7" ht="19.5" customHeight="1" x14ac:dyDescent="0.45">
      <c r="A339" s="290" t="s">
        <v>63</v>
      </c>
      <c r="B339" s="122">
        <v>2</v>
      </c>
      <c r="C339" s="142" t="str">
        <f>IF(B339=0, -2, "0")</f>
        <v>0</v>
      </c>
      <c r="D339" s="128"/>
      <c r="E339" s="180"/>
      <c r="F339" s="123"/>
      <c r="G339" s="129"/>
    </row>
    <row r="340" spans="1:7" s="258" customFormat="1" ht="19.5" customHeight="1" x14ac:dyDescent="0.45">
      <c r="A340" s="290" t="s">
        <v>331</v>
      </c>
      <c r="B340" s="122">
        <v>2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29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0.72499999999999998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4"/>
      <c r="F351" s="123"/>
      <c r="G351" s="114"/>
    </row>
    <row r="352" spans="1:7" ht="42" x14ac:dyDescent="0.4">
      <c r="A352" s="138" t="s">
        <v>185</v>
      </c>
      <c r="B352" s="122">
        <v>1</v>
      </c>
      <c r="C352" s="122"/>
      <c r="D352" s="163" t="s">
        <v>575</v>
      </c>
      <c r="E352" s="123" t="s">
        <v>521</v>
      </c>
      <c r="F352" s="123"/>
      <c r="G352" s="114"/>
    </row>
    <row r="353" spans="1:7" ht="21" x14ac:dyDescent="0.4">
      <c r="A353" s="121" t="s">
        <v>214</v>
      </c>
      <c r="B353" s="122">
        <v>2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s="258" customFormat="1" ht="21" x14ac:dyDescent="0.3">
      <c r="A357" s="436"/>
      <c r="B357" s="436"/>
      <c r="C357" s="436"/>
      <c r="D357" s="436"/>
      <c r="E357" s="436"/>
      <c r="F357" s="436"/>
      <c r="G357" s="436"/>
    </row>
    <row r="358" spans="1:7" ht="32.25" customHeight="1" x14ac:dyDescent="0.4">
      <c r="A358" s="462" t="s">
        <v>311</v>
      </c>
      <c r="B358" s="462"/>
      <c r="C358" s="462"/>
      <c r="D358" s="462"/>
      <c r="E358" s="462"/>
      <c r="F358" s="462"/>
      <c r="G358" s="114"/>
    </row>
    <row r="359" spans="1:7" ht="42" x14ac:dyDescent="0.4">
      <c r="A359" s="125" t="s">
        <v>329</v>
      </c>
      <c r="B359" s="122">
        <v>0</v>
      </c>
      <c r="C359" s="307"/>
      <c r="D359" s="307" t="s">
        <v>508</v>
      </c>
      <c r="E359" s="307" t="s">
        <v>509</v>
      </c>
      <c r="F359" s="123"/>
      <c r="G359" s="114"/>
    </row>
    <row r="360" spans="1:7" ht="63" x14ac:dyDescent="0.4">
      <c r="A360" s="182" t="s">
        <v>303</v>
      </c>
      <c r="B360" s="122">
        <v>1</v>
      </c>
      <c r="C360" s="217"/>
      <c r="D360" s="307" t="s">
        <v>483</v>
      </c>
      <c r="E360" s="307" t="s">
        <v>510</v>
      </c>
      <c r="F360" s="123"/>
      <c r="G360" s="129"/>
    </row>
    <row r="361" spans="1:7" ht="21" x14ac:dyDescent="0.4">
      <c r="A361" s="125" t="s">
        <v>376</v>
      </c>
      <c r="B361" s="122">
        <v>2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>
        <v>2</v>
      </c>
      <c r="C364" s="183"/>
      <c r="D364" s="161"/>
      <c r="E364" s="127"/>
      <c r="F364" s="123"/>
      <c r="G364" s="129"/>
    </row>
    <row r="365" spans="1:7" s="258" customFormat="1" ht="126" x14ac:dyDescent="0.4">
      <c r="A365" s="125" t="s">
        <v>415</v>
      </c>
      <c r="B365" s="122">
        <v>0</v>
      </c>
      <c r="C365" s="183"/>
      <c r="D365" s="161" t="s">
        <v>523</v>
      </c>
      <c r="E365" s="128" t="s">
        <v>524</v>
      </c>
      <c r="F365" s="123"/>
      <c r="G365" s="129"/>
    </row>
    <row r="366" spans="1:7" ht="63" x14ac:dyDescent="0.4">
      <c r="A366" s="125" t="s">
        <v>208</v>
      </c>
      <c r="B366" s="122">
        <v>1</v>
      </c>
      <c r="C366" s="166"/>
      <c r="D366" s="411">
        <v>0.8</v>
      </c>
      <c r="E366" s="147"/>
      <c r="F366" s="123"/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27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0.79411764705882348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72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0.8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43522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40" t="s">
        <v>28</v>
      </c>
      <c r="B375" s="441" t="s">
        <v>29</v>
      </c>
      <c r="C375" s="441"/>
      <c r="D375" s="441" t="s">
        <v>42</v>
      </c>
      <c r="E375" s="431" t="s">
        <v>266</v>
      </c>
      <c r="F375" s="431" t="s">
        <v>302</v>
      </c>
      <c r="G375" s="173"/>
    </row>
    <row r="376" spans="1:7" s="6" customFormat="1" ht="21" x14ac:dyDescent="0.4">
      <c r="A376" s="440"/>
      <c r="B376" s="118" t="s">
        <v>32</v>
      </c>
      <c r="C376" s="118" t="s">
        <v>31</v>
      </c>
      <c r="D376" s="441"/>
      <c r="E376" s="431"/>
      <c r="F376" s="431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>
        <v>2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>
        <v>2</v>
      </c>
      <c r="C380" s="122"/>
      <c r="D380" s="191"/>
      <c r="E380" s="127"/>
      <c r="F380" s="123"/>
      <c r="G380" s="173"/>
    </row>
    <row r="381" spans="1:7" s="6" customFormat="1" ht="63" x14ac:dyDescent="0.4">
      <c r="A381" s="157" t="s">
        <v>216</v>
      </c>
      <c r="B381" s="122">
        <v>1</v>
      </c>
      <c r="C381" s="122"/>
      <c r="D381" s="123" t="s">
        <v>525</v>
      </c>
      <c r="E381" s="128" t="s">
        <v>526</v>
      </c>
      <c r="F381" s="123"/>
      <c r="G381" s="173"/>
    </row>
    <row r="382" spans="1:7" s="6" customFormat="1" ht="22.5" x14ac:dyDescent="0.4">
      <c r="A382" s="157" t="s">
        <v>332</v>
      </c>
      <c r="B382" s="122">
        <v>2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42" x14ac:dyDescent="0.4">
      <c r="A384" s="157" t="s">
        <v>146</v>
      </c>
      <c r="B384" s="122">
        <v>2</v>
      </c>
      <c r="C384" s="122"/>
      <c r="D384" s="127"/>
      <c r="E384" s="127"/>
      <c r="F384" s="123"/>
      <c r="G384" s="173"/>
    </row>
    <row r="385" spans="1:7" s="6" customFormat="1" ht="21" x14ac:dyDescent="0.4">
      <c r="A385" s="157" t="s">
        <v>125</v>
      </c>
      <c r="B385" s="122">
        <v>2</v>
      </c>
      <c r="C385" s="174"/>
      <c r="D385" s="127"/>
      <c r="E385" s="127"/>
      <c r="F385" s="123"/>
      <c r="G385" s="173"/>
    </row>
    <row r="386" spans="1:7" s="6" customFormat="1" ht="21" x14ac:dyDescent="0.4">
      <c r="A386" s="164" t="s">
        <v>55</v>
      </c>
      <c r="B386" s="122">
        <v>2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>
        <v>2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>
        <v>2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21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>
        <f>D390/(COUNT(B379:C389)*2)</f>
        <v>0.95454545454545459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47.25" customHeight="1" x14ac:dyDescent="0.4">
      <c r="A394" s="179" t="s">
        <v>368</v>
      </c>
      <c r="B394" s="122">
        <v>1</v>
      </c>
      <c r="C394" s="126"/>
      <c r="D394" s="173" t="s">
        <v>527</v>
      </c>
      <c r="E394" s="128" t="s">
        <v>528</v>
      </c>
      <c r="F394" s="123"/>
      <c r="G394" s="173"/>
    </row>
    <row r="395" spans="1:7" s="6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6" customFormat="1" ht="21" x14ac:dyDescent="0.4">
      <c r="A398" s="121" t="s">
        <v>117</v>
      </c>
      <c r="B398" s="122">
        <v>2</v>
      </c>
      <c r="C398" s="122"/>
      <c r="D398" s="193"/>
      <c r="E398" s="127"/>
      <c r="F398" s="123"/>
      <c r="G398" s="173"/>
    </row>
    <row r="399" spans="1:7" s="6" customFormat="1" ht="22.5" x14ac:dyDescent="0.45">
      <c r="A399" s="226" t="s">
        <v>7</v>
      </c>
      <c r="B399" s="122">
        <v>2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>
        <v>2</v>
      </c>
      <c r="C401" s="122"/>
      <c r="D401" s="193"/>
      <c r="E401" s="127"/>
      <c r="F401" s="123"/>
      <c r="G401" s="173"/>
    </row>
    <row r="402" spans="1:7" s="6" customFormat="1" ht="105" x14ac:dyDescent="0.4">
      <c r="A402" s="230" t="s">
        <v>316</v>
      </c>
      <c r="B402" s="122">
        <v>0</v>
      </c>
      <c r="C402" s="143">
        <f>IF(B402=0, -10, "0")</f>
        <v>-10</v>
      </c>
      <c r="D402" s="193" t="s">
        <v>555</v>
      </c>
      <c r="E402" s="128" t="s">
        <v>546</v>
      </c>
      <c r="F402" s="123"/>
      <c r="G402" s="173"/>
    </row>
    <row r="403" spans="1:7" s="6" customFormat="1" ht="21" x14ac:dyDescent="0.4">
      <c r="A403" s="121" t="s">
        <v>217</v>
      </c>
      <c r="B403" s="122">
        <v>2</v>
      </c>
      <c r="C403" s="122"/>
      <c r="D403" s="193"/>
      <c r="E403" s="128"/>
      <c r="F403" s="123"/>
      <c r="G403" s="173"/>
    </row>
    <row r="404" spans="1:7" s="6" customFormat="1" ht="21" x14ac:dyDescent="0.4">
      <c r="A404" s="121" t="s">
        <v>142</v>
      </c>
      <c r="B404" s="122">
        <v>2</v>
      </c>
      <c r="C404" s="122"/>
      <c r="D404" s="193"/>
      <c r="E404" s="128"/>
      <c r="F404" s="123"/>
      <c r="G404" s="173"/>
    </row>
    <row r="405" spans="1:7" s="6" customFormat="1" ht="84" x14ac:dyDescent="0.4">
      <c r="A405" s="121" t="s">
        <v>310</v>
      </c>
      <c r="B405" s="122">
        <v>0</v>
      </c>
      <c r="C405" s="231"/>
      <c r="D405" s="196" t="s">
        <v>576</v>
      </c>
      <c r="E405" s="128" t="s">
        <v>532</v>
      </c>
      <c r="F405" s="123"/>
      <c r="G405" s="129"/>
    </row>
    <row r="406" spans="1:7" s="6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6" customFormat="1" ht="21" x14ac:dyDescent="0.4">
      <c r="A407" s="168" t="s">
        <v>133</v>
      </c>
      <c r="B407" s="122">
        <v>2</v>
      </c>
      <c r="C407" s="174" t="str">
        <f>IF(B407=0, -5, "0")</f>
        <v>0</v>
      </c>
      <c r="D407" s="229"/>
      <c r="E407" s="127"/>
      <c r="F407" s="123"/>
      <c r="G407" s="173"/>
    </row>
    <row r="408" spans="1:7" s="6" customFormat="1" ht="69" customHeight="1" x14ac:dyDescent="0.4">
      <c r="A408" s="290" t="s">
        <v>354</v>
      </c>
      <c r="B408" s="122">
        <v>0</v>
      </c>
      <c r="C408" s="142">
        <f>IF(B408=0, -2, "0")</f>
        <v>-2</v>
      </c>
      <c r="D408" s="229" t="s">
        <v>573</v>
      </c>
      <c r="E408" s="229" t="s">
        <v>501</v>
      </c>
      <c r="F408" s="123"/>
      <c r="G408" s="173"/>
    </row>
    <row r="409" spans="1:7" s="6" customFormat="1" ht="18" customHeight="1" x14ac:dyDescent="0.45">
      <c r="A409" s="290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>
        <v>2</v>
      </c>
      <c r="C411" s="296"/>
      <c r="D411" s="229"/>
      <c r="E411" s="127"/>
      <c r="F411" s="123"/>
      <c r="G411" s="173"/>
    </row>
    <row r="412" spans="1:7" s="6" customFormat="1" ht="42" x14ac:dyDescent="0.4">
      <c r="A412" s="121" t="s">
        <v>150</v>
      </c>
      <c r="B412" s="122">
        <v>2</v>
      </c>
      <c r="C412" s="126"/>
      <c r="D412" s="229"/>
      <c r="E412" s="127"/>
      <c r="F412" s="123"/>
      <c r="G412" s="173"/>
    </row>
    <row r="413" spans="1:7" s="6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458"/>
      <c r="B415" s="459"/>
      <c r="C415" s="459"/>
      <c r="D415" s="459"/>
      <c r="E415" s="459"/>
      <c r="F415" s="459"/>
      <c r="G415" s="459"/>
    </row>
    <row r="416" spans="1:7" s="6" customFormat="1" ht="24.75" x14ac:dyDescent="0.4">
      <c r="A416" s="427" t="s">
        <v>320</v>
      </c>
      <c r="B416" s="427"/>
      <c r="C416" s="427"/>
      <c r="D416" s="427"/>
      <c r="E416" s="427"/>
      <c r="F416" s="427"/>
      <c r="G416" s="173"/>
    </row>
    <row r="417" spans="1:7" s="6" customFormat="1" ht="42" x14ac:dyDescent="0.4">
      <c r="A417" s="121" t="s">
        <v>329</v>
      </c>
      <c r="B417" s="122">
        <v>0</v>
      </c>
      <c r="C417" s="335"/>
      <c r="D417" s="229" t="s">
        <v>508</v>
      </c>
      <c r="E417" s="229" t="s">
        <v>509</v>
      </c>
      <c r="F417" s="123"/>
      <c r="G417" s="173"/>
    </row>
    <row r="418" spans="1:7" s="6" customFormat="1" ht="63" x14ac:dyDescent="0.4">
      <c r="A418" s="185" t="s">
        <v>303</v>
      </c>
      <c r="B418" s="122">
        <v>1</v>
      </c>
      <c r="C418" s="346"/>
      <c r="D418" s="196" t="s">
        <v>483</v>
      </c>
      <c r="E418" s="257" t="s">
        <v>510</v>
      </c>
      <c r="F418" s="123"/>
      <c r="G418" s="173"/>
    </row>
    <row r="419" spans="1:7" s="6" customFormat="1" ht="21" x14ac:dyDescent="0.4">
      <c r="A419" s="125" t="s">
        <v>376</v>
      </c>
      <c r="B419" s="122">
        <v>2</v>
      </c>
      <c r="C419" s="126"/>
      <c r="D419" s="229"/>
      <c r="E419" s="127"/>
      <c r="F419" s="123"/>
      <c r="G419" s="173"/>
    </row>
    <row r="420" spans="1:7" s="6" customFormat="1" ht="21" x14ac:dyDescent="0.4">
      <c r="A420" s="188" t="s">
        <v>377</v>
      </c>
      <c r="B420" s="122">
        <v>2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>
        <v>2</v>
      </c>
      <c r="C421" s="126"/>
      <c r="D421" s="229"/>
      <c r="E421" s="127"/>
      <c r="F421" s="123"/>
      <c r="G421" s="173"/>
    </row>
    <row r="422" spans="1:7" s="6" customFormat="1" ht="21" x14ac:dyDescent="0.4">
      <c r="A422" s="188" t="s">
        <v>318</v>
      </c>
      <c r="B422" s="122">
        <v>2</v>
      </c>
      <c r="C422" s="126"/>
      <c r="D422" s="229"/>
      <c r="E422" s="127"/>
      <c r="F422" s="123"/>
      <c r="G422" s="173"/>
    </row>
    <row r="423" spans="1:7" s="6" customFormat="1" ht="21" x14ac:dyDescent="0.4">
      <c r="A423" s="188" t="s">
        <v>328</v>
      </c>
      <c r="B423" s="122">
        <v>2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>
        <v>2</v>
      </c>
      <c r="C424" s="122"/>
      <c r="D424" s="411">
        <v>1</v>
      </c>
      <c r="E424" s="147"/>
      <c r="F424" s="123"/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34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>
        <f>D425/(COUNT(B394:C414,B417:C424)*2)</f>
        <v>0.56666666666666665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55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>
        <f>D428/(COUNT(B379:C389,B394:C414,B417:C424)*2)</f>
        <v>0.67073170731707321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43522</v>
      </c>
      <c r="B432" s="114"/>
      <c r="C432" s="135"/>
      <c r="D432" s="129"/>
      <c r="E432" s="108"/>
      <c r="F432" s="114"/>
      <c r="G432" s="114"/>
    </row>
    <row r="433" spans="1:7" ht="21" x14ac:dyDescent="0.4">
      <c r="A433" s="440" t="s">
        <v>28</v>
      </c>
      <c r="B433" s="441" t="s">
        <v>29</v>
      </c>
      <c r="C433" s="441"/>
      <c r="D433" s="441" t="s">
        <v>42</v>
      </c>
      <c r="E433" s="431" t="s">
        <v>266</v>
      </c>
      <c r="F433" s="431" t="s">
        <v>302</v>
      </c>
      <c r="G433" s="129"/>
    </row>
    <row r="434" spans="1:7" ht="21" x14ac:dyDescent="0.4">
      <c r="A434" s="440"/>
      <c r="B434" s="118" t="s">
        <v>32</v>
      </c>
      <c r="C434" s="118" t="s">
        <v>31</v>
      </c>
      <c r="D434" s="441"/>
      <c r="E434" s="431"/>
      <c r="F434" s="431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42" x14ac:dyDescent="0.4">
      <c r="A437" s="235" t="s">
        <v>6</v>
      </c>
      <c r="B437" s="122">
        <v>1</v>
      </c>
      <c r="C437" s="122"/>
      <c r="D437" s="123" t="s">
        <v>529</v>
      </c>
      <c r="E437" s="123" t="s">
        <v>479</v>
      </c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88.5" customHeight="1" x14ac:dyDescent="0.4">
      <c r="A440" s="235" t="s">
        <v>35</v>
      </c>
      <c r="B440" s="122">
        <v>1</v>
      </c>
      <c r="C440" s="122"/>
      <c r="D440" s="123" t="s">
        <v>530</v>
      </c>
      <c r="E440" s="123" t="s">
        <v>531</v>
      </c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14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0.875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3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>
        <v>2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">
      <c r="A457" s="290" t="s">
        <v>354</v>
      </c>
      <c r="B457" s="122">
        <v>2</v>
      </c>
      <c r="C457" s="142" t="str">
        <f>IF(B457=0, -2, "0")</f>
        <v>0</v>
      </c>
      <c r="D457" s="123"/>
      <c r="E457" s="123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27" t="s">
        <v>311</v>
      </c>
      <c r="B464" s="427"/>
      <c r="C464" s="427"/>
      <c r="D464" s="427"/>
      <c r="E464" s="427"/>
      <c r="F464" s="427"/>
      <c r="G464" s="114"/>
    </row>
    <row r="465" spans="1:7" ht="42" x14ac:dyDescent="0.4">
      <c r="A465" s="121" t="s">
        <v>329</v>
      </c>
      <c r="B465" s="122">
        <v>0</v>
      </c>
      <c r="C465" s="217"/>
      <c r="D465" s="123" t="s">
        <v>508</v>
      </c>
      <c r="E465" s="123" t="s">
        <v>509</v>
      </c>
      <c r="F465" s="123"/>
      <c r="G465" s="114"/>
    </row>
    <row r="466" spans="1:7" s="80" customFormat="1" ht="63" x14ac:dyDescent="0.4">
      <c r="A466" s="125" t="s">
        <v>303</v>
      </c>
      <c r="B466" s="122">
        <v>1</v>
      </c>
      <c r="C466" s="217"/>
      <c r="D466" s="123" t="s">
        <v>483</v>
      </c>
      <c r="E466" s="123" t="s">
        <v>510</v>
      </c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v>2</v>
      </c>
      <c r="C471" s="122"/>
      <c r="D471" s="411">
        <v>1</v>
      </c>
      <c r="E471" s="147"/>
      <c r="F471" s="123"/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39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0.9285714285714286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53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0.91379310344827591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465" t="s">
        <v>425</v>
      </c>
      <c r="B478" s="465"/>
      <c r="C478" s="465"/>
      <c r="D478" s="465"/>
      <c r="E478" s="465"/>
      <c r="F478" s="465"/>
      <c r="G478" s="114"/>
    </row>
    <row r="479" spans="1:7" s="258" customFormat="1" ht="21" customHeight="1" x14ac:dyDescent="0.4">
      <c r="A479" s="234">
        <f>B11</f>
        <v>43522</v>
      </c>
      <c r="G479" s="114"/>
    </row>
    <row r="480" spans="1:7" s="258" customFormat="1" ht="21" x14ac:dyDescent="0.4">
      <c r="A480" s="428" t="s">
        <v>28</v>
      </c>
      <c r="B480" s="429" t="s">
        <v>29</v>
      </c>
      <c r="C480" s="429"/>
      <c r="D480" s="429" t="s">
        <v>42</v>
      </c>
      <c r="E480" s="430" t="s">
        <v>266</v>
      </c>
      <c r="F480" s="430" t="s">
        <v>302</v>
      </c>
      <c r="G480" s="114"/>
    </row>
    <row r="481" spans="1:7" s="258" customFormat="1" ht="21" x14ac:dyDescent="0.4">
      <c r="A481" s="428"/>
      <c r="B481" s="320" t="s">
        <v>32</v>
      </c>
      <c r="C481" s="320" t="s">
        <v>31</v>
      </c>
      <c r="D481" s="429"/>
      <c r="E481" s="430"/>
      <c r="F481" s="430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4" t="s">
        <v>52</v>
      </c>
      <c r="B483" s="504"/>
      <c r="C483" s="504"/>
      <c r="D483" s="504"/>
      <c r="E483" s="504"/>
      <c r="F483" s="504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502" t="s">
        <v>463</v>
      </c>
      <c r="B491" s="503"/>
      <c r="C491" s="503"/>
      <c r="D491" s="503"/>
      <c r="E491" s="503"/>
      <c r="F491" s="503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476" t="s">
        <v>23</v>
      </c>
      <c r="B505" s="477"/>
      <c r="C505" s="477"/>
      <c r="D505" s="477"/>
      <c r="E505" s="477"/>
      <c r="F505" s="478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460"/>
      <c r="B517" s="460"/>
      <c r="C517" s="460"/>
      <c r="D517" s="460"/>
      <c r="E517" s="460"/>
      <c r="F517" s="460"/>
      <c r="G517" s="460"/>
    </row>
    <row r="518" spans="1:7" s="258" customFormat="1" ht="26.25" customHeight="1" x14ac:dyDescent="0.5">
      <c r="A518" s="369" t="s">
        <v>311</v>
      </c>
      <c r="B518" s="461"/>
      <c r="C518" s="461"/>
      <c r="D518" s="461"/>
      <c r="E518" s="461"/>
      <c r="F518" s="461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466" t="s">
        <v>97</v>
      </c>
      <c r="B530" s="466"/>
      <c r="C530" s="466"/>
      <c r="D530" s="466"/>
      <c r="E530" s="466"/>
      <c r="F530" s="466"/>
      <c r="G530" s="114"/>
    </row>
    <row r="531" spans="1:7" s="258" customFormat="1" ht="22.5" customHeight="1" x14ac:dyDescent="0.4">
      <c r="A531" s="234">
        <f>B11</f>
        <v>43522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79" t="s">
        <v>28</v>
      </c>
      <c r="B532" s="467" t="s">
        <v>29</v>
      </c>
      <c r="C532" s="481"/>
      <c r="D532" s="441" t="s">
        <v>42</v>
      </c>
      <c r="E532" s="431" t="s">
        <v>266</v>
      </c>
      <c r="F532" s="431" t="s">
        <v>302</v>
      </c>
      <c r="G532" s="114"/>
    </row>
    <row r="533" spans="1:7" s="258" customFormat="1" ht="21" x14ac:dyDescent="0.4">
      <c r="A533" s="480"/>
      <c r="B533" s="315" t="s">
        <v>32</v>
      </c>
      <c r="C533" s="316" t="s">
        <v>31</v>
      </c>
      <c r="D533" s="441"/>
      <c r="E533" s="431"/>
      <c r="F533" s="431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463"/>
      <c r="D535" s="463"/>
      <c r="E535" s="463"/>
      <c r="F535" s="464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48" t="s">
        <v>34</v>
      </c>
      <c r="B542" s="449"/>
      <c r="C542" s="450"/>
      <c r="D542" s="407">
        <f>SUM(B536:C541)</f>
        <v>12</v>
      </c>
      <c r="E542" s="248"/>
      <c r="F542" s="248"/>
      <c r="G542" s="114"/>
    </row>
    <row r="543" spans="1:7" s="258" customFormat="1" ht="21" customHeight="1" x14ac:dyDescent="0.4">
      <c r="A543" s="448" t="s">
        <v>33</v>
      </c>
      <c r="B543" s="449"/>
      <c r="C543" s="450"/>
      <c r="D543" s="388">
        <f>D542/(COUNT(B536:C541)*2)</f>
        <v>1</v>
      </c>
      <c r="E543" s="248"/>
      <c r="F543" s="248"/>
      <c r="G543" s="114"/>
    </row>
    <row r="544" spans="1:7" s="258" customFormat="1" ht="21" x14ac:dyDescent="0.4">
      <c r="A544" s="434"/>
      <c r="B544" s="434"/>
      <c r="C544" s="434"/>
      <c r="D544" s="434"/>
      <c r="E544" s="434"/>
      <c r="F544" s="434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63" x14ac:dyDescent="0.4">
      <c r="A547" s="121" t="s">
        <v>204</v>
      </c>
      <c r="B547" s="122">
        <v>0</v>
      </c>
      <c r="C547" s="122"/>
      <c r="D547" s="257" t="s">
        <v>533</v>
      </c>
      <c r="E547" s="322" t="s">
        <v>534</v>
      </c>
      <c r="F547" s="123"/>
      <c r="G547" s="129"/>
    </row>
    <row r="548" spans="1:7" s="258" customFormat="1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s="258" customFormat="1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s="258" customFormat="1" ht="63" x14ac:dyDescent="0.4">
      <c r="A553" s="290" t="s">
        <v>354</v>
      </c>
      <c r="B553" s="122">
        <v>0</v>
      </c>
      <c r="C553" s="142">
        <f>IF(B553=0, -2, "0")</f>
        <v>-2</v>
      </c>
      <c r="D553" s="128" t="s">
        <v>573</v>
      </c>
      <c r="E553" s="128" t="s">
        <v>501</v>
      </c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5"/>
      <c r="B556" s="436"/>
      <c r="C556" s="436"/>
      <c r="D556" s="436"/>
      <c r="E556" s="436"/>
      <c r="F556" s="436"/>
      <c r="G556" s="436"/>
    </row>
    <row r="557" spans="1:7" s="258" customFormat="1" ht="35.25" customHeight="1" x14ac:dyDescent="0.4">
      <c r="A557" s="371" t="s">
        <v>311</v>
      </c>
      <c r="B557" s="337"/>
      <c r="C557" s="500"/>
      <c r="D557" s="500"/>
      <c r="E557" s="500"/>
      <c r="F557" s="501"/>
      <c r="G557" s="129"/>
    </row>
    <row r="558" spans="1:7" s="258" customFormat="1" ht="42" x14ac:dyDescent="0.4">
      <c r="A558" s="125" t="s">
        <v>329</v>
      </c>
      <c r="B558" s="122">
        <v>0</v>
      </c>
      <c r="C558" s="183"/>
      <c r="D558" s="128" t="s">
        <v>508</v>
      </c>
      <c r="E558" s="128" t="s">
        <v>509</v>
      </c>
      <c r="F558" s="123"/>
      <c r="G558" s="129"/>
    </row>
    <row r="559" spans="1:7" s="258" customFormat="1" ht="63" x14ac:dyDescent="0.4">
      <c r="A559" s="125" t="s">
        <v>303</v>
      </c>
      <c r="B559" s="122">
        <v>1</v>
      </c>
      <c r="C559" s="183"/>
      <c r="D559" s="128" t="s">
        <v>483</v>
      </c>
      <c r="E559" s="128" t="s">
        <v>510</v>
      </c>
      <c r="F559" s="123"/>
      <c r="G559" s="129"/>
    </row>
    <row r="560" spans="1:7" s="258" customFormat="1" ht="21" x14ac:dyDescent="0.4">
      <c r="A560" s="125" t="s">
        <v>376</v>
      </c>
      <c r="B560" s="122">
        <v>2</v>
      </c>
      <c r="C560" s="183"/>
      <c r="D560" s="128"/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>
        <v>2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>
        <v>1</v>
      </c>
      <c r="C565" s="122"/>
      <c r="D565" s="411">
        <v>0.5</v>
      </c>
      <c r="E565" s="124"/>
      <c r="F565" s="123"/>
      <c r="G565" s="114"/>
    </row>
    <row r="566" spans="1:7" s="258" customFormat="1" ht="21" x14ac:dyDescent="0.4">
      <c r="A566" s="432" t="s">
        <v>34</v>
      </c>
      <c r="B566" s="432"/>
      <c r="C566" s="433"/>
      <c r="D566" s="358">
        <f>SUM(B558:C565,B546:C555)</f>
        <v>26</v>
      </c>
      <c r="E566" s="108"/>
      <c r="F566" s="114"/>
      <c r="G566" s="114"/>
    </row>
    <row r="567" spans="1:7" s="258" customFormat="1" ht="21" x14ac:dyDescent="0.4">
      <c r="A567" s="432" t="s">
        <v>33</v>
      </c>
      <c r="B567" s="432"/>
      <c r="C567" s="432"/>
      <c r="D567" s="388">
        <f>D566/(COUNT(B558:C565,B546:C555)*2)</f>
        <v>0.68421052631578949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38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0.76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4"/>
      <c r="B572" s="434"/>
      <c r="C572" s="434"/>
      <c r="D572" s="434"/>
      <c r="E572" s="434"/>
      <c r="F572" s="434"/>
      <c r="G572" s="114"/>
    </row>
    <row r="573" spans="1:7" ht="22.5" x14ac:dyDescent="0.45">
      <c r="A573" s="426" t="s">
        <v>19</v>
      </c>
      <c r="B573" s="426"/>
      <c r="C573" s="426"/>
      <c r="D573" s="426"/>
      <c r="E573" s="426"/>
      <c r="F573" s="426"/>
      <c r="G573" s="114"/>
    </row>
    <row r="574" spans="1:7" ht="22.5" x14ac:dyDescent="0.4">
      <c r="A574" s="243">
        <f>B11</f>
        <v>43522</v>
      </c>
      <c r="B574" s="114"/>
      <c r="C574" s="135"/>
      <c r="D574" s="356"/>
      <c r="E574" s="356"/>
      <c r="F574" s="356"/>
      <c r="G574" s="114"/>
    </row>
    <row r="575" spans="1:7" ht="21" x14ac:dyDescent="0.4">
      <c r="A575" s="428" t="s">
        <v>28</v>
      </c>
      <c r="B575" s="429" t="s">
        <v>29</v>
      </c>
      <c r="C575" s="429"/>
      <c r="D575" s="429" t="s">
        <v>42</v>
      </c>
      <c r="E575" s="430" t="s">
        <v>266</v>
      </c>
      <c r="F575" s="430" t="s">
        <v>302</v>
      </c>
      <c r="G575" s="114"/>
    </row>
    <row r="576" spans="1:7" ht="21" x14ac:dyDescent="0.4">
      <c r="A576" s="428"/>
      <c r="B576" s="320" t="s">
        <v>32</v>
      </c>
      <c r="C576" s="320" t="s">
        <v>31</v>
      </c>
      <c r="D576" s="429"/>
      <c r="E576" s="430"/>
      <c r="F576" s="430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8" t="s">
        <v>10</v>
      </c>
      <c r="B578" s="489"/>
      <c r="C578" s="489"/>
      <c r="D578" s="489"/>
      <c r="E578" s="489"/>
      <c r="F578" s="490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3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63" x14ac:dyDescent="0.4">
      <c r="A581" s="121" t="s">
        <v>78</v>
      </c>
      <c r="B581" s="122">
        <v>1</v>
      </c>
      <c r="C581" s="122"/>
      <c r="D581" s="123" t="s">
        <v>535</v>
      </c>
      <c r="E581" s="123" t="s">
        <v>494</v>
      </c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s="258" customFormat="1" ht="21" x14ac:dyDescent="0.4">
      <c r="A588" s="432" t="s">
        <v>34</v>
      </c>
      <c r="B588" s="432"/>
      <c r="C588" s="433"/>
      <c r="D588" s="358">
        <f>SUM(B579:C587)</f>
        <v>17</v>
      </c>
      <c r="E588" s="108"/>
      <c r="F588" s="114"/>
      <c r="G588" s="114"/>
    </row>
    <row r="589" spans="1:7" s="258" customFormat="1" ht="21" x14ac:dyDescent="0.4">
      <c r="A589" s="432" t="s">
        <v>33</v>
      </c>
      <c r="B589" s="432"/>
      <c r="C589" s="432"/>
      <c r="D589" s="388">
        <f>D588/(COUNT(B579:C587)*2)</f>
        <v>0.94444444444444442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1" t="s">
        <v>23</v>
      </c>
      <c r="B591" s="492"/>
      <c r="C591" s="492"/>
      <c r="D591" s="492"/>
      <c r="E591" s="492"/>
      <c r="F591" s="493"/>
      <c r="G591" s="129"/>
    </row>
    <row r="592" spans="1:7" ht="63" x14ac:dyDescent="0.4">
      <c r="A592" s="121" t="s">
        <v>87</v>
      </c>
      <c r="B592" s="122">
        <v>1</v>
      </c>
      <c r="C592" s="122"/>
      <c r="D592" s="123" t="s">
        <v>536</v>
      </c>
      <c r="E592" s="123" t="s">
        <v>479</v>
      </c>
      <c r="F592" s="123"/>
      <c r="G592" s="129"/>
    </row>
    <row r="593" spans="1:7" ht="108.75" customHeight="1" x14ac:dyDescent="0.45">
      <c r="A593" s="226" t="s">
        <v>7</v>
      </c>
      <c r="B593" s="122">
        <v>1</v>
      </c>
      <c r="C593" s="143">
        <f>IF(B593=0, -10, IF(B593=1, -5, "0"))</f>
        <v>-5</v>
      </c>
      <c r="D593" s="170" t="s">
        <v>537</v>
      </c>
      <c r="E593" s="123" t="s">
        <v>538</v>
      </c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126" x14ac:dyDescent="0.4">
      <c r="A595" s="121" t="s">
        <v>186</v>
      </c>
      <c r="B595" s="122">
        <v>0</v>
      </c>
      <c r="C595" s="122"/>
      <c r="D595" s="307" t="s">
        <v>539</v>
      </c>
      <c r="E595" s="307" t="s">
        <v>538</v>
      </c>
      <c r="F595" s="123"/>
      <c r="G595" s="129"/>
    </row>
    <row r="596" spans="1:7" ht="42" x14ac:dyDescent="0.4">
      <c r="A596" s="401" t="s">
        <v>88</v>
      </c>
      <c r="B596" s="122">
        <v>1</v>
      </c>
      <c r="C596" s="195" t="str">
        <f>IF(B596=0, -5, "0")</f>
        <v>0</v>
      </c>
      <c r="D596" s="271" t="s">
        <v>540</v>
      </c>
      <c r="E596" s="271" t="s">
        <v>541</v>
      </c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s="258" customFormat="1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v>0</v>
      </c>
      <c r="C605" s="122"/>
      <c r="D605" s="411">
        <v>0</v>
      </c>
      <c r="E605" s="124"/>
      <c r="F605" s="123"/>
      <c r="G605" s="129"/>
    </row>
    <row r="606" spans="1:7" s="258" customFormat="1" ht="21" x14ac:dyDescent="0.4">
      <c r="A606" s="432" t="s">
        <v>34</v>
      </c>
      <c r="B606" s="432"/>
      <c r="C606" s="433"/>
      <c r="D606" s="358">
        <f>SUM(B592:C605)</f>
        <v>14</v>
      </c>
      <c r="E606" s="108"/>
      <c r="F606" s="114"/>
      <c r="G606" s="114"/>
    </row>
    <row r="607" spans="1:7" s="258" customFormat="1" ht="21" x14ac:dyDescent="0.4">
      <c r="A607" s="432" t="s">
        <v>33</v>
      </c>
      <c r="B607" s="432"/>
      <c r="C607" s="432"/>
      <c r="D607" s="388">
        <f>D606/(COUNT(B592:C605)*2)</f>
        <v>0.5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31</v>
      </c>
      <c r="E609" s="304"/>
      <c r="F609" s="304"/>
      <c r="G609" s="129"/>
    </row>
    <row r="610" spans="1:7" ht="22.5" x14ac:dyDescent="0.45">
      <c r="A610" s="497" t="s">
        <v>170</v>
      </c>
      <c r="B610" s="498"/>
      <c r="C610" s="499"/>
      <c r="D610" s="154">
        <f>D609/(COUNT(B579:C587,B592:C605)*2)</f>
        <v>0.67391304347826086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26" t="s">
        <v>8</v>
      </c>
      <c r="B612" s="426"/>
      <c r="C612" s="426"/>
      <c r="D612" s="426"/>
      <c r="E612" s="426"/>
      <c r="F612" s="426"/>
      <c r="G612" s="129"/>
    </row>
    <row r="613" spans="1:7" ht="22.5" x14ac:dyDescent="0.4">
      <c r="A613" s="156">
        <f>B11</f>
        <v>43522</v>
      </c>
      <c r="B613" s="114"/>
      <c r="C613" s="135"/>
      <c r="D613" s="137"/>
      <c r="E613" s="137"/>
      <c r="F613" s="137"/>
      <c r="G613" s="114"/>
    </row>
    <row r="614" spans="1:7" ht="21" x14ac:dyDescent="0.4">
      <c r="A614" s="440" t="s">
        <v>28</v>
      </c>
      <c r="B614" s="441" t="s">
        <v>29</v>
      </c>
      <c r="C614" s="441"/>
      <c r="D614" s="441" t="s">
        <v>42</v>
      </c>
      <c r="E614" s="431" t="s">
        <v>266</v>
      </c>
      <c r="F614" s="431" t="s">
        <v>302</v>
      </c>
      <c r="G614" s="114"/>
    </row>
    <row r="615" spans="1:7" ht="18.75" customHeight="1" x14ac:dyDescent="0.4">
      <c r="A615" s="440"/>
      <c r="B615" s="118" t="s">
        <v>32</v>
      </c>
      <c r="C615" s="118" t="s">
        <v>31</v>
      </c>
      <c r="D615" s="441"/>
      <c r="E615" s="431"/>
      <c r="F615" s="431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6"/>
      <c r="D617" s="486"/>
      <c r="E617" s="486"/>
      <c r="F617" s="487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63" x14ac:dyDescent="0.4">
      <c r="A624" s="164" t="s">
        <v>203</v>
      </c>
      <c r="B624" s="122">
        <v>0</v>
      </c>
      <c r="C624" s="122"/>
      <c r="D624" s="121" t="s">
        <v>542</v>
      </c>
      <c r="E624" s="123" t="s">
        <v>543</v>
      </c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2" t="s">
        <v>34</v>
      </c>
      <c r="B627" s="432"/>
      <c r="C627" s="432"/>
      <c r="D627" s="358">
        <f>SUM(B618:C626)</f>
        <v>16</v>
      </c>
      <c r="E627" s="483"/>
      <c r="F627" s="484"/>
      <c r="G627" s="129"/>
    </row>
    <row r="628" spans="1:7" ht="21" x14ac:dyDescent="0.4">
      <c r="A628" s="432" t="s">
        <v>33</v>
      </c>
      <c r="B628" s="432"/>
      <c r="C628" s="432"/>
      <c r="D628" s="388">
        <f>D627/(COUNT(B618:C626)*2)</f>
        <v>0.88888888888888884</v>
      </c>
      <c r="E628" s="485"/>
      <c r="F628" s="460"/>
      <c r="G628" s="129"/>
    </row>
    <row r="629" spans="1:7" ht="21" x14ac:dyDescent="0.4">
      <c r="A629" s="325"/>
      <c r="B629" s="135"/>
      <c r="C629" s="482"/>
      <c r="D629" s="482"/>
      <c r="E629" s="482"/>
      <c r="F629" s="482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193"/>
      <c r="E631" s="124"/>
      <c r="F631" s="123"/>
      <c r="G631" s="129"/>
    </row>
    <row r="632" spans="1:7" ht="86.25" customHeight="1" x14ac:dyDescent="0.45">
      <c r="A632" s="226" t="s">
        <v>50</v>
      </c>
      <c r="B632" s="122">
        <v>0</v>
      </c>
      <c r="C632" s="143">
        <f>IF(B632=0, -10, IF(B632=1, -5, "0"))</f>
        <v>-10</v>
      </c>
      <c r="D632" s="245" t="s">
        <v>544</v>
      </c>
      <c r="E632" s="123" t="s">
        <v>545</v>
      </c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48" t="s">
        <v>34</v>
      </c>
      <c r="B639" s="449"/>
      <c r="C639" s="450"/>
      <c r="D639" s="247">
        <f>SUM(B631:C638)</f>
        <v>4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0.22222222222222221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6"/>
      <c r="D642" s="486"/>
      <c r="E642" s="486"/>
      <c r="F642" s="487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48" t="s">
        <v>34</v>
      </c>
      <c r="B650" s="449"/>
      <c r="C650" s="450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75"/>
      <c r="B652" s="475"/>
      <c r="C652" s="475"/>
      <c r="D652" s="475"/>
      <c r="E652" s="475"/>
      <c r="F652" s="475"/>
      <c r="G652" s="475"/>
    </row>
    <row r="653" spans="1:16382" ht="24.75" x14ac:dyDescent="0.4">
      <c r="A653" s="363" t="s">
        <v>26</v>
      </c>
      <c r="B653" s="486"/>
      <c r="C653" s="486"/>
      <c r="D653" s="486"/>
      <c r="E653" s="486"/>
      <c r="F653" s="487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468" t="s">
        <v>311</v>
      </c>
      <c r="B661" s="469"/>
      <c r="C661" s="469"/>
      <c r="D661" s="469"/>
      <c r="E661" s="469"/>
      <c r="F661" s="470"/>
      <c r="G661" s="108"/>
    </row>
    <row r="662" spans="1:7" s="258" customFormat="1" ht="42" x14ac:dyDescent="0.4">
      <c r="A662" s="125" t="s">
        <v>329</v>
      </c>
      <c r="B662" s="122">
        <v>0</v>
      </c>
      <c r="C662" s="307"/>
      <c r="D662" s="179" t="s">
        <v>508</v>
      </c>
      <c r="E662" s="128" t="s">
        <v>509</v>
      </c>
      <c r="F662" s="128"/>
      <c r="G662" s="108"/>
    </row>
    <row r="663" spans="1:7" ht="63" x14ac:dyDescent="0.4">
      <c r="A663" s="121" t="s">
        <v>303</v>
      </c>
      <c r="B663" s="122">
        <v>1</v>
      </c>
      <c r="C663" s="122"/>
      <c r="D663" s="163" t="s">
        <v>483</v>
      </c>
      <c r="E663" s="123" t="s">
        <v>510</v>
      </c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>
        <v>2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v>2</v>
      </c>
      <c r="C668" s="122"/>
      <c r="D668" s="411">
        <v>1</v>
      </c>
      <c r="E668" s="331"/>
      <c r="F668" s="128"/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25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0.8928571428571429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59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0.75641025641025639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26" t="s">
        <v>356</v>
      </c>
      <c r="B676" s="426"/>
      <c r="C676" s="426"/>
      <c r="D676" s="426"/>
      <c r="E676" s="426"/>
      <c r="F676" s="426"/>
      <c r="G676" s="114"/>
    </row>
    <row r="677" spans="1:7" ht="21" x14ac:dyDescent="0.4">
      <c r="A677" s="243">
        <f>B11</f>
        <v>43522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0" t="s">
        <v>28</v>
      </c>
      <c r="B678" s="441" t="s">
        <v>29</v>
      </c>
      <c r="C678" s="441"/>
      <c r="D678" s="441" t="s">
        <v>42</v>
      </c>
      <c r="E678" s="431" t="s">
        <v>266</v>
      </c>
      <c r="F678" s="431" t="s">
        <v>302</v>
      </c>
      <c r="G678" s="129"/>
    </row>
    <row r="679" spans="1:7" ht="21" x14ac:dyDescent="0.4">
      <c r="A679" s="440"/>
      <c r="B679" s="118" t="s">
        <v>32</v>
      </c>
      <c r="C679" s="118" t="s">
        <v>31</v>
      </c>
      <c r="D679" s="441"/>
      <c r="E679" s="431"/>
      <c r="F679" s="431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>
        <v>2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0.75" customHeight="1" x14ac:dyDescent="0.4">
      <c r="A692" s="237" t="s">
        <v>179</v>
      </c>
      <c r="B692" s="122">
        <v>2</v>
      </c>
      <c r="C692" s="275"/>
      <c r="D692" s="255"/>
      <c r="E692" s="123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>
        <v>2</v>
      </c>
      <c r="C696" s="174"/>
      <c r="D696" s="146"/>
      <c r="E696" s="147"/>
      <c r="F696" s="123"/>
      <c r="G696" s="114"/>
    </row>
    <row r="697" spans="1:7" ht="84" x14ac:dyDescent="0.4">
      <c r="A697" s="256" t="s">
        <v>319</v>
      </c>
      <c r="B697" s="122">
        <v>0</v>
      </c>
      <c r="C697" s="174"/>
      <c r="D697" s="121" t="s">
        <v>548</v>
      </c>
      <c r="E697" s="123" t="s">
        <v>549</v>
      </c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s="258" customFormat="1" ht="89.25" customHeight="1" x14ac:dyDescent="0.45">
      <c r="A700" s="125" t="s">
        <v>422</v>
      </c>
      <c r="B700" s="122">
        <v>0</v>
      </c>
      <c r="C700" s="122"/>
      <c r="D700" s="411">
        <v>0</v>
      </c>
      <c r="E700" s="308"/>
      <c r="F700" s="123"/>
      <c r="G700" s="114"/>
    </row>
    <row r="701" spans="1:7" s="80" customFormat="1" ht="22.5" x14ac:dyDescent="0.45">
      <c r="A701" s="150" t="s">
        <v>427</v>
      </c>
      <c r="B701" s="189"/>
      <c r="C701" s="190"/>
      <c r="D701" s="394">
        <f>SUM(B681:C700)</f>
        <v>28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0.875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1" t="s">
        <v>459</v>
      </c>
      <c r="B704" s="471"/>
      <c r="C704" s="471"/>
      <c r="D704" s="471"/>
      <c r="E704" s="471"/>
      <c r="F704" s="471"/>
      <c r="G704" s="274"/>
    </row>
    <row r="705" spans="1:7" ht="21" customHeight="1" x14ac:dyDescent="0.4">
      <c r="A705" s="251">
        <f>B11</f>
        <v>43522</v>
      </c>
      <c r="B705" s="114"/>
      <c r="C705" s="135"/>
      <c r="D705" s="273"/>
      <c r="E705" s="273"/>
      <c r="F705" s="273"/>
      <c r="G705" s="274"/>
    </row>
    <row r="706" spans="1:7" ht="21" x14ac:dyDescent="0.4">
      <c r="A706" s="507" t="s">
        <v>28</v>
      </c>
      <c r="B706" s="467" t="s">
        <v>29</v>
      </c>
      <c r="C706" s="467"/>
      <c r="D706" s="441" t="s">
        <v>42</v>
      </c>
      <c r="E706" s="431" t="s">
        <v>266</v>
      </c>
      <c r="F706" s="431" t="s">
        <v>302</v>
      </c>
      <c r="G706" s="274"/>
    </row>
    <row r="707" spans="1:7" ht="21" x14ac:dyDescent="0.4">
      <c r="A707" s="508"/>
      <c r="B707" s="383" t="s">
        <v>32</v>
      </c>
      <c r="C707" s="383" t="s">
        <v>31</v>
      </c>
      <c r="D707" s="441"/>
      <c r="E707" s="431"/>
      <c r="F707" s="431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4" t="s">
        <v>306</v>
      </c>
      <c r="B709" s="495"/>
      <c r="C709" s="495"/>
      <c r="D709" s="495"/>
      <c r="E709" s="495"/>
      <c r="F709" s="496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42" x14ac:dyDescent="0.4">
      <c r="A714" s="272" t="s">
        <v>322</v>
      </c>
      <c r="B714" s="275">
        <v>1</v>
      </c>
      <c r="C714" s="275"/>
      <c r="D714" s="121" t="s">
        <v>550</v>
      </c>
      <c r="E714" s="121" t="s">
        <v>516</v>
      </c>
      <c r="F714" s="200"/>
      <c r="G714" s="274"/>
    </row>
    <row r="715" spans="1:7" ht="21" x14ac:dyDescent="0.4">
      <c r="A715" s="130" t="s">
        <v>34</v>
      </c>
      <c r="B715" s="505"/>
      <c r="C715" s="506"/>
      <c r="D715" s="247">
        <f>SUM(B710:C714)</f>
        <v>9</v>
      </c>
      <c r="E715" s="225"/>
      <c r="F715" s="173"/>
      <c r="G715" s="114"/>
    </row>
    <row r="716" spans="1:7" ht="21" x14ac:dyDescent="0.4">
      <c r="A716" s="130" t="s">
        <v>33</v>
      </c>
      <c r="B716" s="505"/>
      <c r="C716" s="506"/>
      <c r="D716" s="397">
        <f>D715/(COUNT(B710:C714)*2)</f>
        <v>0.9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4" t="s">
        <v>307</v>
      </c>
      <c r="B718" s="495"/>
      <c r="C718" s="495"/>
      <c r="D718" s="495"/>
      <c r="E718" s="495"/>
      <c r="F718" s="496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4">
      <c r="A721" s="253" t="s">
        <v>422</v>
      </c>
      <c r="B721" s="122">
        <v>2</v>
      </c>
      <c r="C721" s="126"/>
      <c r="D721" s="411">
        <v>1</v>
      </c>
      <c r="E721" s="265"/>
      <c r="F721" s="200"/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6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1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15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0.9375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0.6928333333333333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503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0.67972972972972978</v>
      </c>
      <c r="E730" s="259"/>
      <c r="F730" s="259"/>
    </row>
  </sheetData>
  <sheetProtection algorithmName="SHA-512" hashValue="bWJaHwnYLyKHdJEgG4AFiJ13uX90ttpCw5lqCzw9Sa8QoC9SPz4reaxdt3tnVc02IA3kXdqJgiBdTbFjRyha7g==" saltValue="uRq/czgGVDXblnwidm2zNQ==" spinCount="100000" sheet="1" objects="1" scenarios="1" formatCells="0" formatColumns="0" formatRows="0"/>
  <mergeCells count="156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122:B129 B631:B638 B105:B110 B681:B700 B579:B587 B66:B82 B312:B319 B379:B389 B465:B471 B519:B525 B417:B424 B492:B504 B292:B299 B592:B605 B662:B668 B437:B444 B719:B721 B257:B264 B348:B356 B178:B185 B536:B541 B654:B660 B269:B289 B231:B235 B710:B714 B85:B102 B140:B146 B237:B244 B449:B463 B528:B529 B484:B490 B643:B649 B30:B37 B506:B516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"/>
  </dataValidations>
  <pageMargins left="0.7" right="0.7" top="0.75" bottom="0.75" header="0.3" footer="0.3"/>
  <pageSetup paperSize="9" scale="33" orientation="portrait" r:id="rId1"/>
  <rowBreaks count="3" manualBreakCount="3">
    <brk id="293" max="6" man="1"/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18" sqref="D1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22"/>
      <c r="E1" s="522"/>
      <c r="F1" s="522"/>
      <c r="G1" s="522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23" t="s">
        <v>46</v>
      </c>
      <c r="B6" s="523"/>
      <c r="C6" s="523"/>
      <c r="D6" s="523"/>
      <c r="E6" s="523"/>
      <c r="F6" s="523"/>
      <c r="G6" s="92"/>
    </row>
    <row r="7" spans="1:7" s="2" customFormat="1" ht="21.75" customHeight="1" x14ac:dyDescent="0.45">
      <c r="A7" s="524" t="str">
        <f>'Page de garde'!D18</f>
        <v>GAFSA</v>
      </c>
      <c r="B7" s="524"/>
      <c r="C7" s="524"/>
      <c r="D7" s="524"/>
      <c r="E7" s="524"/>
      <c r="F7" s="524"/>
      <c r="G7" s="92"/>
    </row>
    <row r="8" spans="1:7" s="2" customFormat="1" ht="24" x14ac:dyDescent="0.45">
      <c r="A8" s="4" t="s">
        <v>39</v>
      </c>
      <c r="B8" s="525" t="str">
        <f>'A1 Exploitation'!B9:F9</f>
        <v>M Souheil DRAOUI</v>
      </c>
      <c r="C8" s="525"/>
      <c r="D8" s="525"/>
      <c r="E8" s="525"/>
      <c r="F8" s="525"/>
      <c r="G8" s="92"/>
    </row>
    <row r="9" spans="1:7" s="2" customFormat="1" ht="24" x14ac:dyDescent="0.45">
      <c r="A9" s="5" t="s">
        <v>41</v>
      </c>
      <c r="B9" s="526" t="str">
        <f>'A1 Exploitation'!B10:F10</f>
        <v>M Mohamed directeur magasin et les Chefs rayons</v>
      </c>
      <c r="C9" s="526"/>
      <c r="D9" s="526"/>
      <c r="E9" s="526"/>
      <c r="F9" s="526"/>
      <c r="G9" s="92"/>
    </row>
    <row r="10" spans="1:7" s="2" customFormat="1" ht="24" x14ac:dyDescent="0.45">
      <c r="A10" s="4" t="s">
        <v>40</v>
      </c>
      <c r="B10" s="521">
        <f>'A1 Exploitation'!B11:F11</f>
        <v>43522</v>
      </c>
      <c r="C10" s="521"/>
      <c r="D10" s="521"/>
      <c r="E10" s="521"/>
      <c r="F10" s="521"/>
      <c r="G10" s="92"/>
    </row>
    <row r="11" spans="1:7" s="2" customFormat="1" ht="24" x14ac:dyDescent="0.45">
      <c r="A11" s="4" t="s">
        <v>250</v>
      </c>
      <c r="B11" s="527">
        <f>D199</f>
        <v>0.91228070175438591</v>
      </c>
      <c r="C11" s="527"/>
      <c r="D11" s="527"/>
      <c r="E11" s="527"/>
      <c r="F11" s="527"/>
      <c r="G11" s="92"/>
    </row>
    <row r="12" spans="1:7" s="2" customFormat="1" ht="22.5" x14ac:dyDescent="0.45">
      <c r="A12" s="1"/>
      <c r="D12" s="452"/>
      <c r="E12" s="452"/>
      <c r="F12" s="452"/>
      <c r="G12" s="452"/>
    </row>
    <row r="13" spans="1:7" s="2" customFormat="1" ht="11.25" customHeight="1" x14ac:dyDescent="0.3">
      <c r="A13" s="528" t="s">
        <v>28</v>
      </c>
      <c r="B13" s="529" t="s">
        <v>29</v>
      </c>
      <c r="C13" s="529"/>
      <c r="D13" s="529" t="s">
        <v>42</v>
      </c>
      <c r="E13" s="529" t="s">
        <v>160</v>
      </c>
      <c r="F13" s="529" t="s">
        <v>161</v>
      </c>
      <c r="G13" s="80"/>
    </row>
    <row r="14" spans="1:7" s="2" customFormat="1" ht="12.75" customHeight="1" x14ac:dyDescent="0.3">
      <c r="A14" s="528"/>
      <c r="B14" s="22" t="s">
        <v>32</v>
      </c>
      <c r="C14" s="22" t="s">
        <v>31</v>
      </c>
      <c r="D14" s="529"/>
      <c r="E14" s="529"/>
      <c r="F14" s="529"/>
      <c r="G14" s="94"/>
    </row>
    <row r="15" spans="1:7" x14ac:dyDescent="0.3">
      <c r="A15" s="542"/>
      <c r="B15" s="543"/>
      <c r="C15" s="543"/>
      <c r="D15" s="543"/>
      <c r="E15" s="543"/>
      <c r="F15" s="543"/>
    </row>
    <row r="16" spans="1:7" ht="19.5" x14ac:dyDescent="0.4">
      <c r="A16" s="535" t="s">
        <v>0</v>
      </c>
      <c r="B16" s="536"/>
      <c r="C16" s="536"/>
      <c r="D16" s="536"/>
      <c r="E16" s="536"/>
      <c r="F16" s="536"/>
      <c r="G16" s="93" t="s">
        <v>298</v>
      </c>
    </row>
    <row r="17" spans="1:7" ht="49.5" x14ac:dyDescent="0.3">
      <c r="A17" s="7" t="s">
        <v>225</v>
      </c>
      <c r="B17" s="62">
        <v>1</v>
      </c>
      <c r="C17" s="62"/>
      <c r="D17" s="63" t="s">
        <v>551</v>
      </c>
      <c r="E17" s="63" t="s">
        <v>552</v>
      </c>
      <c r="F17" s="62"/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x14ac:dyDescent="0.3">
      <c r="A19" s="7" t="s">
        <v>68</v>
      </c>
      <c r="B19" s="265">
        <v>2</v>
      </c>
      <c r="C19" s="62"/>
      <c r="D19" s="63"/>
      <c r="E19" s="63"/>
      <c r="F19" s="62"/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37" t="s">
        <v>34</v>
      </c>
      <c r="B22" s="531"/>
      <c r="C22" s="532"/>
      <c r="D22" s="99">
        <f>SUM(B17:C21)</f>
        <v>9</v>
      </c>
    </row>
    <row r="23" spans="1:7" x14ac:dyDescent="0.3">
      <c r="A23" s="530" t="s">
        <v>251</v>
      </c>
      <c r="B23" s="533"/>
      <c r="C23" s="534"/>
      <c r="D23" s="21">
        <f>D22/(COUNT(B17:C21)*2)</f>
        <v>0.9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8" t="s">
        <v>4</v>
      </c>
      <c r="B25" s="539"/>
      <c r="C25" s="539"/>
      <c r="D25" s="539"/>
      <c r="E25" s="539"/>
      <c r="F25" s="539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30" t="s">
        <v>34</v>
      </c>
      <c r="B33" s="533"/>
      <c r="C33" s="534"/>
      <c r="D33" s="97">
        <f>SUM(B26:C32)</f>
        <v>14</v>
      </c>
    </row>
    <row r="34" spans="1:7" x14ac:dyDescent="0.3">
      <c r="A34" s="530" t="s">
        <v>251</v>
      </c>
      <c r="B34" s="533"/>
      <c r="C34" s="534"/>
      <c r="D34" s="21">
        <f>D33/(COUNT(B26:C32)*2)</f>
        <v>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8" t="s">
        <v>180</v>
      </c>
      <c r="B36" s="539"/>
      <c r="C36" s="539"/>
      <c r="D36" s="539"/>
      <c r="E36" s="539"/>
      <c r="F36" s="539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30" t="s">
        <v>34</v>
      </c>
      <c r="B42" s="533"/>
      <c r="C42" s="534"/>
      <c r="D42" s="97">
        <f>SUM(B37:C41)</f>
        <v>10</v>
      </c>
      <c r="E42" s="3"/>
      <c r="F42" s="3"/>
      <c r="G42" s="93"/>
    </row>
    <row r="43" spans="1:7" s="10" customFormat="1" x14ac:dyDescent="0.3">
      <c r="A43" s="530" t="s">
        <v>251</v>
      </c>
      <c r="B43" s="533"/>
      <c r="C43" s="534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0" t="s">
        <v>19</v>
      </c>
      <c r="B45" s="541"/>
      <c r="C45" s="541"/>
      <c r="D45" s="541"/>
      <c r="E45" s="541"/>
      <c r="F45" s="541"/>
    </row>
    <row r="46" spans="1:7" x14ac:dyDescent="0.3">
      <c r="A46" s="7" t="s">
        <v>226</v>
      </c>
      <c r="B46" s="62">
        <v>2</v>
      </c>
      <c r="C46" s="62"/>
      <c r="D46" s="66"/>
      <c r="E46" s="62"/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x14ac:dyDescent="0.3">
      <c r="A48" s="7" t="s">
        <v>192</v>
      </c>
      <c r="B48" s="265">
        <v>2</v>
      </c>
      <c r="C48" s="62"/>
      <c r="D48" s="63"/>
      <c r="E48" s="62"/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/>
      <c r="E50" s="62"/>
      <c r="F50" s="62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62"/>
      <c r="F51" s="62"/>
    </row>
    <row r="52" spans="1:7" x14ac:dyDescent="0.3">
      <c r="A52" s="530" t="s">
        <v>34</v>
      </c>
      <c r="B52" s="533"/>
      <c r="C52" s="534"/>
      <c r="D52" s="97">
        <f>SUM(B46:C51)</f>
        <v>12</v>
      </c>
    </row>
    <row r="53" spans="1:7" x14ac:dyDescent="0.3">
      <c r="A53" s="530" t="s">
        <v>251</v>
      </c>
      <c r="B53" s="533"/>
      <c r="C53" s="534"/>
      <c r="D53" s="21">
        <f>D52/(COUNT(B46:C51)*2)</f>
        <v>1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8" t="s">
        <v>8</v>
      </c>
      <c r="B55" s="539"/>
      <c r="C55" s="539"/>
      <c r="D55" s="539"/>
      <c r="E55" s="539"/>
      <c r="F55" s="539"/>
    </row>
    <row r="56" spans="1:7" ht="36" x14ac:dyDescent="0.35">
      <c r="A56" s="29" t="s">
        <v>148</v>
      </c>
      <c r="B56" s="62">
        <v>2</v>
      </c>
      <c r="C56" s="88" t="str">
        <f>IF(B56=0, -5, "0")</f>
        <v>0</v>
      </c>
      <c r="D56" s="66"/>
      <c r="E56" s="62"/>
      <c r="F56" s="62"/>
    </row>
    <row r="57" spans="1:7" x14ac:dyDescent="0.3">
      <c r="A57" s="9" t="s">
        <v>141</v>
      </c>
      <c r="B57" s="265">
        <v>2</v>
      </c>
      <c r="C57" s="62"/>
      <c r="D57" s="62"/>
      <c r="E57" s="67"/>
      <c r="F57" s="62"/>
    </row>
    <row r="58" spans="1:7" x14ac:dyDescent="0.3">
      <c r="A58" s="11" t="s">
        <v>205</v>
      </c>
      <c r="B58" s="265">
        <v>2</v>
      </c>
      <c r="C58" s="62"/>
      <c r="D58" s="63"/>
      <c r="E58" s="63"/>
      <c r="F58" s="62"/>
    </row>
    <row r="59" spans="1:7" ht="30.75" x14ac:dyDescent="0.3">
      <c r="A59" s="11" t="s">
        <v>79</v>
      </c>
      <c r="B59" s="265">
        <v>1</v>
      </c>
      <c r="C59" s="62"/>
      <c r="D59" s="66" t="s">
        <v>577</v>
      </c>
      <c r="E59" s="62" t="s">
        <v>553</v>
      </c>
      <c r="F59" s="62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30" t="s">
        <v>34</v>
      </c>
      <c r="B63" s="533"/>
      <c r="C63" s="534"/>
      <c r="D63" s="97">
        <f>SUM(B56:C62)</f>
        <v>13</v>
      </c>
    </row>
    <row r="64" spans="1:7" x14ac:dyDescent="0.3">
      <c r="A64" s="530" t="s">
        <v>251</v>
      </c>
      <c r="B64" s="533"/>
      <c r="C64" s="534"/>
      <c r="D64" s="21">
        <f>D63/(COUNT(B56:C62)*2)</f>
        <v>0.9285714285714286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8" t="s">
        <v>111</v>
      </c>
      <c r="B66" s="539"/>
      <c r="C66" s="539"/>
      <c r="D66" s="539"/>
      <c r="E66" s="539"/>
      <c r="F66" s="539"/>
    </row>
    <row r="67" spans="1:7" ht="19.5" x14ac:dyDescent="0.4">
      <c r="A67" s="7" t="s">
        <v>227</v>
      </c>
      <c r="B67" s="68">
        <v>2</v>
      </c>
      <c r="C67" s="69"/>
      <c r="D67" s="63"/>
      <c r="E67" s="70"/>
      <c r="F67" s="62"/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62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62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62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62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62"/>
    </row>
    <row r="73" spans="1:7" ht="19.5" x14ac:dyDescent="0.4">
      <c r="A73" s="7" t="s">
        <v>81</v>
      </c>
      <c r="B73" s="68">
        <v>2</v>
      </c>
      <c r="C73" s="69"/>
      <c r="D73" s="62"/>
      <c r="E73" s="62"/>
      <c r="F73" s="62"/>
    </row>
    <row r="74" spans="1:7" x14ac:dyDescent="0.3">
      <c r="A74" s="8" t="s">
        <v>254</v>
      </c>
      <c r="B74" s="68" t="s">
        <v>30</v>
      </c>
      <c r="C74" s="62"/>
      <c r="D74" s="72"/>
      <c r="E74" s="7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62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62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62"/>
    </row>
    <row r="78" spans="1:7" s="10" customFormat="1" x14ac:dyDescent="0.3">
      <c r="A78" s="9" t="s">
        <v>193</v>
      </c>
      <c r="B78" s="68">
        <v>1</v>
      </c>
      <c r="C78" s="74"/>
      <c r="D78" s="63" t="s">
        <v>554</v>
      </c>
      <c r="E78" s="75" t="s">
        <v>518</v>
      </c>
      <c r="F78" s="62"/>
      <c r="G78" s="93"/>
    </row>
    <row r="79" spans="1:7" x14ac:dyDescent="0.3">
      <c r="A79" s="7" t="s">
        <v>149</v>
      </c>
      <c r="B79" s="68">
        <v>2</v>
      </c>
      <c r="C79" s="62"/>
      <c r="D79" s="75"/>
      <c r="E79" s="73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75"/>
      <c r="E80" s="73"/>
      <c r="F80" s="62"/>
    </row>
    <row r="81" spans="1:7" x14ac:dyDescent="0.3">
      <c r="A81" s="7" t="s">
        <v>255</v>
      </c>
      <c r="B81" s="68">
        <v>2</v>
      </c>
      <c r="C81" s="62"/>
      <c r="D81" s="75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30" t="s">
        <v>34</v>
      </c>
      <c r="B84" s="533"/>
      <c r="C84" s="534"/>
      <c r="D84" s="97">
        <f>SUM(B67:C83)</f>
        <v>25</v>
      </c>
    </row>
    <row r="85" spans="1:7" x14ac:dyDescent="0.3">
      <c r="A85" s="530" t="s">
        <v>251</v>
      </c>
      <c r="B85" s="533"/>
      <c r="C85" s="534"/>
      <c r="D85" s="21">
        <f>D84/(COUNT(B67:C83)*2)</f>
        <v>0.96153846153846156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8" t="s">
        <v>172</v>
      </c>
      <c r="B87" s="539"/>
      <c r="C87" s="539"/>
      <c r="D87" s="539"/>
      <c r="E87" s="539"/>
      <c r="F87" s="539"/>
    </row>
    <row r="88" spans="1:7" ht="72" customHeight="1" x14ac:dyDescent="0.4">
      <c r="A88" s="36" t="s">
        <v>229</v>
      </c>
      <c r="B88" s="78">
        <v>0</v>
      </c>
      <c r="C88" s="69"/>
      <c r="D88" s="63" t="s">
        <v>520</v>
      </c>
      <c r="E88" s="63" t="s">
        <v>518</v>
      </c>
      <c r="F88" s="62"/>
    </row>
    <row r="89" spans="1:7" ht="19.5" x14ac:dyDescent="0.4">
      <c r="A89" s="7" t="s">
        <v>228</v>
      </c>
      <c r="B89" s="78">
        <v>2</v>
      </c>
      <c r="C89" s="69"/>
      <c r="D89" s="63"/>
      <c r="E89" s="62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62"/>
      <c r="F90" s="62"/>
    </row>
    <row r="91" spans="1:7" ht="34.5" x14ac:dyDescent="0.4">
      <c r="A91" s="11" t="s">
        <v>257</v>
      </c>
      <c r="B91" s="78" t="s">
        <v>30</v>
      </c>
      <c r="C91" s="69"/>
      <c r="D91" s="75"/>
      <c r="E91" s="62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62"/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"/>
      <c r="E93" s="62"/>
      <c r="F93" s="62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62"/>
      <c r="F94" s="62"/>
    </row>
    <row r="95" spans="1:7" x14ac:dyDescent="0.3">
      <c r="A95" s="8" t="s">
        <v>138</v>
      </c>
      <c r="B95" s="78">
        <v>2</v>
      </c>
      <c r="C95" s="62"/>
      <c r="D95" s="63"/>
      <c r="E95" s="62"/>
      <c r="F95" s="62"/>
    </row>
    <row r="96" spans="1:7" x14ac:dyDescent="0.3">
      <c r="A96" s="13" t="s">
        <v>238</v>
      </c>
      <c r="B96" s="78">
        <v>2</v>
      </c>
      <c r="C96" s="62"/>
      <c r="D96" s="63"/>
      <c r="E96" s="62"/>
      <c r="F96" s="62"/>
    </row>
    <row r="97" spans="1:7" x14ac:dyDescent="0.3">
      <c r="A97" s="13" t="s">
        <v>239</v>
      </c>
      <c r="B97" s="78">
        <v>2</v>
      </c>
      <c r="C97" s="62"/>
      <c r="D97" s="63"/>
      <c r="E97" s="62"/>
      <c r="F97" s="62"/>
    </row>
    <row r="98" spans="1:7" x14ac:dyDescent="0.3">
      <c r="A98" s="7" t="s">
        <v>115</v>
      </c>
      <c r="B98" s="78">
        <v>2</v>
      </c>
      <c r="C98" s="62"/>
      <c r="D98" s="63"/>
      <c r="E98" s="62"/>
      <c r="F98" s="62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/>
      <c r="E99" s="62"/>
      <c r="F99" s="62"/>
    </row>
    <row r="100" spans="1:7" ht="18" x14ac:dyDescent="0.35">
      <c r="A100" s="31" t="s">
        <v>253</v>
      </c>
      <c r="B100" s="78">
        <v>2</v>
      </c>
      <c r="C100" s="88" t="str">
        <f>IF(B100=0, -5, "0")</f>
        <v>0</v>
      </c>
      <c r="D100" s="63"/>
      <c r="E100" s="62"/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30" t="s">
        <v>34</v>
      </c>
      <c r="B102" s="533"/>
      <c r="C102" s="534"/>
      <c r="D102" s="97">
        <f>SUM(B88:C101)</f>
        <v>22</v>
      </c>
    </row>
    <row r="103" spans="1:7" x14ac:dyDescent="0.3">
      <c r="A103" s="530" t="s">
        <v>251</v>
      </c>
      <c r="B103" s="533"/>
      <c r="C103" s="534"/>
      <c r="D103" s="21">
        <f>D102/(COUNT(B88:C101)*2)</f>
        <v>0.91666666666666663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8" t="s">
        <v>173</v>
      </c>
      <c r="B106" s="539"/>
      <c r="C106" s="539"/>
      <c r="D106" s="539"/>
      <c r="E106" s="539"/>
      <c r="F106" s="539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2"/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63"/>
      <c r="E108" s="63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x14ac:dyDescent="0.3">
      <c r="A113" s="9" t="s">
        <v>138</v>
      </c>
      <c r="B113" s="78">
        <v>2</v>
      </c>
      <c r="C113" s="62"/>
      <c r="D113" s="63"/>
      <c r="E113" s="62"/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30" t="s">
        <v>34</v>
      </c>
      <c r="B118" s="533"/>
      <c r="C118" s="534"/>
      <c r="D118" s="97">
        <f>SUM(B107:C117)</f>
        <v>22</v>
      </c>
      <c r="E118" s="3"/>
      <c r="F118" s="3"/>
      <c r="G118" s="93"/>
    </row>
    <row r="119" spans="1:7" s="10" customFormat="1" x14ac:dyDescent="0.3">
      <c r="A119" s="530" t="s">
        <v>251</v>
      </c>
      <c r="B119" s="533"/>
      <c r="C119" s="534"/>
      <c r="D119" s="21">
        <f>D118/(COUNT(B107:C117)*2)</f>
        <v>1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8" t="s">
        <v>156</v>
      </c>
      <c r="B121" s="539"/>
      <c r="C121" s="539"/>
      <c r="D121" s="539"/>
      <c r="E121" s="539"/>
      <c r="F121" s="539"/>
    </row>
    <row r="122" spans="1:7" x14ac:dyDescent="0.3">
      <c r="A122" s="30" t="s">
        <v>231</v>
      </c>
      <c r="B122" s="79">
        <v>2</v>
      </c>
      <c r="C122" s="62"/>
      <c r="D122" s="81"/>
      <c r="E122" s="81"/>
      <c r="F122" s="62"/>
    </row>
    <row r="123" spans="1:7" x14ac:dyDescent="0.3">
      <c r="A123" s="30" t="s">
        <v>228</v>
      </c>
      <c r="B123" s="79">
        <v>2</v>
      </c>
      <c r="C123" s="62"/>
      <c r="D123" s="63"/>
      <c r="E123" s="63"/>
      <c r="F123" s="62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62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62"/>
    </row>
    <row r="126" spans="1:7" ht="19.5" x14ac:dyDescent="0.4">
      <c r="A126" s="7" t="s">
        <v>248</v>
      </c>
      <c r="B126" s="79">
        <v>2</v>
      </c>
      <c r="C126" s="69"/>
      <c r="D126" s="75"/>
      <c r="E126" s="70"/>
      <c r="F126" s="62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62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/>
      <c r="E128" s="63"/>
      <c r="F128" s="62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62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/>
      <c r="E130" s="63"/>
      <c r="F130" s="62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62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/>
      <c r="E132" s="70"/>
      <c r="F132" s="62"/>
    </row>
    <row r="133" spans="1:7" x14ac:dyDescent="0.3">
      <c r="A133" s="530" t="s">
        <v>34</v>
      </c>
      <c r="B133" s="533"/>
      <c r="C133" s="534"/>
      <c r="D133" s="97">
        <f>SUM(B122:C132)</f>
        <v>22</v>
      </c>
    </row>
    <row r="134" spans="1:7" x14ac:dyDescent="0.3">
      <c r="A134" s="530" t="s">
        <v>251</v>
      </c>
      <c r="B134" s="533"/>
      <c r="C134" s="534"/>
      <c r="D134" s="20">
        <f>D133/(COUNT(B122:C132)*2)</f>
        <v>1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8" t="s">
        <v>61</v>
      </c>
      <c r="B136" s="539"/>
      <c r="C136" s="539"/>
      <c r="D136" s="539"/>
      <c r="E136" s="539"/>
      <c r="F136" s="539"/>
    </row>
    <row r="137" spans="1:7" ht="19.5" x14ac:dyDescent="0.4">
      <c r="A137" s="11" t="s">
        <v>258</v>
      </c>
      <c r="B137" s="78">
        <v>2</v>
      </c>
      <c r="C137" s="69"/>
      <c r="D137" s="71"/>
      <c r="E137" s="62"/>
      <c r="F137" s="62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62"/>
      <c r="F138" s="62"/>
    </row>
    <row r="139" spans="1:7" x14ac:dyDescent="0.3">
      <c r="A139" s="9" t="s">
        <v>233</v>
      </c>
      <c r="B139" s="78">
        <v>2</v>
      </c>
      <c r="C139" s="63"/>
      <c r="D139" s="71"/>
      <c r="E139" s="62"/>
      <c r="F139" s="62"/>
    </row>
    <row r="140" spans="1:7" x14ac:dyDescent="0.3">
      <c r="A140" s="38" t="s">
        <v>234</v>
      </c>
      <c r="B140" s="78">
        <v>2</v>
      </c>
      <c r="C140" s="63"/>
      <c r="D140" s="103"/>
      <c r="E140" s="62"/>
      <c r="F140" s="62"/>
    </row>
    <row r="141" spans="1:7" s="10" customFormat="1" x14ac:dyDescent="0.3">
      <c r="A141" s="9" t="s">
        <v>259</v>
      </c>
      <c r="B141" s="78">
        <v>2</v>
      </c>
      <c r="C141" s="84"/>
      <c r="D141" s="74"/>
      <c r="E141" s="74"/>
      <c r="F141" s="62"/>
      <c r="G141" s="93"/>
    </row>
    <row r="142" spans="1:7" x14ac:dyDescent="0.3">
      <c r="A142" s="11" t="s">
        <v>240</v>
      </c>
      <c r="B142" s="78">
        <v>2</v>
      </c>
      <c r="C142" s="63"/>
      <c r="D142" s="2"/>
      <c r="E142" s="62"/>
      <c r="F142" s="62"/>
    </row>
    <row r="143" spans="1:7" x14ac:dyDescent="0.3">
      <c r="A143" s="11" t="s">
        <v>260</v>
      </c>
      <c r="B143" s="78">
        <v>2</v>
      </c>
      <c r="C143" s="90"/>
      <c r="D143" s="66"/>
      <c r="E143" s="62"/>
      <c r="F143" s="62"/>
    </row>
    <row r="144" spans="1:7" ht="18" x14ac:dyDescent="0.35">
      <c r="A144" s="28" t="s">
        <v>198</v>
      </c>
      <c r="B144" s="78">
        <v>2</v>
      </c>
      <c r="C144" s="88" t="str">
        <f>IF(B144=0, -5, "0")</f>
        <v>0</v>
      </c>
      <c r="D144" s="67"/>
      <c r="E144" s="62"/>
      <c r="F144" s="62"/>
    </row>
    <row r="145" spans="1:7" ht="50.25" x14ac:dyDescent="0.35">
      <c r="A145" s="28" t="s">
        <v>165</v>
      </c>
      <c r="B145" s="78">
        <v>0</v>
      </c>
      <c r="C145" s="88">
        <f>IF(B145=0, -5, "0")</f>
        <v>-5</v>
      </c>
      <c r="D145" s="95" t="s">
        <v>561</v>
      </c>
      <c r="E145" s="62"/>
      <c r="F145" s="62"/>
    </row>
    <row r="146" spans="1:7" x14ac:dyDescent="0.3">
      <c r="A146" s="11" t="s">
        <v>82</v>
      </c>
      <c r="B146" s="78">
        <v>2</v>
      </c>
      <c r="C146" s="63"/>
      <c r="D146" s="66"/>
      <c r="E146" s="62"/>
      <c r="F146" s="62"/>
    </row>
    <row r="147" spans="1:7" x14ac:dyDescent="0.3">
      <c r="A147" s="36" t="s">
        <v>175</v>
      </c>
      <c r="B147" s="78">
        <v>2</v>
      </c>
      <c r="C147" s="63"/>
      <c r="D147" s="66"/>
      <c r="E147" s="62"/>
      <c r="F147" s="62"/>
    </row>
    <row r="148" spans="1:7" x14ac:dyDescent="0.3">
      <c r="A148" s="7" t="s">
        <v>261</v>
      </c>
      <c r="B148" s="78">
        <v>2</v>
      </c>
      <c r="C148" s="63"/>
      <c r="D148" s="83"/>
      <c r="E148" s="62"/>
      <c r="F148" s="62"/>
    </row>
    <row r="149" spans="1:7" x14ac:dyDescent="0.3">
      <c r="A149" s="530" t="s">
        <v>34</v>
      </c>
      <c r="B149" s="533"/>
      <c r="C149" s="534"/>
      <c r="D149" s="97">
        <f>SUM(B137:C148)</f>
        <v>17</v>
      </c>
    </row>
    <row r="150" spans="1:7" x14ac:dyDescent="0.3">
      <c r="A150" s="530" t="s">
        <v>251</v>
      </c>
      <c r="B150" s="533"/>
      <c r="C150" s="534"/>
      <c r="D150" s="21">
        <f>D149/(COUNT(B137:C148)*2)</f>
        <v>0.65384615384615385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8" t="s">
        <v>178</v>
      </c>
      <c r="B152" s="539"/>
      <c r="C152" s="539"/>
      <c r="D152" s="539"/>
      <c r="E152" s="539"/>
      <c r="F152" s="539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62"/>
      <c r="F155" s="62"/>
    </row>
    <row r="156" spans="1:7" ht="50.25" x14ac:dyDescent="0.35">
      <c r="A156" s="28" t="s">
        <v>263</v>
      </c>
      <c r="B156" s="265">
        <v>1</v>
      </c>
      <c r="C156" s="88" t="str">
        <f>IF(B156=0, -5, "0")</f>
        <v>0</v>
      </c>
      <c r="D156" s="63" t="s">
        <v>556</v>
      </c>
      <c r="E156" s="62"/>
      <c r="F156" s="62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62"/>
      <c r="F157" s="62"/>
    </row>
    <row r="158" spans="1:7" ht="33" x14ac:dyDescent="0.3">
      <c r="A158" s="47" t="s">
        <v>166</v>
      </c>
      <c r="B158" s="265">
        <v>2</v>
      </c>
      <c r="C158" s="62"/>
      <c r="D158" s="85"/>
      <c r="E158" s="62"/>
      <c r="F158" s="62"/>
    </row>
    <row r="159" spans="1:7" x14ac:dyDescent="0.3">
      <c r="A159" s="46" t="s">
        <v>275</v>
      </c>
      <c r="B159" s="265">
        <v>2</v>
      </c>
      <c r="C159" s="62"/>
      <c r="D159" s="86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30" t="s">
        <v>34</v>
      </c>
      <c r="B161" s="531"/>
      <c r="C161" s="532"/>
      <c r="D161" s="99">
        <f>SUM(B153:C160)</f>
        <v>15</v>
      </c>
    </row>
    <row r="162" spans="1:7" x14ac:dyDescent="0.3">
      <c r="A162" s="530" t="s">
        <v>251</v>
      </c>
      <c r="B162" s="533"/>
      <c r="C162" s="534"/>
      <c r="D162" s="21">
        <f>D161/(COUNT(B153:C160)*2)</f>
        <v>0.9375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8" t="s">
        <v>64</v>
      </c>
      <c r="B164" s="539"/>
      <c r="C164" s="539"/>
      <c r="D164" s="539"/>
      <c r="E164" s="539"/>
      <c r="F164" s="539"/>
    </row>
    <row r="165" spans="1:7" ht="18" x14ac:dyDescent="0.35">
      <c r="A165" s="28" t="s">
        <v>242</v>
      </c>
      <c r="B165" s="62">
        <v>2</v>
      </c>
      <c r="C165" s="88" t="str">
        <f>IF(B165=0, -5, "0")</f>
        <v>0</v>
      </c>
      <c r="D165" s="62"/>
      <c r="E165" s="62"/>
      <c r="F165" s="62"/>
    </row>
    <row r="166" spans="1:7" x14ac:dyDescent="0.3">
      <c r="A166" s="7" t="s">
        <v>243</v>
      </c>
      <c r="B166" s="265">
        <v>2</v>
      </c>
      <c r="C166" s="62"/>
      <c r="D166" s="63"/>
      <c r="E166" s="62"/>
      <c r="F166" s="62"/>
    </row>
    <row r="167" spans="1:7" x14ac:dyDescent="0.3">
      <c r="A167" s="30" t="s">
        <v>176</v>
      </c>
      <c r="B167" s="265">
        <v>2</v>
      </c>
      <c r="C167" s="62"/>
      <c r="D167" s="63"/>
      <c r="E167" s="62"/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30" t="s">
        <v>34</v>
      </c>
      <c r="B169" s="533"/>
      <c r="C169" s="534"/>
      <c r="D169" s="97">
        <f>SUM(B165:C168)</f>
        <v>8</v>
      </c>
    </row>
    <row r="170" spans="1:7" x14ac:dyDescent="0.3">
      <c r="A170" s="530" t="s">
        <v>251</v>
      </c>
      <c r="B170" s="533"/>
      <c r="C170" s="534"/>
      <c r="D170" s="21">
        <f>D169/(COUNT(B165:C168)*2)</f>
        <v>1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4" t="s">
        <v>15</v>
      </c>
      <c r="B172" s="545"/>
      <c r="C172" s="545"/>
      <c r="D172" s="545"/>
      <c r="E172" s="545"/>
      <c r="F172" s="545"/>
    </row>
    <row r="173" spans="1:7" ht="49.5" x14ac:dyDescent="0.3">
      <c r="A173" s="8" t="s">
        <v>152</v>
      </c>
      <c r="B173" s="62">
        <v>1</v>
      </c>
      <c r="C173" s="62"/>
      <c r="D173" s="63" t="s">
        <v>557</v>
      </c>
      <c r="E173" s="63" t="s">
        <v>547</v>
      </c>
      <c r="F173" s="62"/>
    </row>
    <row r="174" spans="1:7" x14ac:dyDescent="0.3">
      <c r="A174" s="7" t="s">
        <v>74</v>
      </c>
      <c r="B174" s="265">
        <v>2</v>
      </c>
      <c r="C174" s="62"/>
      <c r="D174" s="87"/>
      <c r="E174" s="62"/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30" t="s">
        <v>34</v>
      </c>
      <c r="B177" s="533"/>
      <c r="C177" s="534"/>
      <c r="D177" s="97">
        <f>SUM(B173:C176)</f>
        <v>7</v>
      </c>
    </row>
    <row r="178" spans="1:7" x14ac:dyDescent="0.3">
      <c r="A178" s="530" t="s">
        <v>251</v>
      </c>
      <c r="B178" s="533"/>
      <c r="C178" s="534"/>
      <c r="D178" s="21">
        <f>D177/(COUNT(B173:C176)*2)</f>
        <v>0.875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8" t="s">
        <v>65</v>
      </c>
      <c r="B180" s="539"/>
      <c r="C180" s="539"/>
      <c r="D180" s="539"/>
      <c r="E180" s="539"/>
      <c r="F180" s="539"/>
    </row>
    <row r="181" spans="1:7" x14ac:dyDescent="0.3">
      <c r="A181" s="30" t="s">
        <v>270</v>
      </c>
      <c r="B181" s="62">
        <v>2</v>
      </c>
      <c r="C181" s="62"/>
      <c r="D181" s="63"/>
      <c r="E181" s="63"/>
      <c r="F181" s="62"/>
    </row>
    <row r="182" spans="1:7" ht="49.5" x14ac:dyDescent="0.3">
      <c r="A182" s="38" t="s">
        <v>181</v>
      </c>
      <c r="B182" s="265">
        <v>1</v>
      </c>
      <c r="C182" s="62"/>
      <c r="D182" s="63" t="s">
        <v>519</v>
      </c>
      <c r="E182" s="45" t="s">
        <v>518</v>
      </c>
      <c r="F182" s="62"/>
    </row>
    <row r="183" spans="1:7" ht="35.25" customHeight="1" x14ac:dyDescent="0.3">
      <c r="A183" s="7" t="s">
        <v>75</v>
      </c>
      <c r="B183" s="265">
        <v>2</v>
      </c>
      <c r="C183" s="62"/>
      <c r="D183" s="63"/>
      <c r="E183" s="62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ht="33" x14ac:dyDescent="0.3">
      <c r="A185" s="7" t="s">
        <v>265</v>
      </c>
      <c r="B185" s="265">
        <v>0</v>
      </c>
      <c r="C185" s="62"/>
      <c r="D185" s="63" t="s">
        <v>558</v>
      </c>
      <c r="E185" s="62" t="s">
        <v>578</v>
      </c>
      <c r="F185" s="62"/>
    </row>
    <row r="186" spans="1:7" x14ac:dyDescent="0.3">
      <c r="A186" s="530" t="s">
        <v>34</v>
      </c>
      <c r="B186" s="533"/>
      <c r="C186" s="534"/>
      <c r="D186" s="97">
        <f>SUM(B181:C185)</f>
        <v>7</v>
      </c>
    </row>
    <row r="187" spans="1:7" x14ac:dyDescent="0.3">
      <c r="A187" s="530" t="s">
        <v>251</v>
      </c>
      <c r="B187" s="533"/>
      <c r="C187" s="534"/>
      <c r="D187" s="21">
        <f>D186/(COUNT(B181:C185)*2)</f>
        <v>0.7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8" t="s">
        <v>177</v>
      </c>
      <c r="B189" s="539"/>
      <c r="C189" s="539"/>
      <c r="D189" s="539"/>
      <c r="E189" s="539"/>
      <c r="F189" s="539"/>
    </row>
    <row r="190" spans="1:7" x14ac:dyDescent="0.3">
      <c r="A190" s="30" t="s">
        <v>309</v>
      </c>
      <c r="B190" s="62">
        <v>2</v>
      </c>
      <c r="C190" s="62"/>
      <c r="D190" s="62"/>
      <c r="E190" s="62"/>
      <c r="F190" s="62"/>
      <c r="G190" s="3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62"/>
      <c r="E191" s="62"/>
      <c r="F191" s="62"/>
    </row>
    <row r="192" spans="1:7" ht="33" x14ac:dyDescent="0.3">
      <c r="A192" s="8" t="s">
        <v>267</v>
      </c>
      <c r="B192" s="265">
        <v>1</v>
      </c>
      <c r="C192" s="62"/>
      <c r="D192" s="63" t="s">
        <v>559</v>
      </c>
      <c r="E192" s="62" t="s">
        <v>553</v>
      </c>
      <c r="F192" s="62"/>
    </row>
    <row r="193" spans="1:6" x14ac:dyDescent="0.3">
      <c r="A193" s="39" t="s">
        <v>159</v>
      </c>
      <c r="B193" s="265">
        <v>2</v>
      </c>
      <c r="C193" s="62"/>
      <c r="D193" s="62"/>
      <c r="E193" s="62"/>
      <c r="F193" s="62"/>
    </row>
    <row r="194" spans="1:6" x14ac:dyDescent="0.3">
      <c r="A194" s="530" t="s">
        <v>34</v>
      </c>
      <c r="B194" s="533"/>
      <c r="C194" s="534"/>
      <c r="D194" s="40">
        <f>SUM(B190:C193)</f>
        <v>5</v>
      </c>
    </row>
    <row r="195" spans="1:6" x14ac:dyDescent="0.3">
      <c r="A195" s="530" t="s">
        <v>251</v>
      </c>
      <c r="B195" s="533"/>
      <c r="C195" s="534"/>
      <c r="D195" s="21">
        <f>D194/(COUNT(B190:C193)*2)</f>
        <v>0.83333333333333337</v>
      </c>
    </row>
    <row r="197" spans="1:6" ht="18" x14ac:dyDescent="0.35">
      <c r="A197" s="43" t="s">
        <v>422</v>
      </c>
      <c r="B197" s="42"/>
      <c r="C197" s="42"/>
      <c r="D197" s="104">
        <v>0.81479999999999997</v>
      </c>
      <c r="E197" s="101"/>
      <c r="F197" s="102"/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208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0.91228070175438591</v>
      </c>
    </row>
  </sheetData>
  <sheetProtection algorithmName="SHA-512" hashValue="f2qHpwNAizuDXeKjYuPv/nrZJYoXXme1MD3t8eEKx7PNuLBVBzu/iB7pijKOvcjpM+s/HepPC6j1F60UyZ9prw==" saltValue="ROjIjsF8dRNvEDJINVCqqA==" spinCount="100000" sheet="1" objects="1" scenarios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246" zoomScale="60" zoomScaleNormal="100" workbookViewId="0">
      <selection activeCell="B272" sqref="B27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52"/>
      <c r="E1" s="452"/>
      <c r="F1" s="452"/>
      <c r="G1" s="452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53" t="s">
        <v>151</v>
      </c>
      <c r="B7" s="453"/>
      <c r="C7" s="453"/>
      <c r="D7" s="453"/>
      <c r="E7" s="453"/>
      <c r="F7" s="453"/>
      <c r="G7" s="111"/>
    </row>
    <row r="8" spans="1:7" ht="22.5" x14ac:dyDescent="0.45">
      <c r="A8" s="454" t="str">
        <f>'Page de garde'!D18</f>
        <v>GAFSA</v>
      </c>
      <c r="B8" s="454"/>
      <c r="C8" s="454"/>
      <c r="D8" s="454"/>
      <c r="E8" s="454"/>
      <c r="F8" s="454"/>
      <c r="G8" s="111"/>
    </row>
    <row r="9" spans="1:7" ht="22.5" x14ac:dyDescent="0.45">
      <c r="A9" s="112" t="s">
        <v>39</v>
      </c>
      <c r="B9" s="455"/>
      <c r="C9" s="455"/>
      <c r="D9" s="455"/>
      <c r="E9" s="455"/>
      <c r="F9" s="455"/>
      <c r="G9" s="111"/>
    </row>
    <row r="10" spans="1:7" ht="22.5" x14ac:dyDescent="0.45">
      <c r="A10" s="113" t="s">
        <v>41</v>
      </c>
      <c r="B10" s="456"/>
      <c r="C10" s="456"/>
      <c r="D10" s="456"/>
      <c r="E10" s="456"/>
      <c r="F10" s="456"/>
      <c r="G10" s="111"/>
    </row>
    <row r="11" spans="1:7" ht="22.5" x14ac:dyDescent="0.45">
      <c r="A11" s="112" t="s">
        <v>40</v>
      </c>
      <c r="B11" s="451"/>
      <c r="C11" s="451"/>
      <c r="D11" s="451"/>
      <c r="E11" s="451"/>
      <c r="F11" s="451"/>
      <c r="G11" s="111"/>
    </row>
    <row r="12" spans="1:7" ht="22.5" x14ac:dyDescent="0.45">
      <c r="A12" s="112" t="s">
        <v>200</v>
      </c>
      <c r="B12" s="457" t="e">
        <f>D730</f>
        <v>#DIV/0!</v>
      </c>
      <c r="C12" s="457"/>
      <c r="D12" s="457"/>
      <c r="E12" s="457"/>
      <c r="F12" s="457"/>
      <c r="G12" s="111"/>
    </row>
    <row r="13" spans="1:7" ht="22.5" x14ac:dyDescent="0.45">
      <c r="A13" s="110"/>
      <c r="B13" s="108"/>
      <c r="C13" s="108"/>
      <c r="D13" s="452"/>
      <c r="E13" s="452"/>
      <c r="F13" s="452"/>
      <c r="G13" s="452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0" t="s">
        <v>28</v>
      </c>
      <c r="B17" s="441" t="s">
        <v>29</v>
      </c>
      <c r="C17" s="441"/>
      <c r="D17" s="441" t="s">
        <v>42</v>
      </c>
      <c r="E17" s="431" t="s">
        <v>266</v>
      </c>
      <c r="F17" s="431" t="s">
        <v>300</v>
      </c>
      <c r="G17" s="114"/>
    </row>
    <row r="18" spans="1:8" ht="16.5" customHeight="1" x14ac:dyDescent="0.4">
      <c r="A18" s="440"/>
      <c r="B18" s="118" t="s">
        <v>32</v>
      </c>
      <c r="C18" s="118" t="s">
        <v>31</v>
      </c>
      <c r="D18" s="441"/>
      <c r="E18" s="431"/>
      <c r="F18" s="431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6" t="s">
        <v>16</v>
      </c>
      <c r="B29" s="547"/>
      <c r="C29" s="547"/>
      <c r="D29" s="547"/>
      <c r="E29" s="547"/>
      <c r="F29" s="547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6" t="s">
        <v>311</v>
      </c>
      <c r="B38" s="547"/>
      <c r="C38" s="547"/>
      <c r="D38" s="547"/>
      <c r="E38" s="547"/>
      <c r="F38" s="547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COUNTIF('A1 Exploitation'!F21:F42,"ok")</f>
        <v>0</v>
      </c>
      <c r="F43" s="414">
        <f>COUNTA('A1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4"/>
      <c r="B49" s="434"/>
      <c r="C49" s="434"/>
      <c r="D49" s="434"/>
      <c r="E49" s="434"/>
      <c r="F49" s="434"/>
      <c r="G49" s="434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0" t="s">
        <v>28</v>
      </c>
      <c r="B52" s="441" t="s">
        <v>29</v>
      </c>
      <c r="C52" s="441"/>
      <c r="D52" s="441" t="s">
        <v>42</v>
      </c>
      <c r="E52" s="431" t="s">
        <v>266</v>
      </c>
      <c r="F52" s="431" t="s">
        <v>302</v>
      </c>
      <c r="G52" s="129"/>
    </row>
    <row r="53" spans="1:7" ht="21" x14ac:dyDescent="0.4">
      <c r="A53" s="440"/>
      <c r="B53" s="118" t="s">
        <v>32</v>
      </c>
      <c r="C53" s="118" t="s">
        <v>31</v>
      </c>
      <c r="D53" s="441"/>
      <c r="E53" s="431"/>
      <c r="F53" s="431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09"/>
      <c r="B64" s="510"/>
      <c r="C64" s="510"/>
      <c r="D64" s="510"/>
      <c r="E64" s="510"/>
      <c r="F64" s="510"/>
      <c r="G64" s="510"/>
    </row>
    <row r="65" spans="1:7" ht="43.5" customHeight="1" x14ac:dyDescent="0.4">
      <c r="A65" s="443" t="s">
        <v>351</v>
      </c>
      <c r="B65" s="443"/>
      <c r="C65" s="443"/>
      <c r="D65" s="443"/>
      <c r="E65" s="443"/>
      <c r="F65" s="443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59"/>
      <c r="B83" s="459"/>
      <c r="C83" s="459"/>
      <c r="D83" s="459"/>
      <c r="E83" s="459"/>
      <c r="F83" s="459"/>
      <c r="G83" s="459"/>
    </row>
    <row r="84" spans="1:7" ht="45" customHeight="1" x14ac:dyDescent="0.45">
      <c r="A84" s="444" t="s">
        <v>352</v>
      </c>
      <c r="B84" s="444"/>
      <c r="C84" s="444"/>
      <c r="D84" s="444"/>
      <c r="E84" s="444"/>
      <c r="F84" s="444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13"/>
      <c r="B103" s="511"/>
      <c r="C103" s="511"/>
      <c r="D103" s="511"/>
      <c r="E103" s="511"/>
      <c r="F103" s="517"/>
      <c r="G103" s="173"/>
    </row>
    <row r="104" spans="1:7" s="80" customFormat="1" ht="46.5" customHeight="1" x14ac:dyDescent="0.4">
      <c r="A104" s="443" t="s">
        <v>353</v>
      </c>
      <c r="B104" s="443"/>
      <c r="C104" s="443"/>
      <c r="D104" s="443"/>
      <c r="E104" s="443"/>
      <c r="F104" s="443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18"/>
      <c r="B111" s="519"/>
      <c r="C111" s="519"/>
      <c r="D111" s="519"/>
      <c r="E111" s="519"/>
      <c r="F111" s="520"/>
      <c r="G111" s="129"/>
    </row>
    <row r="112" spans="1:7" s="80" customFormat="1" ht="39.75" customHeight="1" x14ac:dyDescent="0.4">
      <c r="A112" s="443" t="s">
        <v>390</v>
      </c>
      <c r="B112" s="443"/>
      <c r="C112" s="443"/>
      <c r="D112" s="443"/>
      <c r="E112" s="443"/>
      <c r="F112" s="443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1"/>
      <c r="B120" s="511"/>
      <c r="C120" s="511"/>
      <c r="D120" s="511"/>
      <c r="E120" s="511"/>
      <c r="F120" s="511"/>
      <c r="G120" s="173"/>
    </row>
    <row r="121" spans="1:7" ht="22.5" x14ac:dyDescent="0.4">
      <c r="A121" s="443" t="s">
        <v>311</v>
      </c>
      <c r="B121" s="443"/>
      <c r="C121" s="443"/>
      <c r="D121" s="443"/>
      <c r="E121" s="443"/>
      <c r="F121" s="443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12"/>
      <c r="B132" s="512"/>
      <c r="C132" s="512"/>
      <c r="D132" s="512"/>
      <c r="E132" s="512"/>
      <c r="F132" s="512"/>
      <c r="G132" s="114"/>
    </row>
    <row r="133" spans="1:16384" ht="22.5" customHeight="1" x14ac:dyDescent="0.4">
      <c r="A133" s="445" t="s">
        <v>424</v>
      </c>
      <c r="B133" s="445"/>
      <c r="C133" s="445"/>
      <c r="D133" s="445"/>
      <c r="E133" s="445"/>
      <c r="F133" s="445"/>
      <c r="G133" s="114"/>
    </row>
    <row r="134" spans="1:16384" ht="22.5" customHeight="1" x14ac:dyDescent="0.4">
      <c r="A134" s="446"/>
      <c r="B134" s="446"/>
      <c r="C134" s="446"/>
      <c r="D134" s="446"/>
      <c r="E134" s="446"/>
      <c r="F134" s="446"/>
      <c r="G134" s="114"/>
    </row>
    <row r="135" spans="1:16384" s="326" customFormat="1" ht="22.5" customHeight="1" x14ac:dyDescent="0.25">
      <c r="A135" s="440" t="s">
        <v>28</v>
      </c>
      <c r="B135" s="441" t="s">
        <v>29</v>
      </c>
      <c r="C135" s="441"/>
      <c r="D135" s="441" t="s">
        <v>42</v>
      </c>
      <c r="E135" s="431" t="s">
        <v>266</v>
      </c>
      <c r="F135" s="431" t="s">
        <v>302</v>
      </c>
    </row>
    <row r="136" spans="1:16384" s="326" customFormat="1" ht="22.5" customHeight="1" x14ac:dyDescent="0.25">
      <c r="A136" s="440"/>
      <c r="B136" s="118" t="s">
        <v>32</v>
      </c>
      <c r="C136" s="118" t="s">
        <v>31</v>
      </c>
      <c r="D136" s="441"/>
      <c r="E136" s="431"/>
      <c r="F136" s="431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47" t="s">
        <v>461</v>
      </c>
      <c r="B139" s="447"/>
      <c r="C139" s="447"/>
      <c r="D139" s="447"/>
      <c r="E139" s="447"/>
      <c r="F139" s="447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2" t="s">
        <v>350</v>
      </c>
      <c r="B147" s="472"/>
      <c r="C147" s="472"/>
      <c r="D147" s="472"/>
      <c r="E147" s="472"/>
      <c r="F147" s="472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13"/>
      <c r="B165" s="511"/>
      <c r="C165" s="511"/>
      <c r="D165" s="511"/>
      <c r="E165" s="511"/>
      <c r="F165" s="511"/>
      <c r="G165" s="114"/>
    </row>
    <row r="166" spans="1:7" ht="32.25" customHeight="1" x14ac:dyDescent="0.4">
      <c r="A166" s="447" t="s">
        <v>462</v>
      </c>
      <c r="B166" s="447"/>
      <c r="C166" s="447"/>
      <c r="D166" s="447"/>
      <c r="E166" s="447"/>
      <c r="F166" s="447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14"/>
      <c r="B176" s="515"/>
      <c r="C176" s="515"/>
      <c r="D176" s="515"/>
      <c r="E176" s="515"/>
      <c r="F176" s="515"/>
      <c r="G176" s="114"/>
    </row>
    <row r="177" spans="1:7" ht="32.25" customHeight="1" x14ac:dyDescent="0.4">
      <c r="A177" s="447" t="s">
        <v>311</v>
      </c>
      <c r="B177" s="447"/>
      <c r="C177" s="447"/>
      <c r="D177" s="447"/>
      <c r="E177" s="447"/>
      <c r="F177" s="447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COUNTIF('A1 Exploitation'!F141:F184,"ok")</f>
        <v>0</v>
      </c>
      <c r="F185" s="414">
        <f>COUNTA('A1 Exploitation'!F141:F184)</f>
        <v>0</v>
      </c>
      <c r="G185" s="114"/>
    </row>
    <row r="186" spans="1:7" ht="22.5" x14ac:dyDescent="0.4">
      <c r="A186" s="292" t="s">
        <v>438</v>
      </c>
      <c r="B186" s="473"/>
      <c r="C186" s="474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16"/>
      <c r="B188" s="516"/>
      <c r="C188" s="516"/>
      <c r="D188" s="516"/>
      <c r="E188" s="516"/>
      <c r="F188" s="516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0" t="s">
        <v>28</v>
      </c>
      <c r="B191" s="441" t="s">
        <v>29</v>
      </c>
      <c r="C191" s="441"/>
      <c r="D191" s="441" t="s">
        <v>42</v>
      </c>
      <c r="E191" s="431" t="s">
        <v>266</v>
      </c>
      <c r="F191" s="431" t="s">
        <v>302</v>
      </c>
      <c r="G191" s="114"/>
    </row>
    <row r="192" spans="1:7" ht="21" x14ac:dyDescent="0.4">
      <c r="A192" s="440"/>
      <c r="B192" s="118" t="s">
        <v>32</v>
      </c>
      <c r="C192" s="118" t="s">
        <v>31</v>
      </c>
      <c r="D192" s="441"/>
      <c r="E192" s="431"/>
      <c r="F192" s="431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48" t="s">
        <v>34</v>
      </c>
      <c r="B203" s="449"/>
      <c r="C203" s="450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4"/>
      <c r="B205" s="434"/>
      <c r="C205" s="434"/>
      <c r="D205" s="434"/>
      <c r="E205" s="434"/>
      <c r="F205" s="434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48" t="s">
        <v>34</v>
      </c>
      <c r="B227" s="449"/>
      <c r="C227" s="450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4"/>
      <c r="B229" s="434"/>
      <c r="C229" s="434"/>
      <c r="D229" s="434"/>
      <c r="E229" s="434"/>
      <c r="F229" s="434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37" t="s">
        <v>311</v>
      </c>
      <c r="B236" s="438"/>
      <c r="C236" s="438"/>
      <c r="D236" s="439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COUNTIF('A1 Exploitation'!F195:F244,"ok")</f>
        <v>0</v>
      </c>
      <c r="F244" s="414">
        <f>COUNTA('A1 Exploitation'!F195:F243)</f>
        <v>0</v>
      </c>
      <c r="G244" s="114"/>
    </row>
    <row r="245" spans="1:7" ht="21" x14ac:dyDescent="0.4">
      <c r="A245" s="448" t="s">
        <v>34</v>
      </c>
      <c r="B245" s="449"/>
      <c r="C245" s="450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4"/>
      <c r="B250" s="434"/>
      <c r="C250" s="434"/>
      <c r="D250" s="434"/>
      <c r="E250" s="434"/>
      <c r="F250" s="434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0" t="s">
        <v>28</v>
      </c>
      <c r="B253" s="441" t="s">
        <v>29</v>
      </c>
      <c r="C253" s="441"/>
      <c r="D253" s="441" t="s">
        <v>42</v>
      </c>
      <c r="E253" s="431" t="s">
        <v>266</v>
      </c>
      <c r="F253" s="431" t="s">
        <v>302</v>
      </c>
      <c r="G253" s="129"/>
    </row>
    <row r="254" spans="1:7" ht="21" x14ac:dyDescent="0.4">
      <c r="A254" s="440"/>
      <c r="B254" s="118" t="s">
        <v>32</v>
      </c>
      <c r="C254" s="118" t="s">
        <v>31</v>
      </c>
      <c r="D254" s="441"/>
      <c r="E254" s="431"/>
      <c r="F254" s="431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48" t="s">
        <v>34</v>
      </c>
      <c r="B265" s="449"/>
      <c r="C265" s="450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4"/>
      <c r="B290" s="484"/>
      <c r="C290" s="484"/>
      <c r="D290" s="484"/>
      <c r="E290" s="484"/>
      <c r="F290" s="484"/>
      <c r="G290" s="129"/>
    </row>
    <row r="291" spans="1:7" s="80" customFormat="1" ht="31.5" customHeight="1" x14ac:dyDescent="0.4">
      <c r="A291" s="442" t="s">
        <v>311</v>
      </c>
      <c r="B291" s="442"/>
      <c r="C291" s="442"/>
      <c r="D291" s="442"/>
      <c r="E291" s="442"/>
      <c r="F291" s="442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COUNTIF('A1 Exploitation'!F257:F298,"ok")</f>
        <v>0</v>
      </c>
      <c r="F299" s="414">
        <f>COUNTA('A1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0" t="s">
        <v>28</v>
      </c>
      <c r="B308" s="441" t="s">
        <v>29</v>
      </c>
      <c r="C308" s="441"/>
      <c r="D308" s="441" t="s">
        <v>42</v>
      </c>
      <c r="E308" s="431" t="s">
        <v>266</v>
      </c>
      <c r="F308" s="431" t="s">
        <v>302</v>
      </c>
      <c r="G308" s="129"/>
    </row>
    <row r="309" spans="1:7" ht="21" x14ac:dyDescent="0.4">
      <c r="A309" s="440"/>
      <c r="B309" s="118" t="s">
        <v>32</v>
      </c>
      <c r="C309" s="118" t="s">
        <v>31</v>
      </c>
      <c r="D309" s="441"/>
      <c r="E309" s="431"/>
      <c r="F309" s="431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36"/>
      <c r="B357" s="436"/>
      <c r="C357" s="436"/>
      <c r="D357" s="436"/>
      <c r="E357" s="436"/>
      <c r="F357" s="436"/>
      <c r="G357" s="436"/>
    </row>
    <row r="358" spans="1:7" ht="32.25" customHeight="1" x14ac:dyDescent="0.4">
      <c r="A358" s="462" t="s">
        <v>311</v>
      </c>
      <c r="B358" s="462"/>
      <c r="C358" s="462"/>
      <c r="D358" s="462"/>
      <c r="E358" s="462"/>
      <c r="F358" s="462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COUNTIF('A1 Exploitation'!F312:F365,"ok")</f>
        <v>0</v>
      </c>
      <c r="F366" s="414">
        <f>COUNTA('A1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0" t="s">
        <v>28</v>
      </c>
      <c r="B375" s="441" t="s">
        <v>29</v>
      </c>
      <c r="C375" s="441"/>
      <c r="D375" s="441" t="s">
        <v>42</v>
      </c>
      <c r="E375" s="431" t="s">
        <v>266</v>
      </c>
      <c r="F375" s="431" t="s">
        <v>302</v>
      </c>
      <c r="G375" s="173"/>
    </row>
    <row r="376" spans="1:7" s="260" customFormat="1" ht="21" x14ac:dyDescent="0.4">
      <c r="A376" s="440"/>
      <c r="B376" s="118" t="s">
        <v>32</v>
      </c>
      <c r="C376" s="118" t="s">
        <v>31</v>
      </c>
      <c r="D376" s="441"/>
      <c r="E376" s="431"/>
      <c r="F376" s="431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58"/>
      <c r="B415" s="459"/>
      <c r="C415" s="459"/>
      <c r="D415" s="459"/>
      <c r="E415" s="459"/>
      <c r="F415" s="459"/>
      <c r="G415" s="459"/>
    </row>
    <row r="416" spans="1:7" s="260" customFormat="1" ht="24.75" x14ac:dyDescent="0.4">
      <c r="A416" s="427" t="s">
        <v>320</v>
      </c>
      <c r="B416" s="427"/>
      <c r="C416" s="427"/>
      <c r="D416" s="427"/>
      <c r="E416" s="427"/>
      <c r="F416" s="427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COUNTIF('A1 Exploitation'!F379:F423,"ok")</f>
        <v>0</v>
      </c>
      <c r="F424" s="414">
        <f>COUNTA('A1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0" t="s">
        <v>28</v>
      </c>
      <c r="B433" s="441" t="s">
        <v>29</v>
      </c>
      <c r="C433" s="441"/>
      <c r="D433" s="441" t="s">
        <v>42</v>
      </c>
      <c r="E433" s="431" t="s">
        <v>266</v>
      </c>
      <c r="F433" s="431" t="s">
        <v>302</v>
      </c>
      <c r="G433" s="129"/>
    </row>
    <row r="434" spans="1:7" ht="21" x14ac:dyDescent="0.4">
      <c r="A434" s="440"/>
      <c r="B434" s="118" t="s">
        <v>32</v>
      </c>
      <c r="C434" s="118" t="s">
        <v>31</v>
      </c>
      <c r="D434" s="441"/>
      <c r="E434" s="431"/>
      <c r="F434" s="431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27" t="s">
        <v>311</v>
      </c>
      <c r="B464" s="427"/>
      <c r="C464" s="427"/>
      <c r="D464" s="427"/>
      <c r="E464" s="427"/>
      <c r="F464" s="427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COUNTIF('A1 Exploitation'!F437:F470,"ok")</f>
        <v>0</v>
      </c>
      <c r="F471" s="414">
        <f>COUNTA('A1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65" t="s">
        <v>425</v>
      </c>
      <c r="B478" s="465"/>
      <c r="C478" s="465"/>
      <c r="D478" s="465"/>
      <c r="E478" s="465"/>
      <c r="F478" s="465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28" t="s">
        <v>28</v>
      </c>
      <c r="B480" s="429" t="s">
        <v>29</v>
      </c>
      <c r="C480" s="429"/>
      <c r="D480" s="429" t="s">
        <v>42</v>
      </c>
      <c r="E480" s="430" t="s">
        <v>266</v>
      </c>
      <c r="F480" s="430" t="s">
        <v>302</v>
      </c>
      <c r="G480" s="114"/>
    </row>
    <row r="481" spans="1:7" ht="21" x14ac:dyDescent="0.4">
      <c r="A481" s="428"/>
      <c r="B481" s="320" t="s">
        <v>32</v>
      </c>
      <c r="C481" s="320" t="s">
        <v>31</v>
      </c>
      <c r="D481" s="429"/>
      <c r="E481" s="430"/>
      <c r="F481" s="430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4" t="s">
        <v>52</v>
      </c>
      <c r="B483" s="504"/>
      <c r="C483" s="504"/>
      <c r="D483" s="504"/>
      <c r="E483" s="504"/>
      <c r="F483" s="504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02" t="s">
        <v>463</v>
      </c>
      <c r="B491" s="503"/>
      <c r="C491" s="503"/>
      <c r="D491" s="503"/>
      <c r="E491" s="503"/>
      <c r="F491" s="503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6" t="s">
        <v>23</v>
      </c>
      <c r="B505" s="477"/>
      <c r="C505" s="477"/>
      <c r="D505" s="477"/>
      <c r="E505" s="477"/>
      <c r="F505" s="478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60"/>
      <c r="B517" s="460"/>
      <c r="C517" s="460"/>
      <c r="D517" s="460"/>
      <c r="E517" s="460"/>
      <c r="F517" s="460"/>
      <c r="G517" s="460"/>
    </row>
    <row r="518" spans="1:7" ht="26.25" customHeight="1" x14ac:dyDescent="0.5">
      <c r="A518" s="369" t="s">
        <v>311</v>
      </c>
      <c r="B518" s="461"/>
      <c r="C518" s="461"/>
      <c r="D518" s="461"/>
      <c r="E518" s="461"/>
      <c r="F518" s="461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Exploitation'!F484:F524,"ok")</f>
        <v>0</v>
      </c>
      <c r="F525" s="414">
        <f>COUNTA('A1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66" t="s">
        <v>97</v>
      </c>
      <c r="B530" s="466"/>
      <c r="C530" s="466"/>
      <c r="D530" s="466"/>
      <c r="E530" s="466"/>
      <c r="F530" s="466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79" t="s">
        <v>28</v>
      </c>
      <c r="B532" s="467" t="s">
        <v>29</v>
      </c>
      <c r="C532" s="481"/>
      <c r="D532" s="441" t="s">
        <v>42</v>
      </c>
      <c r="E532" s="431" t="s">
        <v>266</v>
      </c>
      <c r="F532" s="431" t="s">
        <v>302</v>
      </c>
      <c r="G532" s="114"/>
    </row>
    <row r="533" spans="1:7" ht="21" x14ac:dyDescent="0.4">
      <c r="A533" s="480"/>
      <c r="B533" s="315" t="s">
        <v>32</v>
      </c>
      <c r="C533" s="316" t="s">
        <v>31</v>
      </c>
      <c r="D533" s="441"/>
      <c r="E533" s="431"/>
      <c r="F533" s="431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63"/>
      <c r="D535" s="463"/>
      <c r="E535" s="463"/>
      <c r="F535" s="464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48" t="s">
        <v>34</v>
      </c>
      <c r="B542" s="449"/>
      <c r="C542" s="450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48" t="s">
        <v>33</v>
      </c>
      <c r="B543" s="449"/>
      <c r="C543" s="450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4"/>
      <c r="B544" s="434"/>
      <c r="C544" s="434"/>
      <c r="D544" s="434"/>
      <c r="E544" s="434"/>
      <c r="F544" s="434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5"/>
      <c r="B556" s="436"/>
      <c r="C556" s="436"/>
      <c r="D556" s="436"/>
      <c r="E556" s="436"/>
      <c r="F556" s="436"/>
      <c r="G556" s="436"/>
    </row>
    <row r="557" spans="1:7" ht="35.25" customHeight="1" x14ac:dyDescent="0.4">
      <c r="A557" s="371" t="s">
        <v>311</v>
      </c>
      <c r="B557" s="337"/>
      <c r="C557" s="500"/>
      <c r="D557" s="500"/>
      <c r="E557" s="500"/>
      <c r="F557" s="501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COUNTIF('A1 Exploitation'!F536:F564,"ok")</f>
        <v>0</v>
      </c>
      <c r="F565" s="414">
        <f>COUNTA('A1 Exploitation'!F536:F564)</f>
        <v>0</v>
      </c>
      <c r="G565" s="114"/>
    </row>
    <row r="566" spans="1:7" ht="21" x14ac:dyDescent="0.4">
      <c r="A566" s="432" t="s">
        <v>34</v>
      </c>
      <c r="B566" s="432"/>
      <c r="C566" s="433"/>
      <c r="D566" s="378">
        <f>SUM(B558:C565,B546:C555)</f>
        <v>0</v>
      </c>
      <c r="E566" s="108"/>
      <c r="F566" s="114"/>
      <c r="G566" s="114"/>
    </row>
    <row r="567" spans="1:7" ht="21" x14ac:dyDescent="0.4">
      <c r="A567" s="432" t="s">
        <v>33</v>
      </c>
      <c r="B567" s="432"/>
      <c r="C567" s="432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4"/>
      <c r="B572" s="434"/>
      <c r="C572" s="434"/>
      <c r="D572" s="434"/>
      <c r="E572" s="434"/>
      <c r="F572" s="434"/>
      <c r="G572" s="114"/>
    </row>
    <row r="573" spans="1:7" ht="22.5" x14ac:dyDescent="0.45">
      <c r="A573" s="426" t="s">
        <v>19</v>
      </c>
      <c r="B573" s="426"/>
      <c r="C573" s="426"/>
      <c r="D573" s="426"/>
      <c r="E573" s="426"/>
      <c r="F573" s="426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28" t="s">
        <v>28</v>
      </c>
      <c r="B575" s="429" t="s">
        <v>29</v>
      </c>
      <c r="C575" s="429"/>
      <c r="D575" s="429" t="s">
        <v>42</v>
      </c>
      <c r="E575" s="430" t="s">
        <v>266</v>
      </c>
      <c r="F575" s="430" t="s">
        <v>302</v>
      </c>
      <c r="G575" s="114"/>
    </row>
    <row r="576" spans="1:7" ht="21" x14ac:dyDescent="0.4">
      <c r="A576" s="428"/>
      <c r="B576" s="320" t="s">
        <v>32</v>
      </c>
      <c r="C576" s="320" t="s">
        <v>31</v>
      </c>
      <c r="D576" s="429"/>
      <c r="E576" s="430"/>
      <c r="F576" s="430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8" t="s">
        <v>10</v>
      </c>
      <c r="B578" s="489"/>
      <c r="C578" s="489"/>
      <c r="D578" s="489"/>
      <c r="E578" s="489"/>
      <c r="F578" s="490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2" t="s">
        <v>34</v>
      </c>
      <c r="B588" s="432"/>
      <c r="C588" s="433"/>
      <c r="D588" s="378">
        <f>SUM(B579:C587)</f>
        <v>0</v>
      </c>
      <c r="E588" s="108"/>
      <c r="F588" s="114"/>
      <c r="G588" s="114"/>
    </row>
    <row r="589" spans="1:7" ht="21" x14ac:dyDescent="0.4">
      <c r="A589" s="432" t="s">
        <v>33</v>
      </c>
      <c r="B589" s="432"/>
      <c r="C589" s="432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1" t="s">
        <v>23</v>
      </c>
      <c r="B591" s="492"/>
      <c r="C591" s="492"/>
      <c r="D591" s="492"/>
      <c r="E591" s="492"/>
      <c r="F591" s="493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COUNTIF('A1 Exploitation'!F579:F604,"ok")</f>
        <v>0</v>
      </c>
      <c r="F605" s="414">
        <f>COUNTA('A1 Exploitation'!F579:F604)</f>
        <v>0</v>
      </c>
      <c r="G605" s="129"/>
    </row>
    <row r="606" spans="1:7" ht="21" x14ac:dyDescent="0.4">
      <c r="A606" s="432" t="s">
        <v>34</v>
      </c>
      <c r="B606" s="432"/>
      <c r="C606" s="433"/>
      <c r="D606" s="378">
        <f>SUM(B592:C605)</f>
        <v>0</v>
      </c>
      <c r="E606" s="108"/>
      <c r="F606" s="114"/>
      <c r="G606" s="114"/>
    </row>
    <row r="607" spans="1:7" ht="21" x14ac:dyDescent="0.4">
      <c r="A607" s="432" t="s">
        <v>33</v>
      </c>
      <c r="B607" s="432"/>
      <c r="C607" s="432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97" t="s">
        <v>170</v>
      </c>
      <c r="B610" s="498"/>
      <c r="C610" s="499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26" t="s">
        <v>8</v>
      </c>
      <c r="B612" s="426"/>
      <c r="C612" s="426"/>
      <c r="D612" s="426"/>
      <c r="E612" s="426"/>
      <c r="F612" s="426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0" t="s">
        <v>28</v>
      </c>
      <c r="B614" s="441" t="s">
        <v>29</v>
      </c>
      <c r="C614" s="441"/>
      <c r="D614" s="441" t="s">
        <v>42</v>
      </c>
      <c r="E614" s="431" t="s">
        <v>266</v>
      </c>
      <c r="F614" s="431" t="s">
        <v>302</v>
      </c>
      <c r="G614" s="114"/>
    </row>
    <row r="615" spans="1:7" ht="18.75" customHeight="1" x14ac:dyDescent="0.4">
      <c r="A615" s="440"/>
      <c r="B615" s="118" t="s">
        <v>32</v>
      </c>
      <c r="C615" s="118" t="s">
        <v>31</v>
      </c>
      <c r="D615" s="441"/>
      <c r="E615" s="431"/>
      <c r="F615" s="431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6"/>
      <c r="D617" s="486"/>
      <c r="E617" s="486"/>
      <c r="F617" s="487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2" t="s">
        <v>34</v>
      </c>
      <c r="B627" s="432"/>
      <c r="C627" s="432"/>
      <c r="D627" s="378">
        <f>SUM(B618:C626)</f>
        <v>0</v>
      </c>
      <c r="E627" s="483"/>
      <c r="F627" s="484"/>
      <c r="G627" s="129"/>
    </row>
    <row r="628" spans="1:7" ht="21" x14ac:dyDescent="0.4">
      <c r="A628" s="432" t="s">
        <v>33</v>
      </c>
      <c r="B628" s="432"/>
      <c r="C628" s="432"/>
      <c r="D628" s="388" t="e">
        <f>D627/(COUNT(B618:C626)*2)</f>
        <v>#DIV/0!</v>
      </c>
      <c r="E628" s="485"/>
      <c r="F628" s="460"/>
      <c r="G628" s="129"/>
    </row>
    <row r="629" spans="1:7" ht="21" x14ac:dyDescent="0.4">
      <c r="A629" s="325"/>
      <c r="B629" s="135"/>
      <c r="C629" s="482"/>
      <c r="D629" s="482"/>
      <c r="E629" s="482"/>
      <c r="F629" s="482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48" t="s">
        <v>34</v>
      </c>
      <c r="B639" s="449"/>
      <c r="C639" s="450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6"/>
      <c r="D642" s="486"/>
      <c r="E642" s="486"/>
      <c r="F642" s="487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48" t="s">
        <v>34</v>
      </c>
      <c r="B650" s="449"/>
      <c r="C650" s="450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5"/>
      <c r="B652" s="475"/>
      <c r="C652" s="475"/>
      <c r="D652" s="475"/>
      <c r="E652" s="475"/>
      <c r="F652" s="475"/>
      <c r="G652" s="475"/>
    </row>
    <row r="653" spans="1:16382" ht="24.75" x14ac:dyDescent="0.4">
      <c r="A653" s="363" t="s">
        <v>26</v>
      </c>
      <c r="B653" s="486"/>
      <c r="C653" s="486"/>
      <c r="D653" s="486"/>
      <c r="E653" s="486"/>
      <c r="F653" s="487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68" t="s">
        <v>311</v>
      </c>
      <c r="B661" s="469"/>
      <c r="C661" s="469"/>
      <c r="D661" s="469"/>
      <c r="E661" s="469"/>
      <c r="F661" s="470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COUNTIF('A1 Exploitation'!F618:F667,"ok")</f>
        <v>0</v>
      </c>
      <c r="F668" s="414">
        <f>COUNTA('A1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26" t="s">
        <v>356</v>
      </c>
      <c r="B676" s="426"/>
      <c r="C676" s="426"/>
      <c r="D676" s="426"/>
      <c r="E676" s="426"/>
      <c r="F676" s="426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0" t="s">
        <v>28</v>
      </c>
      <c r="B678" s="441" t="s">
        <v>29</v>
      </c>
      <c r="C678" s="441"/>
      <c r="D678" s="441" t="s">
        <v>42</v>
      </c>
      <c r="E678" s="431" t="s">
        <v>266</v>
      </c>
      <c r="F678" s="431" t="s">
        <v>302</v>
      </c>
      <c r="G678" s="129"/>
    </row>
    <row r="679" spans="1:7" ht="21" x14ac:dyDescent="0.4">
      <c r="A679" s="440"/>
      <c r="B679" s="118" t="s">
        <v>32</v>
      </c>
      <c r="C679" s="118" t="s">
        <v>31</v>
      </c>
      <c r="D679" s="441"/>
      <c r="E679" s="431"/>
      <c r="F679" s="431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COUNTIF('A1 Exploitation'!F681:F699,"ok")</f>
        <v>0</v>
      </c>
      <c r="F700" s="414">
        <f>COUNTA('A1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1" t="s">
        <v>459</v>
      </c>
      <c r="B704" s="471"/>
      <c r="C704" s="471"/>
      <c r="D704" s="471"/>
      <c r="E704" s="471"/>
      <c r="F704" s="471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07" t="s">
        <v>28</v>
      </c>
      <c r="B706" s="467" t="s">
        <v>29</v>
      </c>
      <c r="C706" s="467"/>
      <c r="D706" s="441" t="s">
        <v>42</v>
      </c>
      <c r="E706" s="431" t="s">
        <v>266</v>
      </c>
      <c r="F706" s="431" t="s">
        <v>302</v>
      </c>
      <c r="G706" s="274"/>
    </row>
    <row r="707" spans="1:7" ht="21" x14ac:dyDescent="0.4">
      <c r="A707" s="508"/>
      <c r="B707" s="383" t="s">
        <v>32</v>
      </c>
      <c r="C707" s="383" t="s">
        <v>31</v>
      </c>
      <c r="D707" s="441"/>
      <c r="E707" s="431"/>
      <c r="F707" s="431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4" t="s">
        <v>306</v>
      </c>
      <c r="B709" s="495"/>
      <c r="C709" s="495"/>
      <c r="D709" s="495"/>
      <c r="E709" s="495"/>
      <c r="F709" s="496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05"/>
      <c r="C715" s="506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05"/>
      <c r="C716" s="506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4" t="s">
        <v>307</v>
      </c>
      <c r="B718" s="495"/>
      <c r="C718" s="495"/>
      <c r="D718" s="495"/>
      <c r="E718" s="495"/>
      <c r="F718" s="496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COUNTIF('A1 Exploitation'!F710:F720,"ok")</f>
        <v>0</v>
      </c>
      <c r="F721" s="414">
        <f>COUNTA('A1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/Ok0x/Kq7zP62Mi4SBgZhuK4p5ljFOhCzdrTYXiCS16d0qfDD/O6IjasYShizVNfROXODMTm1okd7U9qtcwBNA==" saltValue="69D4Xi5+98kM9AMUrOoTBw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22"/>
      <c r="E1" s="522"/>
      <c r="F1" s="522"/>
      <c r="G1" s="522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23" t="s">
        <v>46</v>
      </c>
      <c r="B6" s="523"/>
      <c r="C6" s="523"/>
      <c r="D6" s="523"/>
      <c r="E6" s="523"/>
      <c r="F6" s="523"/>
      <c r="G6" s="92"/>
    </row>
    <row r="7" spans="1:7" s="258" customFormat="1" ht="21.75" customHeight="1" x14ac:dyDescent="0.45">
      <c r="A7" s="524" t="str">
        <f>'Page de garde'!D18</f>
        <v>GAFSA</v>
      </c>
      <c r="B7" s="524"/>
      <c r="C7" s="524"/>
      <c r="D7" s="524"/>
      <c r="E7" s="524"/>
      <c r="F7" s="524"/>
      <c r="G7" s="92"/>
    </row>
    <row r="8" spans="1:7" s="258" customFormat="1" ht="24" x14ac:dyDescent="0.45">
      <c r="A8" s="4" t="s">
        <v>39</v>
      </c>
      <c r="B8" s="525" t="str">
        <f>'A1 Exploitation'!B9:F9</f>
        <v>M Souheil DRAOUI</v>
      </c>
      <c r="C8" s="525"/>
      <c r="D8" s="525"/>
      <c r="E8" s="525"/>
      <c r="F8" s="525"/>
      <c r="G8" s="92"/>
    </row>
    <row r="9" spans="1:7" s="258" customFormat="1" ht="24" x14ac:dyDescent="0.45">
      <c r="A9" s="5" t="s">
        <v>41</v>
      </c>
      <c r="B9" s="526" t="str">
        <f>'A1 Exploitation'!B10:F10</f>
        <v>M Mohamed directeur magasin et les Chefs rayons</v>
      </c>
      <c r="C9" s="526"/>
      <c r="D9" s="526"/>
      <c r="E9" s="526"/>
      <c r="F9" s="526"/>
      <c r="G9" s="92"/>
    </row>
    <row r="10" spans="1:7" s="258" customFormat="1" ht="24" x14ac:dyDescent="0.45">
      <c r="A10" s="4" t="s">
        <v>40</v>
      </c>
      <c r="B10" s="521">
        <f>'A1 Exploitation'!B11:F11</f>
        <v>43522</v>
      </c>
      <c r="C10" s="521"/>
      <c r="D10" s="521"/>
      <c r="E10" s="521"/>
      <c r="F10" s="521"/>
      <c r="G10" s="92"/>
    </row>
    <row r="11" spans="1:7" s="258" customFormat="1" ht="24" x14ac:dyDescent="0.45">
      <c r="A11" s="4" t="s">
        <v>250</v>
      </c>
      <c r="B11" s="527" t="e">
        <f>D199</f>
        <v>#DIV/0!</v>
      </c>
      <c r="C11" s="527"/>
      <c r="D11" s="527"/>
      <c r="E11" s="527"/>
      <c r="F11" s="527"/>
      <c r="G11" s="92"/>
    </row>
    <row r="12" spans="1:7" s="258" customFormat="1" ht="22.5" x14ac:dyDescent="0.45">
      <c r="A12" s="1"/>
      <c r="D12" s="452"/>
      <c r="E12" s="452"/>
      <c r="F12" s="452"/>
      <c r="G12" s="452"/>
    </row>
    <row r="13" spans="1:7" s="258" customFormat="1" ht="11.25" customHeight="1" x14ac:dyDescent="0.3">
      <c r="A13" s="528" t="s">
        <v>28</v>
      </c>
      <c r="B13" s="529" t="s">
        <v>29</v>
      </c>
      <c r="C13" s="529"/>
      <c r="D13" s="529" t="s">
        <v>42</v>
      </c>
      <c r="E13" s="529" t="s">
        <v>160</v>
      </c>
      <c r="F13" s="529" t="s">
        <v>161</v>
      </c>
      <c r="G13" s="80"/>
    </row>
    <row r="14" spans="1:7" s="258" customFormat="1" ht="12.75" customHeight="1" x14ac:dyDescent="0.3">
      <c r="A14" s="528"/>
      <c r="B14" s="22" t="s">
        <v>32</v>
      </c>
      <c r="C14" s="22" t="s">
        <v>31</v>
      </c>
      <c r="D14" s="529"/>
      <c r="E14" s="529"/>
      <c r="F14" s="529"/>
      <c r="G14" s="94"/>
    </row>
    <row r="15" spans="1:7" x14ac:dyDescent="0.3">
      <c r="A15" s="542"/>
      <c r="B15" s="543"/>
      <c r="C15" s="543"/>
      <c r="D15" s="543"/>
      <c r="E15" s="543"/>
      <c r="F15" s="543"/>
    </row>
    <row r="16" spans="1:7" ht="19.5" x14ac:dyDescent="0.4">
      <c r="A16" s="535" t="s">
        <v>0</v>
      </c>
      <c r="B16" s="536"/>
      <c r="C16" s="536"/>
      <c r="D16" s="536"/>
      <c r="E16" s="536"/>
      <c r="F16" s="536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7" t="s">
        <v>34</v>
      </c>
      <c r="B22" s="531"/>
      <c r="C22" s="532"/>
      <c r="D22" s="381">
        <f>SUM(B17:C21)</f>
        <v>0</v>
      </c>
    </row>
    <row r="23" spans="1:7" x14ac:dyDescent="0.3">
      <c r="A23" s="530" t="s">
        <v>251</v>
      </c>
      <c r="B23" s="533"/>
      <c r="C23" s="534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8" t="s">
        <v>4</v>
      </c>
      <c r="B25" s="539"/>
      <c r="C25" s="539"/>
      <c r="D25" s="539"/>
      <c r="E25" s="539"/>
      <c r="F25" s="539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0" t="s">
        <v>34</v>
      </c>
      <c r="B33" s="533"/>
      <c r="C33" s="534"/>
      <c r="D33" s="380">
        <f>SUM(B26:C32)</f>
        <v>0</v>
      </c>
    </row>
    <row r="34" spans="1:7" x14ac:dyDescent="0.3">
      <c r="A34" s="530" t="s">
        <v>251</v>
      </c>
      <c r="B34" s="533"/>
      <c r="C34" s="534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8" t="s">
        <v>180</v>
      </c>
      <c r="B36" s="539"/>
      <c r="C36" s="539"/>
      <c r="D36" s="539"/>
      <c r="E36" s="539"/>
      <c r="F36" s="539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0" t="s">
        <v>34</v>
      </c>
      <c r="B42" s="533"/>
      <c r="C42" s="534"/>
      <c r="D42" s="380">
        <f>SUM(B37:C41)</f>
        <v>0</v>
      </c>
      <c r="E42" s="259"/>
      <c r="F42" s="259"/>
      <c r="G42" s="93"/>
    </row>
    <row r="43" spans="1:7" s="10" customFormat="1" x14ac:dyDescent="0.3">
      <c r="A43" s="530" t="s">
        <v>251</v>
      </c>
      <c r="B43" s="533"/>
      <c r="C43" s="534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0" t="s">
        <v>19</v>
      </c>
      <c r="B45" s="541"/>
      <c r="C45" s="541"/>
      <c r="D45" s="541"/>
      <c r="E45" s="541"/>
      <c r="F45" s="541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0" t="s">
        <v>34</v>
      </c>
      <c r="B52" s="533"/>
      <c r="C52" s="534"/>
      <c r="D52" s="380">
        <f>SUM(B46:C51)</f>
        <v>0</v>
      </c>
    </row>
    <row r="53" spans="1:7" x14ac:dyDescent="0.3">
      <c r="A53" s="530" t="s">
        <v>251</v>
      </c>
      <c r="B53" s="533"/>
      <c r="C53" s="534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8" t="s">
        <v>8</v>
      </c>
      <c r="B55" s="539"/>
      <c r="C55" s="539"/>
      <c r="D55" s="539"/>
      <c r="E55" s="539"/>
      <c r="F55" s="539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0" t="s">
        <v>34</v>
      </c>
      <c r="B63" s="533"/>
      <c r="C63" s="534"/>
      <c r="D63" s="380">
        <f>SUM(B56:C62)</f>
        <v>0</v>
      </c>
    </row>
    <row r="64" spans="1:7" x14ac:dyDescent="0.3">
      <c r="A64" s="530" t="s">
        <v>251</v>
      </c>
      <c r="B64" s="533"/>
      <c r="C64" s="534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8" t="s">
        <v>111</v>
      </c>
      <c r="B66" s="539"/>
      <c r="C66" s="539"/>
      <c r="D66" s="539"/>
      <c r="E66" s="539"/>
      <c r="F66" s="539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0" t="s">
        <v>34</v>
      </c>
      <c r="B84" s="533"/>
      <c r="C84" s="534"/>
      <c r="D84" s="380">
        <f>SUM(B67:C83)</f>
        <v>0</v>
      </c>
    </row>
    <row r="85" spans="1:7" x14ac:dyDescent="0.3">
      <c r="A85" s="530" t="s">
        <v>251</v>
      </c>
      <c r="B85" s="533"/>
      <c r="C85" s="534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8" t="s">
        <v>172</v>
      </c>
      <c r="B87" s="539"/>
      <c r="C87" s="539"/>
      <c r="D87" s="539"/>
      <c r="E87" s="539"/>
      <c r="F87" s="539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0" t="s">
        <v>34</v>
      </c>
      <c r="B102" s="533"/>
      <c r="C102" s="534"/>
      <c r="D102" s="380">
        <f>SUM(B88:C101)</f>
        <v>0</v>
      </c>
    </row>
    <row r="103" spans="1:7" x14ac:dyDescent="0.3">
      <c r="A103" s="530" t="s">
        <v>251</v>
      </c>
      <c r="B103" s="533"/>
      <c r="C103" s="534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8" t="s">
        <v>173</v>
      </c>
      <c r="B106" s="539"/>
      <c r="C106" s="539"/>
      <c r="D106" s="539"/>
      <c r="E106" s="539"/>
      <c r="F106" s="539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0" t="s">
        <v>34</v>
      </c>
      <c r="B118" s="533"/>
      <c r="C118" s="534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0" t="s">
        <v>251</v>
      </c>
      <c r="B119" s="533"/>
      <c r="C119" s="534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8" t="s">
        <v>156</v>
      </c>
      <c r="B121" s="539"/>
      <c r="C121" s="539"/>
      <c r="D121" s="539"/>
      <c r="E121" s="539"/>
      <c r="F121" s="539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0" t="s">
        <v>34</v>
      </c>
      <c r="B133" s="533"/>
      <c r="C133" s="534"/>
      <c r="D133" s="380">
        <f>SUM(B122:C132)</f>
        <v>0</v>
      </c>
    </row>
    <row r="134" spans="1:7" x14ac:dyDescent="0.3">
      <c r="A134" s="530" t="s">
        <v>251</v>
      </c>
      <c r="B134" s="533"/>
      <c r="C134" s="534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8" t="s">
        <v>61</v>
      </c>
      <c r="B136" s="539"/>
      <c r="C136" s="539"/>
      <c r="D136" s="539"/>
      <c r="E136" s="539"/>
      <c r="F136" s="539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0" t="s">
        <v>34</v>
      </c>
      <c r="B149" s="533"/>
      <c r="C149" s="534"/>
      <c r="D149" s="380">
        <f>SUM(B137:C148)</f>
        <v>0</v>
      </c>
    </row>
    <row r="150" spans="1:7" x14ac:dyDescent="0.3">
      <c r="A150" s="530" t="s">
        <v>251</v>
      </c>
      <c r="B150" s="533"/>
      <c r="C150" s="534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8" t="s">
        <v>178</v>
      </c>
      <c r="B152" s="539"/>
      <c r="C152" s="539"/>
      <c r="D152" s="539"/>
      <c r="E152" s="539"/>
      <c r="F152" s="539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0" t="s">
        <v>34</v>
      </c>
      <c r="B161" s="531"/>
      <c r="C161" s="532"/>
      <c r="D161" s="381">
        <f>SUM(B153:C160)</f>
        <v>0</v>
      </c>
    </row>
    <row r="162" spans="1:7" x14ac:dyDescent="0.3">
      <c r="A162" s="530" t="s">
        <v>251</v>
      </c>
      <c r="B162" s="533"/>
      <c r="C162" s="534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8" t="s">
        <v>64</v>
      </c>
      <c r="B164" s="539"/>
      <c r="C164" s="539"/>
      <c r="D164" s="539"/>
      <c r="E164" s="539"/>
      <c r="F164" s="539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0" t="s">
        <v>34</v>
      </c>
      <c r="B169" s="533"/>
      <c r="C169" s="534"/>
      <c r="D169" s="380">
        <f>SUM(B165:C168)</f>
        <v>0</v>
      </c>
    </row>
    <row r="170" spans="1:7" x14ac:dyDescent="0.3">
      <c r="A170" s="530" t="s">
        <v>251</v>
      </c>
      <c r="B170" s="533"/>
      <c r="C170" s="534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4" t="s">
        <v>15</v>
      </c>
      <c r="B172" s="545"/>
      <c r="C172" s="545"/>
      <c r="D172" s="545"/>
      <c r="E172" s="545"/>
      <c r="F172" s="545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0" t="s">
        <v>34</v>
      </c>
      <c r="B177" s="533"/>
      <c r="C177" s="534"/>
      <c r="D177" s="380">
        <f>SUM(B173:C176)</f>
        <v>0</v>
      </c>
    </row>
    <row r="178" spans="1:7" x14ac:dyDescent="0.3">
      <c r="A178" s="530" t="s">
        <v>251</v>
      </c>
      <c r="B178" s="533"/>
      <c r="C178" s="534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8" t="s">
        <v>65</v>
      </c>
      <c r="B180" s="539"/>
      <c r="C180" s="539"/>
      <c r="D180" s="539"/>
      <c r="E180" s="539"/>
      <c r="F180" s="539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0" t="s">
        <v>34</v>
      </c>
      <c r="B186" s="533"/>
      <c r="C186" s="534"/>
      <c r="D186" s="380">
        <f>SUM(B181:C185)</f>
        <v>0</v>
      </c>
    </row>
    <row r="187" spans="1:7" x14ac:dyDescent="0.3">
      <c r="A187" s="530" t="s">
        <v>251</v>
      </c>
      <c r="B187" s="533"/>
      <c r="C187" s="534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8" t="s">
        <v>177</v>
      </c>
      <c r="B189" s="539"/>
      <c r="C189" s="539"/>
      <c r="D189" s="539"/>
      <c r="E189" s="539"/>
      <c r="F189" s="539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0" t="s">
        <v>34</v>
      </c>
      <c r="B194" s="533"/>
      <c r="C194" s="534"/>
      <c r="D194" s="40">
        <f>SUM(B190:C193)</f>
        <v>0</v>
      </c>
    </row>
    <row r="195" spans="1:6" x14ac:dyDescent="0.3">
      <c r="A195" s="530" t="s">
        <v>251</v>
      </c>
      <c r="B195" s="533"/>
      <c r="C195" s="534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COUNTIF('A1 Technique'!F17:F193,"ok")</f>
        <v>0</v>
      </c>
      <c r="F197" s="416">
        <f>COUNTA('A1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v2LdhvUEunLlMzYPC9G4UeBhX1BJbZu/dHyf8+IGMkBnDBG9IVxmy/U7W2uP56/EE9N12zIKfk7SGCLTwsPo+A==" saltValue="WxHQKk240JOQ2wNv24JOIg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3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52"/>
      <c r="E1" s="452"/>
      <c r="F1" s="452"/>
      <c r="G1" s="452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53" t="s">
        <v>151</v>
      </c>
      <c r="B7" s="453"/>
      <c r="C7" s="453"/>
      <c r="D7" s="453"/>
      <c r="E7" s="453"/>
      <c r="F7" s="453"/>
      <c r="G7" s="111"/>
    </row>
    <row r="8" spans="1:7" ht="22.5" x14ac:dyDescent="0.45">
      <c r="A8" s="454" t="str">
        <f>'Page de garde'!D18</f>
        <v>GAFSA</v>
      </c>
      <c r="B8" s="454"/>
      <c r="C8" s="454"/>
      <c r="D8" s="454"/>
      <c r="E8" s="454"/>
      <c r="F8" s="454"/>
      <c r="G8" s="111"/>
    </row>
    <row r="9" spans="1:7" ht="22.5" x14ac:dyDescent="0.45">
      <c r="A9" s="112" t="s">
        <v>39</v>
      </c>
      <c r="B9" s="455"/>
      <c r="C9" s="455"/>
      <c r="D9" s="455"/>
      <c r="E9" s="455"/>
      <c r="F9" s="455"/>
      <c r="G9" s="111"/>
    </row>
    <row r="10" spans="1:7" ht="22.5" x14ac:dyDescent="0.45">
      <c r="A10" s="113" t="s">
        <v>41</v>
      </c>
      <c r="B10" s="456"/>
      <c r="C10" s="456"/>
      <c r="D10" s="456"/>
      <c r="E10" s="456"/>
      <c r="F10" s="456"/>
      <c r="G10" s="111"/>
    </row>
    <row r="11" spans="1:7" ht="22.5" x14ac:dyDescent="0.45">
      <c r="A11" s="112" t="s">
        <v>40</v>
      </c>
      <c r="B11" s="451"/>
      <c r="C11" s="451"/>
      <c r="D11" s="451"/>
      <c r="E11" s="451"/>
      <c r="F11" s="451"/>
      <c r="G11" s="111"/>
    </row>
    <row r="12" spans="1:7" ht="22.5" x14ac:dyDescent="0.45">
      <c r="A12" s="112" t="s">
        <v>200</v>
      </c>
      <c r="B12" s="457" t="e">
        <f>D730</f>
        <v>#DIV/0!</v>
      </c>
      <c r="C12" s="457"/>
      <c r="D12" s="457"/>
      <c r="E12" s="457"/>
      <c r="F12" s="457"/>
      <c r="G12" s="111"/>
    </row>
    <row r="13" spans="1:7" ht="22.5" x14ac:dyDescent="0.45">
      <c r="A13" s="110"/>
      <c r="B13" s="108"/>
      <c r="C13" s="108"/>
      <c r="D13" s="452"/>
      <c r="E13" s="452"/>
      <c r="F13" s="452"/>
      <c r="G13" s="452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0" t="s">
        <v>28</v>
      </c>
      <c r="B17" s="441" t="s">
        <v>29</v>
      </c>
      <c r="C17" s="441"/>
      <c r="D17" s="441" t="s">
        <v>42</v>
      </c>
      <c r="E17" s="431" t="s">
        <v>266</v>
      </c>
      <c r="F17" s="431" t="s">
        <v>300</v>
      </c>
      <c r="G17" s="114"/>
    </row>
    <row r="18" spans="1:8" ht="16.5" customHeight="1" x14ac:dyDescent="0.4">
      <c r="A18" s="440"/>
      <c r="B18" s="118" t="s">
        <v>32</v>
      </c>
      <c r="C18" s="118" t="s">
        <v>31</v>
      </c>
      <c r="D18" s="441"/>
      <c r="E18" s="431"/>
      <c r="F18" s="431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6" t="s">
        <v>16</v>
      </c>
      <c r="B29" s="547"/>
      <c r="C29" s="547"/>
      <c r="D29" s="547"/>
      <c r="E29" s="547"/>
      <c r="F29" s="547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6" t="s">
        <v>311</v>
      </c>
      <c r="B38" s="547"/>
      <c r="C38" s="547"/>
      <c r="D38" s="547"/>
      <c r="E38" s="547"/>
      <c r="F38" s="547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4"/>
      <c r="B49" s="434"/>
      <c r="C49" s="434"/>
      <c r="D49" s="434"/>
      <c r="E49" s="434"/>
      <c r="F49" s="434"/>
      <c r="G49" s="434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0" t="s">
        <v>28</v>
      </c>
      <c r="B52" s="441" t="s">
        <v>29</v>
      </c>
      <c r="C52" s="441"/>
      <c r="D52" s="441" t="s">
        <v>42</v>
      </c>
      <c r="E52" s="431" t="s">
        <v>266</v>
      </c>
      <c r="F52" s="431" t="s">
        <v>302</v>
      </c>
      <c r="G52" s="129"/>
    </row>
    <row r="53" spans="1:7" ht="21" x14ac:dyDescent="0.4">
      <c r="A53" s="440"/>
      <c r="B53" s="118" t="s">
        <v>32</v>
      </c>
      <c r="C53" s="118" t="s">
        <v>31</v>
      </c>
      <c r="D53" s="441"/>
      <c r="E53" s="431"/>
      <c r="F53" s="431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09"/>
      <c r="B64" s="510"/>
      <c r="C64" s="510"/>
      <c r="D64" s="510"/>
      <c r="E64" s="510"/>
      <c r="F64" s="510"/>
      <c r="G64" s="510"/>
    </row>
    <row r="65" spans="1:7" ht="43.5" customHeight="1" x14ac:dyDescent="0.4">
      <c r="A65" s="443" t="s">
        <v>351</v>
      </c>
      <c r="B65" s="443"/>
      <c r="C65" s="443"/>
      <c r="D65" s="443"/>
      <c r="E65" s="443"/>
      <c r="F65" s="443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59"/>
      <c r="B83" s="459"/>
      <c r="C83" s="459"/>
      <c r="D83" s="459"/>
      <c r="E83" s="459"/>
      <c r="F83" s="459"/>
      <c r="G83" s="459"/>
    </row>
    <row r="84" spans="1:7" ht="45" customHeight="1" x14ac:dyDescent="0.45">
      <c r="A84" s="444" t="s">
        <v>352</v>
      </c>
      <c r="B84" s="444"/>
      <c r="C84" s="444"/>
      <c r="D84" s="444"/>
      <c r="E84" s="444"/>
      <c r="F84" s="444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13"/>
      <c r="B103" s="511"/>
      <c r="C103" s="511"/>
      <c r="D103" s="511"/>
      <c r="E103" s="511"/>
      <c r="F103" s="517"/>
      <c r="G103" s="173"/>
    </row>
    <row r="104" spans="1:7" s="80" customFormat="1" ht="46.5" customHeight="1" x14ac:dyDescent="0.4">
      <c r="A104" s="443" t="s">
        <v>353</v>
      </c>
      <c r="B104" s="443"/>
      <c r="C104" s="443"/>
      <c r="D104" s="443"/>
      <c r="E104" s="443"/>
      <c r="F104" s="443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18"/>
      <c r="B111" s="519"/>
      <c r="C111" s="519"/>
      <c r="D111" s="519"/>
      <c r="E111" s="519"/>
      <c r="F111" s="520"/>
      <c r="G111" s="129"/>
    </row>
    <row r="112" spans="1:7" s="80" customFormat="1" ht="39.75" customHeight="1" x14ac:dyDescent="0.4">
      <c r="A112" s="443" t="s">
        <v>390</v>
      </c>
      <c r="B112" s="443"/>
      <c r="C112" s="443"/>
      <c r="D112" s="443"/>
      <c r="E112" s="443"/>
      <c r="F112" s="443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1"/>
      <c r="B120" s="511"/>
      <c r="C120" s="511"/>
      <c r="D120" s="511"/>
      <c r="E120" s="511"/>
      <c r="F120" s="511"/>
      <c r="G120" s="173"/>
    </row>
    <row r="121" spans="1:7" ht="22.5" x14ac:dyDescent="0.4">
      <c r="A121" s="443" t="s">
        <v>311</v>
      </c>
      <c r="B121" s="443"/>
      <c r="C121" s="443"/>
      <c r="D121" s="443"/>
      <c r="E121" s="443"/>
      <c r="F121" s="443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12"/>
      <c r="B132" s="512"/>
      <c r="C132" s="512"/>
      <c r="D132" s="512"/>
      <c r="E132" s="512"/>
      <c r="F132" s="512"/>
      <c r="G132" s="114"/>
    </row>
    <row r="133" spans="1:16384" ht="22.5" customHeight="1" x14ac:dyDescent="0.4">
      <c r="A133" s="445" t="s">
        <v>424</v>
      </c>
      <c r="B133" s="445"/>
      <c r="C133" s="445"/>
      <c r="D133" s="445"/>
      <c r="E133" s="445"/>
      <c r="F133" s="445"/>
      <c r="G133" s="114"/>
    </row>
    <row r="134" spans="1:16384" ht="22.5" customHeight="1" x14ac:dyDescent="0.4">
      <c r="A134" s="446"/>
      <c r="B134" s="446"/>
      <c r="C134" s="446"/>
      <c r="D134" s="446"/>
      <c r="E134" s="446"/>
      <c r="F134" s="446"/>
      <c r="G134" s="114"/>
    </row>
    <row r="135" spans="1:16384" s="326" customFormat="1" ht="22.5" customHeight="1" x14ac:dyDescent="0.25">
      <c r="A135" s="440" t="s">
        <v>28</v>
      </c>
      <c r="B135" s="441" t="s">
        <v>29</v>
      </c>
      <c r="C135" s="441"/>
      <c r="D135" s="441" t="s">
        <v>42</v>
      </c>
      <c r="E135" s="431" t="s">
        <v>266</v>
      </c>
      <c r="F135" s="431" t="s">
        <v>302</v>
      </c>
    </row>
    <row r="136" spans="1:16384" s="326" customFormat="1" ht="22.5" customHeight="1" x14ac:dyDescent="0.25">
      <c r="A136" s="440"/>
      <c r="B136" s="118" t="s">
        <v>32</v>
      </c>
      <c r="C136" s="118" t="s">
        <v>31</v>
      </c>
      <c r="D136" s="441"/>
      <c r="E136" s="431"/>
      <c r="F136" s="431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47" t="s">
        <v>461</v>
      </c>
      <c r="B139" s="447"/>
      <c r="C139" s="447"/>
      <c r="D139" s="447"/>
      <c r="E139" s="447"/>
      <c r="F139" s="447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2" t="s">
        <v>350</v>
      </c>
      <c r="B147" s="472"/>
      <c r="C147" s="472"/>
      <c r="D147" s="472"/>
      <c r="E147" s="472"/>
      <c r="F147" s="472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13"/>
      <c r="B165" s="511"/>
      <c r="C165" s="511"/>
      <c r="D165" s="511"/>
      <c r="E165" s="511"/>
      <c r="F165" s="511"/>
      <c r="G165" s="114"/>
    </row>
    <row r="166" spans="1:7" ht="32.25" customHeight="1" x14ac:dyDescent="0.4">
      <c r="A166" s="447" t="s">
        <v>462</v>
      </c>
      <c r="B166" s="447"/>
      <c r="C166" s="447"/>
      <c r="D166" s="447"/>
      <c r="E166" s="447"/>
      <c r="F166" s="447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14"/>
      <c r="B176" s="515"/>
      <c r="C176" s="515"/>
      <c r="D176" s="515"/>
      <c r="E176" s="515"/>
      <c r="F176" s="515"/>
      <c r="G176" s="114"/>
    </row>
    <row r="177" spans="1:7" ht="32.25" customHeight="1" x14ac:dyDescent="0.4">
      <c r="A177" s="447" t="s">
        <v>311</v>
      </c>
      <c r="B177" s="447"/>
      <c r="C177" s="447"/>
      <c r="D177" s="447"/>
      <c r="E177" s="447"/>
      <c r="F177" s="447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Exploitation'!F141:F184,"ok")</f>
        <v>0</v>
      </c>
      <c r="F185" s="414">
        <f>COUNTA('A2 Exploitation'!F141:F184)</f>
        <v>0</v>
      </c>
      <c r="G185" s="114"/>
    </row>
    <row r="186" spans="1:7" ht="22.5" x14ac:dyDescent="0.4">
      <c r="A186" s="292" t="s">
        <v>438</v>
      </c>
      <c r="B186" s="473"/>
      <c r="C186" s="474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16"/>
      <c r="B188" s="516"/>
      <c r="C188" s="516"/>
      <c r="D188" s="516"/>
      <c r="E188" s="516"/>
      <c r="F188" s="516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0" t="s">
        <v>28</v>
      </c>
      <c r="B191" s="441" t="s">
        <v>29</v>
      </c>
      <c r="C191" s="441"/>
      <c r="D191" s="441" t="s">
        <v>42</v>
      </c>
      <c r="E191" s="431" t="s">
        <v>266</v>
      </c>
      <c r="F191" s="431" t="s">
        <v>302</v>
      </c>
      <c r="G191" s="114"/>
    </row>
    <row r="192" spans="1:7" ht="21" x14ac:dyDescent="0.4">
      <c r="A192" s="440"/>
      <c r="B192" s="118" t="s">
        <v>32</v>
      </c>
      <c r="C192" s="118" t="s">
        <v>31</v>
      </c>
      <c r="D192" s="441"/>
      <c r="E192" s="431"/>
      <c r="F192" s="431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48" t="s">
        <v>34</v>
      </c>
      <c r="B203" s="449"/>
      <c r="C203" s="450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4"/>
      <c r="B205" s="434"/>
      <c r="C205" s="434"/>
      <c r="D205" s="434"/>
      <c r="E205" s="434"/>
      <c r="F205" s="434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48" t="s">
        <v>34</v>
      </c>
      <c r="B227" s="449"/>
      <c r="C227" s="450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4"/>
      <c r="B229" s="434"/>
      <c r="C229" s="434"/>
      <c r="D229" s="434"/>
      <c r="E229" s="434"/>
      <c r="F229" s="434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37" t="s">
        <v>311</v>
      </c>
      <c r="B236" s="438"/>
      <c r="C236" s="438"/>
      <c r="D236" s="439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0</v>
      </c>
      <c r="F244" s="414">
        <f>COUNTA('A2 Exploitation'!F195:F243)</f>
        <v>0</v>
      </c>
      <c r="G244" s="114"/>
    </row>
    <row r="245" spans="1:7" ht="21" x14ac:dyDescent="0.4">
      <c r="A245" s="448" t="s">
        <v>34</v>
      </c>
      <c r="B245" s="449"/>
      <c r="C245" s="450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4"/>
      <c r="B250" s="434"/>
      <c r="C250" s="434"/>
      <c r="D250" s="434"/>
      <c r="E250" s="434"/>
      <c r="F250" s="434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0" t="s">
        <v>28</v>
      </c>
      <c r="B253" s="441" t="s">
        <v>29</v>
      </c>
      <c r="C253" s="441"/>
      <c r="D253" s="441" t="s">
        <v>42</v>
      </c>
      <c r="E253" s="431" t="s">
        <v>266</v>
      </c>
      <c r="F253" s="431" t="s">
        <v>302</v>
      </c>
      <c r="G253" s="129"/>
    </row>
    <row r="254" spans="1:7" ht="21" x14ac:dyDescent="0.4">
      <c r="A254" s="440"/>
      <c r="B254" s="118" t="s">
        <v>32</v>
      </c>
      <c r="C254" s="118" t="s">
        <v>31</v>
      </c>
      <c r="D254" s="441"/>
      <c r="E254" s="431"/>
      <c r="F254" s="431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48" t="s">
        <v>34</v>
      </c>
      <c r="B265" s="449"/>
      <c r="C265" s="450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4"/>
      <c r="B290" s="484"/>
      <c r="C290" s="484"/>
      <c r="D290" s="484"/>
      <c r="E290" s="484"/>
      <c r="F290" s="484"/>
      <c r="G290" s="129"/>
    </row>
    <row r="291" spans="1:7" s="80" customFormat="1" ht="31.5" customHeight="1" x14ac:dyDescent="0.4">
      <c r="A291" s="442" t="s">
        <v>311</v>
      </c>
      <c r="B291" s="442"/>
      <c r="C291" s="442"/>
      <c r="D291" s="442"/>
      <c r="E291" s="442"/>
      <c r="F291" s="442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Exploitation'!F257:F298,"ok")</f>
        <v>0</v>
      </c>
      <c r="F299" s="414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0" t="s">
        <v>28</v>
      </c>
      <c r="B308" s="441" t="s">
        <v>29</v>
      </c>
      <c r="C308" s="441"/>
      <c r="D308" s="441" t="s">
        <v>42</v>
      </c>
      <c r="E308" s="431" t="s">
        <v>266</v>
      </c>
      <c r="F308" s="431" t="s">
        <v>302</v>
      </c>
      <c r="G308" s="129"/>
    </row>
    <row r="309" spans="1:7" ht="21" x14ac:dyDescent="0.4">
      <c r="A309" s="440"/>
      <c r="B309" s="118" t="s">
        <v>32</v>
      </c>
      <c r="C309" s="118" t="s">
        <v>31</v>
      </c>
      <c r="D309" s="441"/>
      <c r="E309" s="431"/>
      <c r="F309" s="431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36"/>
      <c r="B357" s="436"/>
      <c r="C357" s="436"/>
      <c r="D357" s="436"/>
      <c r="E357" s="436"/>
      <c r="F357" s="436"/>
      <c r="G357" s="436"/>
    </row>
    <row r="358" spans="1:7" ht="32.25" customHeight="1" x14ac:dyDescent="0.4">
      <c r="A358" s="462" t="s">
        <v>311</v>
      </c>
      <c r="B358" s="462"/>
      <c r="C358" s="462"/>
      <c r="D358" s="462"/>
      <c r="E358" s="462"/>
      <c r="F358" s="462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0" t="s">
        <v>28</v>
      </c>
      <c r="B375" s="441" t="s">
        <v>29</v>
      </c>
      <c r="C375" s="441"/>
      <c r="D375" s="441" t="s">
        <v>42</v>
      </c>
      <c r="E375" s="431" t="s">
        <v>266</v>
      </c>
      <c r="F375" s="431" t="s">
        <v>302</v>
      </c>
      <c r="G375" s="173"/>
    </row>
    <row r="376" spans="1:7" s="260" customFormat="1" ht="21" x14ac:dyDescent="0.4">
      <c r="A376" s="440"/>
      <c r="B376" s="118" t="s">
        <v>32</v>
      </c>
      <c r="C376" s="118" t="s">
        <v>31</v>
      </c>
      <c r="D376" s="441"/>
      <c r="E376" s="431"/>
      <c r="F376" s="431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58"/>
      <c r="B415" s="459"/>
      <c r="C415" s="459"/>
      <c r="D415" s="459"/>
      <c r="E415" s="459"/>
      <c r="F415" s="459"/>
      <c r="G415" s="459"/>
    </row>
    <row r="416" spans="1:7" s="260" customFormat="1" ht="24.75" x14ac:dyDescent="0.4">
      <c r="A416" s="427" t="s">
        <v>320</v>
      </c>
      <c r="B416" s="427"/>
      <c r="C416" s="427"/>
      <c r="D416" s="427"/>
      <c r="E416" s="427"/>
      <c r="F416" s="427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0" t="s">
        <v>28</v>
      </c>
      <c r="B433" s="441" t="s">
        <v>29</v>
      </c>
      <c r="C433" s="441"/>
      <c r="D433" s="441" t="s">
        <v>42</v>
      </c>
      <c r="E433" s="431" t="s">
        <v>266</v>
      </c>
      <c r="F433" s="431" t="s">
        <v>302</v>
      </c>
      <c r="G433" s="129"/>
    </row>
    <row r="434" spans="1:7" ht="21" x14ac:dyDescent="0.4">
      <c r="A434" s="440"/>
      <c r="B434" s="118" t="s">
        <v>32</v>
      </c>
      <c r="C434" s="118" t="s">
        <v>31</v>
      </c>
      <c r="D434" s="441"/>
      <c r="E434" s="431"/>
      <c r="F434" s="431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27" t="s">
        <v>311</v>
      </c>
      <c r="B464" s="427"/>
      <c r="C464" s="427"/>
      <c r="D464" s="427"/>
      <c r="E464" s="427"/>
      <c r="F464" s="427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65" t="s">
        <v>425</v>
      </c>
      <c r="B478" s="465"/>
      <c r="C478" s="465"/>
      <c r="D478" s="465"/>
      <c r="E478" s="465"/>
      <c r="F478" s="465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28" t="s">
        <v>28</v>
      </c>
      <c r="B480" s="429" t="s">
        <v>29</v>
      </c>
      <c r="C480" s="429"/>
      <c r="D480" s="429" t="s">
        <v>42</v>
      </c>
      <c r="E480" s="430" t="s">
        <v>266</v>
      </c>
      <c r="F480" s="430" t="s">
        <v>302</v>
      </c>
      <c r="G480" s="114"/>
    </row>
    <row r="481" spans="1:7" ht="21" x14ac:dyDescent="0.4">
      <c r="A481" s="428"/>
      <c r="B481" s="320" t="s">
        <v>32</v>
      </c>
      <c r="C481" s="320" t="s">
        <v>31</v>
      </c>
      <c r="D481" s="429"/>
      <c r="E481" s="430"/>
      <c r="F481" s="430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4" t="s">
        <v>52</v>
      </c>
      <c r="B483" s="504"/>
      <c r="C483" s="504"/>
      <c r="D483" s="504"/>
      <c r="E483" s="504"/>
      <c r="F483" s="504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02" t="s">
        <v>463</v>
      </c>
      <c r="B491" s="503"/>
      <c r="C491" s="503"/>
      <c r="D491" s="503"/>
      <c r="E491" s="503"/>
      <c r="F491" s="503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6" t="s">
        <v>23</v>
      </c>
      <c r="B505" s="477"/>
      <c r="C505" s="477"/>
      <c r="D505" s="477"/>
      <c r="E505" s="477"/>
      <c r="F505" s="478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60"/>
      <c r="B517" s="460"/>
      <c r="C517" s="460"/>
      <c r="D517" s="460"/>
      <c r="E517" s="460"/>
      <c r="F517" s="460"/>
      <c r="G517" s="460"/>
    </row>
    <row r="518" spans="1:7" ht="26.25" customHeight="1" x14ac:dyDescent="0.5">
      <c r="A518" s="369" t="s">
        <v>311</v>
      </c>
      <c r="B518" s="461"/>
      <c r="C518" s="461"/>
      <c r="D518" s="461"/>
      <c r="E518" s="461"/>
      <c r="F518" s="461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66" t="s">
        <v>97</v>
      </c>
      <c r="B530" s="466"/>
      <c r="C530" s="466"/>
      <c r="D530" s="466"/>
      <c r="E530" s="466"/>
      <c r="F530" s="466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79" t="s">
        <v>28</v>
      </c>
      <c r="B532" s="467" t="s">
        <v>29</v>
      </c>
      <c r="C532" s="481"/>
      <c r="D532" s="441" t="s">
        <v>42</v>
      </c>
      <c r="E532" s="431" t="s">
        <v>266</v>
      </c>
      <c r="F532" s="431" t="s">
        <v>302</v>
      </c>
      <c r="G532" s="114"/>
    </row>
    <row r="533" spans="1:7" ht="21" x14ac:dyDescent="0.4">
      <c r="A533" s="480"/>
      <c r="B533" s="315" t="s">
        <v>32</v>
      </c>
      <c r="C533" s="316" t="s">
        <v>31</v>
      </c>
      <c r="D533" s="441"/>
      <c r="E533" s="431"/>
      <c r="F533" s="431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63"/>
      <c r="D535" s="463"/>
      <c r="E535" s="463"/>
      <c r="F535" s="464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48" t="s">
        <v>34</v>
      </c>
      <c r="B542" s="449"/>
      <c r="C542" s="450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48" t="s">
        <v>33</v>
      </c>
      <c r="B543" s="449"/>
      <c r="C543" s="450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4"/>
      <c r="B544" s="434"/>
      <c r="C544" s="434"/>
      <c r="D544" s="434"/>
      <c r="E544" s="434"/>
      <c r="F544" s="434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5"/>
      <c r="B556" s="436"/>
      <c r="C556" s="436"/>
      <c r="D556" s="436"/>
      <c r="E556" s="436"/>
      <c r="F556" s="436"/>
      <c r="G556" s="436"/>
    </row>
    <row r="557" spans="1:7" ht="35.25" customHeight="1" x14ac:dyDescent="0.4">
      <c r="A557" s="371" t="s">
        <v>311</v>
      </c>
      <c r="B557" s="337"/>
      <c r="C557" s="500"/>
      <c r="D557" s="500"/>
      <c r="E557" s="500"/>
      <c r="F557" s="501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32" t="s">
        <v>34</v>
      </c>
      <c r="B566" s="432"/>
      <c r="C566" s="433"/>
      <c r="D566" s="378">
        <f>SUM(B558:C565,B546:C555)</f>
        <v>0</v>
      </c>
      <c r="E566" s="108"/>
      <c r="F566" s="114"/>
      <c r="G566" s="114"/>
    </row>
    <row r="567" spans="1:7" ht="21" x14ac:dyDescent="0.4">
      <c r="A567" s="432" t="s">
        <v>33</v>
      </c>
      <c r="B567" s="432"/>
      <c r="C567" s="432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4"/>
      <c r="B572" s="434"/>
      <c r="C572" s="434"/>
      <c r="D572" s="434"/>
      <c r="E572" s="434"/>
      <c r="F572" s="434"/>
      <c r="G572" s="114"/>
    </row>
    <row r="573" spans="1:7" ht="22.5" x14ac:dyDescent="0.45">
      <c r="A573" s="426" t="s">
        <v>19</v>
      </c>
      <c r="B573" s="426"/>
      <c r="C573" s="426"/>
      <c r="D573" s="426"/>
      <c r="E573" s="426"/>
      <c r="F573" s="426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28" t="s">
        <v>28</v>
      </c>
      <c r="B575" s="429" t="s">
        <v>29</v>
      </c>
      <c r="C575" s="429"/>
      <c r="D575" s="429" t="s">
        <v>42</v>
      </c>
      <c r="E575" s="430" t="s">
        <v>266</v>
      </c>
      <c r="F575" s="430" t="s">
        <v>302</v>
      </c>
      <c r="G575" s="114"/>
    </row>
    <row r="576" spans="1:7" ht="21" x14ac:dyDescent="0.4">
      <c r="A576" s="428"/>
      <c r="B576" s="320" t="s">
        <v>32</v>
      </c>
      <c r="C576" s="320" t="s">
        <v>31</v>
      </c>
      <c r="D576" s="429"/>
      <c r="E576" s="430"/>
      <c r="F576" s="430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8" t="s">
        <v>10</v>
      </c>
      <c r="B578" s="489"/>
      <c r="C578" s="489"/>
      <c r="D578" s="489"/>
      <c r="E578" s="489"/>
      <c r="F578" s="490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2" t="s">
        <v>34</v>
      </c>
      <c r="B588" s="432"/>
      <c r="C588" s="433"/>
      <c r="D588" s="378">
        <f>SUM(B579:C587)</f>
        <v>0</v>
      </c>
      <c r="E588" s="108"/>
      <c r="F588" s="114"/>
      <c r="G588" s="114"/>
    </row>
    <row r="589" spans="1:7" ht="21" x14ac:dyDescent="0.4">
      <c r="A589" s="432" t="s">
        <v>33</v>
      </c>
      <c r="B589" s="432"/>
      <c r="C589" s="432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1" t="s">
        <v>23</v>
      </c>
      <c r="B591" s="492"/>
      <c r="C591" s="492"/>
      <c r="D591" s="492"/>
      <c r="E591" s="492"/>
      <c r="F591" s="493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32" t="s">
        <v>34</v>
      </c>
      <c r="B606" s="432"/>
      <c r="C606" s="433"/>
      <c r="D606" s="378">
        <f>SUM(B592:C605)</f>
        <v>0</v>
      </c>
      <c r="E606" s="108"/>
      <c r="F606" s="114"/>
      <c r="G606" s="114"/>
    </row>
    <row r="607" spans="1:7" ht="21" x14ac:dyDescent="0.4">
      <c r="A607" s="432" t="s">
        <v>33</v>
      </c>
      <c r="B607" s="432"/>
      <c r="C607" s="432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97" t="s">
        <v>170</v>
      </c>
      <c r="B610" s="498"/>
      <c r="C610" s="499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26" t="s">
        <v>8</v>
      </c>
      <c r="B612" s="426"/>
      <c r="C612" s="426"/>
      <c r="D612" s="426"/>
      <c r="E612" s="426"/>
      <c r="F612" s="426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0" t="s">
        <v>28</v>
      </c>
      <c r="B614" s="441" t="s">
        <v>29</v>
      </c>
      <c r="C614" s="441"/>
      <c r="D614" s="441" t="s">
        <v>42</v>
      </c>
      <c r="E614" s="431" t="s">
        <v>266</v>
      </c>
      <c r="F614" s="431" t="s">
        <v>302</v>
      </c>
      <c r="G614" s="114"/>
    </row>
    <row r="615" spans="1:7" ht="18.75" customHeight="1" x14ac:dyDescent="0.4">
      <c r="A615" s="440"/>
      <c r="B615" s="118" t="s">
        <v>32</v>
      </c>
      <c r="C615" s="118" t="s">
        <v>31</v>
      </c>
      <c r="D615" s="441"/>
      <c r="E615" s="431"/>
      <c r="F615" s="431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6"/>
      <c r="D617" s="486"/>
      <c r="E617" s="486"/>
      <c r="F617" s="487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2" t="s">
        <v>34</v>
      </c>
      <c r="B627" s="432"/>
      <c r="C627" s="432"/>
      <c r="D627" s="378">
        <f>SUM(B618:C626)</f>
        <v>0</v>
      </c>
      <c r="E627" s="483"/>
      <c r="F627" s="484"/>
      <c r="G627" s="129"/>
    </row>
    <row r="628" spans="1:7" ht="21" x14ac:dyDescent="0.4">
      <c r="A628" s="432" t="s">
        <v>33</v>
      </c>
      <c r="B628" s="432"/>
      <c r="C628" s="432"/>
      <c r="D628" s="388" t="e">
        <f>D627/(COUNT(B618:C626)*2)</f>
        <v>#DIV/0!</v>
      </c>
      <c r="E628" s="485"/>
      <c r="F628" s="460"/>
      <c r="G628" s="129"/>
    </row>
    <row r="629" spans="1:7" ht="21" x14ac:dyDescent="0.4">
      <c r="A629" s="325"/>
      <c r="B629" s="135"/>
      <c r="C629" s="482"/>
      <c r="D629" s="482"/>
      <c r="E629" s="482"/>
      <c r="F629" s="482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48" t="s">
        <v>34</v>
      </c>
      <c r="B639" s="449"/>
      <c r="C639" s="450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6"/>
      <c r="D642" s="486"/>
      <c r="E642" s="486"/>
      <c r="F642" s="487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48" t="s">
        <v>34</v>
      </c>
      <c r="B650" s="449"/>
      <c r="C650" s="450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5"/>
      <c r="B652" s="475"/>
      <c r="C652" s="475"/>
      <c r="D652" s="475"/>
      <c r="E652" s="475"/>
      <c r="F652" s="475"/>
      <c r="G652" s="475"/>
    </row>
    <row r="653" spans="1:16382" ht="24.75" x14ac:dyDescent="0.4">
      <c r="A653" s="363" t="s">
        <v>26</v>
      </c>
      <c r="B653" s="486"/>
      <c r="C653" s="486"/>
      <c r="D653" s="486"/>
      <c r="E653" s="486"/>
      <c r="F653" s="487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68" t="s">
        <v>311</v>
      </c>
      <c r="B661" s="469"/>
      <c r="C661" s="469"/>
      <c r="D661" s="469"/>
      <c r="E661" s="469"/>
      <c r="F661" s="470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Exploitation'!F618:F667,"ok")</f>
        <v>0</v>
      </c>
      <c r="F668" s="414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26" t="s">
        <v>356</v>
      </c>
      <c r="B676" s="426"/>
      <c r="C676" s="426"/>
      <c r="D676" s="426"/>
      <c r="E676" s="426"/>
      <c r="F676" s="426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0" t="s">
        <v>28</v>
      </c>
      <c r="B678" s="441" t="s">
        <v>29</v>
      </c>
      <c r="C678" s="441"/>
      <c r="D678" s="441" t="s">
        <v>42</v>
      </c>
      <c r="E678" s="431" t="s">
        <v>266</v>
      </c>
      <c r="F678" s="431" t="s">
        <v>302</v>
      </c>
      <c r="G678" s="129"/>
    </row>
    <row r="679" spans="1:7" ht="21" x14ac:dyDescent="0.4">
      <c r="A679" s="440"/>
      <c r="B679" s="118" t="s">
        <v>32</v>
      </c>
      <c r="C679" s="118" t="s">
        <v>31</v>
      </c>
      <c r="D679" s="441"/>
      <c r="E679" s="431"/>
      <c r="F679" s="431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Exploitation'!F681:F699,"ok")</f>
        <v>0</v>
      </c>
      <c r="F700" s="414">
        <f>COUNTA('A2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1" t="s">
        <v>459</v>
      </c>
      <c r="B704" s="471"/>
      <c r="C704" s="471"/>
      <c r="D704" s="471"/>
      <c r="E704" s="471"/>
      <c r="F704" s="471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07" t="s">
        <v>28</v>
      </c>
      <c r="B706" s="467" t="s">
        <v>29</v>
      </c>
      <c r="C706" s="467"/>
      <c r="D706" s="441" t="s">
        <v>42</v>
      </c>
      <c r="E706" s="431" t="s">
        <v>266</v>
      </c>
      <c r="F706" s="431" t="s">
        <v>302</v>
      </c>
      <c r="G706" s="274"/>
    </row>
    <row r="707" spans="1:7" ht="21" x14ac:dyDescent="0.4">
      <c r="A707" s="508"/>
      <c r="B707" s="383" t="s">
        <v>32</v>
      </c>
      <c r="C707" s="383" t="s">
        <v>31</v>
      </c>
      <c r="D707" s="441"/>
      <c r="E707" s="431"/>
      <c r="F707" s="431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4" t="s">
        <v>306</v>
      </c>
      <c r="B709" s="495"/>
      <c r="C709" s="495"/>
      <c r="D709" s="495"/>
      <c r="E709" s="495"/>
      <c r="F709" s="496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05"/>
      <c r="C715" s="506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05"/>
      <c r="C716" s="506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4" t="s">
        <v>307</v>
      </c>
      <c r="B718" s="495"/>
      <c r="C718" s="495"/>
      <c r="D718" s="495"/>
      <c r="E718" s="495"/>
      <c r="F718" s="496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22"/>
      <c r="E1" s="522"/>
      <c r="F1" s="522"/>
      <c r="G1" s="522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23" t="s">
        <v>46</v>
      </c>
      <c r="B6" s="523"/>
      <c r="C6" s="523"/>
      <c r="D6" s="523"/>
      <c r="E6" s="523"/>
      <c r="F6" s="523"/>
      <c r="G6" s="92"/>
    </row>
    <row r="7" spans="1:7" s="258" customFormat="1" ht="21.75" customHeight="1" x14ac:dyDescent="0.45">
      <c r="A7" s="524" t="str">
        <f>'Page de garde'!D18</f>
        <v>GAFSA</v>
      </c>
      <c r="B7" s="524"/>
      <c r="C7" s="524"/>
      <c r="D7" s="524"/>
      <c r="E7" s="524"/>
      <c r="F7" s="524"/>
      <c r="G7" s="92"/>
    </row>
    <row r="8" spans="1:7" s="258" customFormat="1" ht="24" x14ac:dyDescent="0.45">
      <c r="A8" s="4" t="s">
        <v>39</v>
      </c>
      <c r="B8" s="525" t="str">
        <f>'A1 Exploitation'!B9:F9</f>
        <v>M Souheil DRAOUI</v>
      </c>
      <c r="C8" s="525"/>
      <c r="D8" s="525"/>
      <c r="E8" s="525"/>
      <c r="F8" s="525"/>
      <c r="G8" s="92"/>
    </row>
    <row r="9" spans="1:7" s="258" customFormat="1" ht="24" x14ac:dyDescent="0.45">
      <c r="A9" s="5" t="s">
        <v>41</v>
      </c>
      <c r="B9" s="526" t="str">
        <f>'A1 Exploitation'!B10:F10</f>
        <v>M Mohamed directeur magasin et les Chefs rayons</v>
      </c>
      <c r="C9" s="526"/>
      <c r="D9" s="526"/>
      <c r="E9" s="526"/>
      <c r="F9" s="526"/>
      <c r="G9" s="92"/>
    </row>
    <row r="10" spans="1:7" s="258" customFormat="1" ht="24" x14ac:dyDescent="0.45">
      <c r="A10" s="4" t="s">
        <v>40</v>
      </c>
      <c r="B10" s="521">
        <f>'A1 Exploitation'!B11:F11</f>
        <v>43522</v>
      </c>
      <c r="C10" s="521"/>
      <c r="D10" s="521"/>
      <c r="E10" s="521"/>
      <c r="F10" s="521"/>
      <c r="G10" s="92"/>
    </row>
    <row r="11" spans="1:7" s="258" customFormat="1" ht="24" x14ac:dyDescent="0.45">
      <c r="A11" s="4" t="s">
        <v>250</v>
      </c>
      <c r="B11" s="527" t="e">
        <f>D199</f>
        <v>#DIV/0!</v>
      </c>
      <c r="C11" s="527"/>
      <c r="D11" s="527"/>
      <c r="E11" s="527"/>
      <c r="F11" s="527"/>
      <c r="G11" s="92"/>
    </row>
    <row r="12" spans="1:7" s="258" customFormat="1" ht="22.5" x14ac:dyDescent="0.45">
      <c r="A12" s="1"/>
      <c r="D12" s="452"/>
      <c r="E12" s="452"/>
      <c r="F12" s="452"/>
      <c r="G12" s="452"/>
    </row>
    <row r="13" spans="1:7" s="258" customFormat="1" ht="11.25" customHeight="1" x14ac:dyDescent="0.3">
      <c r="A13" s="528" t="s">
        <v>28</v>
      </c>
      <c r="B13" s="529" t="s">
        <v>29</v>
      </c>
      <c r="C13" s="529"/>
      <c r="D13" s="529" t="s">
        <v>42</v>
      </c>
      <c r="E13" s="529" t="s">
        <v>160</v>
      </c>
      <c r="F13" s="529" t="s">
        <v>161</v>
      </c>
      <c r="G13" s="80"/>
    </row>
    <row r="14" spans="1:7" s="258" customFormat="1" ht="12.75" customHeight="1" x14ac:dyDescent="0.3">
      <c r="A14" s="528"/>
      <c r="B14" s="22" t="s">
        <v>32</v>
      </c>
      <c r="C14" s="22" t="s">
        <v>31</v>
      </c>
      <c r="D14" s="529"/>
      <c r="E14" s="529"/>
      <c r="F14" s="529"/>
      <c r="G14" s="94"/>
    </row>
    <row r="15" spans="1:7" x14ac:dyDescent="0.3">
      <c r="A15" s="542"/>
      <c r="B15" s="543"/>
      <c r="C15" s="543"/>
      <c r="D15" s="543"/>
      <c r="E15" s="543"/>
      <c r="F15" s="543"/>
    </row>
    <row r="16" spans="1:7" ht="19.5" x14ac:dyDescent="0.4">
      <c r="A16" s="535" t="s">
        <v>0</v>
      </c>
      <c r="B16" s="536"/>
      <c r="C16" s="536"/>
      <c r="D16" s="536"/>
      <c r="E16" s="536"/>
      <c r="F16" s="536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7" t="s">
        <v>34</v>
      </c>
      <c r="B22" s="531"/>
      <c r="C22" s="532"/>
      <c r="D22" s="381">
        <f>SUM(B17:C21)</f>
        <v>0</v>
      </c>
    </row>
    <row r="23" spans="1:7" x14ac:dyDescent="0.3">
      <c r="A23" s="530" t="s">
        <v>251</v>
      </c>
      <c r="B23" s="533"/>
      <c r="C23" s="534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8" t="s">
        <v>4</v>
      </c>
      <c r="B25" s="539"/>
      <c r="C25" s="539"/>
      <c r="D25" s="539"/>
      <c r="E25" s="539"/>
      <c r="F25" s="539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0" t="s">
        <v>34</v>
      </c>
      <c r="B33" s="533"/>
      <c r="C33" s="534"/>
      <c r="D33" s="380">
        <f>SUM(B26:C32)</f>
        <v>0</v>
      </c>
    </row>
    <row r="34" spans="1:7" x14ac:dyDescent="0.3">
      <c r="A34" s="530" t="s">
        <v>251</v>
      </c>
      <c r="B34" s="533"/>
      <c r="C34" s="534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8" t="s">
        <v>180</v>
      </c>
      <c r="B36" s="539"/>
      <c r="C36" s="539"/>
      <c r="D36" s="539"/>
      <c r="E36" s="539"/>
      <c r="F36" s="539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0" t="s">
        <v>34</v>
      </c>
      <c r="B42" s="533"/>
      <c r="C42" s="534"/>
      <c r="D42" s="380">
        <f>SUM(B37:C41)</f>
        <v>0</v>
      </c>
      <c r="E42" s="259"/>
      <c r="F42" s="259"/>
      <c r="G42" s="93"/>
    </row>
    <row r="43" spans="1:7" s="10" customFormat="1" x14ac:dyDescent="0.3">
      <c r="A43" s="530" t="s">
        <v>251</v>
      </c>
      <c r="B43" s="533"/>
      <c r="C43" s="534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0" t="s">
        <v>19</v>
      </c>
      <c r="B45" s="541"/>
      <c r="C45" s="541"/>
      <c r="D45" s="541"/>
      <c r="E45" s="541"/>
      <c r="F45" s="541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0" t="s">
        <v>34</v>
      </c>
      <c r="B52" s="533"/>
      <c r="C52" s="534"/>
      <c r="D52" s="380">
        <f>SUM(B46:C51)</f>
        <v>0</v>
      </c>
    </row>
    <row r="53" spans="1:7" x14ac:dyDescent="0.3">
      <c r="A53" s="530" t="s">
        <v>251</v>
      </c>
      <c r="B53" s="533"/>
      <c r="C53" s="534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8" t="s">
        <v>8</v>
      </c>
      <c r="B55" s="539"/>
      <c r="C55" s="539"/>
      <c r="D55" s="539"/>
      <c r="E55" s="539"/>
      <c r="F55" s="539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0" t="s">
        <v>34</v>
      </c>
      <c r="B63" s="533"/>
      <c r="C63" s="534"/>
      <c r="D63" s="380">
        <f>SUM(B56:C62)</f>
        <v>0</v>
      </c>
    </row>
    <row r="64" spans="1:7" x14ac:dyDescent="0.3">
      <c r="A64" s="530" t="s">
        <v>251</v>
      </c>
      <c r="B64" s="533"/>
      <c r="C64" s="534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8" t="s">
        <v>111</v>
      </c>
      <c r="B66" s="539"/>
      <c r="C66" s="539"/>
      <c r="D66" s="539"/>
      <c r="E66" s="539"/>
      <c r="F66" s="539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0" t="s">
        <v>34</v>
      </c>
      <c r="B84" s="533"/>
      <c r="C84" s="534"/>
      <c r="D84" s="380">
        <f>SUM(B67:C83)</f>
        <v>0</v>
      </c>
    </row>
    <row r="85" spans="1:7" x14ac:dyDescent="0.3">
      <c r="A85" s="530" t="s">
        <v>251</v>
      </c>
      <c r="B85" s="533"/>
      <c r="C85" s="534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8" t="s">
        <v>172</v>
      </c>
      <c r="B87" s="539"/>
      <c r="C87" s="539"/>
      <c r="D87" s="539"/>
      <c r="E87" s="539"/>
      <c r="F87" s="539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0" t="s">
        <v>34</v>
      </c>
      <c r="B102" s="533"/>
      <c r="C102" s="534"/>
      <c r="D102" s="380">
        <f>SUM(B88:C101)</f>
        <v>0</v>
      </c>
    </row>
    <row r="103" spans="1:7" x14ac:dyDescent="0.3">
      <c r="A103" s="530" t="s">
        <v>251</v>
      </c>
      <c r="B103" s="533"/>
      <c r="C103" s="534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8" t="s">
        <v>173</v>
      </c>
      <c r="B106" s="539"/>
      <c r="C106" s="539"/>
      <c r="D106" s="539"/>
      <c r="E106" s="539"/>
      <c r="F106" s="539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0" t="s">
        <v>34</v>
      </c>
      <c r="B118" s="533"/>
      <c r="C118" s="534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0" t="s">
        <v>251</v>
      </c>
      <c r="B119" s="533"/>
      <c r="C119" s="534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8" t="s">
        <v>156</v>
      </c>
      <c r="B121" s="539"/>
      <c r="C121" s="539"/>
      <c r="D121" s="539"/>
      <c r="E121" s="539"/>
      <c r="F121" s="539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0" t="s">
        <v>34</v>
      </c>
      <c r="B133" s="533"/>
      <c r="C133" s="534"/>
      <c r="D133" s="380">
        <f>SUM(B122:C132)</f>
        <v>0</v>
      </c>
    </row>
    <row r="134" spans="1:7" x14ac:dyDescent="0.3">
      <c r="A134" s="530" t="s">
        <v>251</v>
      </c>
      <c r="B134" s="533"/>
      <c r="C134" s="534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8" t="s">
        <v>61</v>
      </c>
      <c r="B136" s="539"/>
      <c r="C136" s="539"/>
      <c r="D136" s="539"/>
      <c r="E136" s="539"/>
      <c r="F136" s="539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0" t="s">
        <v>34</v>
      </c>
      <c r="B149" s="533"/>
      <c r="C149" s="534"/>
      <c r="D149" s="380">
        <f>SUM(B137:C148)</f>
        <v>0</v>
      </c>
    </row>
    <row r="150" spans="1:7" x14ac:dyDescent="0.3">
      <c r="A150" s="530" t="s">
        <v>251</v>
      </c>
      <c r="B150" s="533"/>
      <c r="C150" s="534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8" t="s">
        <v>178</v>
      </c>
      <c r="B152" s="539"/>
      <c r="C152" s="539"/>
      <c r="D152" s="539"/>
      <c r="E152" s="539"/>
      <c r="F152" s="539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0" t="s">
        <v>34</v>
      </c>
      <c r="B161" s="531"/>
      <c r="C161" s="532"/>
      <c r="D161" s="381">
        <f>SUM(B153:C160)</f>
        <v>0</v>
      </c>
    </row>
    <row r="162" spans="1:7" x14ac:dyDescent="0.3">
      <c r="A162" s="530" t="s">
        <v>251</v>
      </c>
      <c r="B162" s="533"/>
      <c r="C162" s="534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8" t="s">
        <v>64</v>
      </c>
      <c r="B164" s="539"/>
      <c r="C164" s="539"/>
      <c r="D164" s="539"/>
      <c r="E164" s="539"/>
      <c r="F164" s="539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0" t="s">
        <v>34</v>
      </c>
      <c r="B169" s="533"/>
      <c r="C169" s="534"/>
      <c r="D169" s="380">
        <f>SUM(B165:C168)</f>
        <v>0</v>
      </c>
    </row>
    <row r="170" spans="1:7" x14ac:dyDescent="0.3">
      <c r="A170" s="530" t="s">
        <v>251</v>
      </c>
      <c r="B170" s="533"/>
      <c r="C170" s="534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4" t="s">
        <v>15</v>
      </c>
      <c r="B172" s="545"/>
      <c r="C172" s="545"/>
      <c r="D172" s="545"/>
      <c r="E172" s="545"/>
      <c r="F172" s="545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0" t="s">
        <v>34</v>
      </c>
      <c r="B177" s="533"/>
      <c r="C177" s="534"/>
      <c r="D177" s="380">
        <f>SUM(B173:C176)</f>
        <v>0</v>
      </c>
    </row>
    <row r="178" spans="1:7" x14ac:dyDescent="0.3">
      <c r="A178" s="530" t="s">
        <v>251</v>
      </c>
      <c r="B178" s="533"/>
      <c r="C178" s="534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8" t="s">
        <v>65</v>
      </c>
      <c r="B180" s="539"/>
      <c r="C180" s="539"/>
      <c r="D180" s="539"/>
      <c r="E180" s="539"/>
      <c r="F180" s="539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0" t="s">
        <v>34</v>
      </c>
      <c r="B186" s="533"/>
      <c r="C186" s="534"/>
      <c r="D186" s="380">
        <f>SUM(B181:C185)</f>
        <v>0</v>
      </c>
    </row>
    <row r="187" spans="1:7" x14ac:dyDescent="0.3">
      <c r="A187" s="530" t="s">
        <v>251</v>
      </c>
      <c r="B187" s="533"/>
      <c r="C187" s="534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8" t="s">
        <v>177</v>
      </c>
      <c r="B189" s="539"/>
      <c r="C189" s="539"/>
      <c r="D189" s="539"/>
      <c r="E189" s="539"/>
      <c r="F189" s="539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0" t="s">
        <v>34</v>
      </c>
      <c r="B194" s="533"/>
      <c r="C194" s="534"/>
      <c r="D194" s="40">
        <f>SUM(B190:C193)</f>
        <v>0</v>
      </c>
    </row>
    <row r="195" spans="1:6" x14ac:dyDescent="0.3">
      <c r="A195" s="530" t="s">
        <v>251</v>
      </c>
      <c r="B195" s="533"/>
      <c r="C195" s="534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521" zoomScale="60" zoomScaleNormal="100" workbookViewId="0">
      <selection activeCell="B541" sqref="B54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52"/>
      <c r="E1" s="452"/>
      <c r="F1" s="452"/>
      <c r="G1" s="452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53" t="s">
        <v>151</v>
      </c>
      <c r="B7" s="453"/>
      <c r="C7" s="453"/>
      <c r="D7" s="453"/>
      <c r="E7" s="453"/>
      <c r="F7" s="453"/>
      <c r="G7" s="111"/>
    </row>
    <row r="8" spans="1:7" ht="22.5" x14ac:dyDescent="0.45">
      <c r="A8" s="454" t="str">
        <f>'Page de garde'!D18</f>
        <v>GAFSA</v>
      </c>
      <c r="B8" s="454"/>
      <c r="C8" s="454"/>
      <c r="D8" s="454"/>
      <c r="E8" s="454"/>
      <c r="F8" s="454"/>
      <c r="G8" s="111"/>
    </row>
    <row r="9" spans="1:7" ht="22.5" x14ac:dyDescent="0.45">
      <c r="A9" s="112" t="s">
        <v>39</v>
      </c>
      <c r="B9" s="455"/>
      <c r="C9" s="455"/>
      <c r="D9" s="455"/>
      <c r="E9" s="455"/>
      <c r="F9" s="455"/>
      <c r="G9" s="111"/>
    </row>
    <row r="10" spans="1:7" ht="22.5" x14ac:dyDescent="0.45">
      <c r="A10" s="113" t="s">
        <v>41</v>
      </c>
      <c r="B10" s="456"/>
      <c r="C10" s="456"/>
      <c r="D10" s="456"/>
      <c r="E10" s="456"/>
      <c r="F10" s="456"/>
      <c r="G10" s="111"/>
    </row>
    <row r="11" spans="1:7" ht="22.5" x14ac:dyDescent="0.45">
      <c r="A11" s="112" t="s">
        <v>40</v>
      </c>
      <c r="B11" s="451"/>
      <c r="C11" s="451"/>
      <c r="D11" s="451"/>
      <c r="E11" s="451"/>
      <c r="F11" s="451"/>
      <c r="G11" s="111"/>
    </row>
    <row r="12" spans="1:7" ht="22.5" x14ac:dyDescent="0.45">
      <c r="A12" s="112" t="s">
        <v>200</v>
      </c>
      <c r="B12" s="457" t="e">
        <f>D730</f>
        <v>#DIV/0!</v>
      </c>
      <c r="C12" s="457"/>
      <c r="D12" s="457"/>
      <c r="E12" s="457"/>
      <c r="F12" s="457"/>
      <c r="G12" s="111"/>
    </row>
    <row r="13" spans="1:7" ht="22.5" x14ac:dyDescent="0.45">
      <c r="A13" s="110"/>
      <c r="B13" s="108"/>
      <c r="C13" s="108"/>
      <c r="D13" s="452"/>
      <c r="E13" s="452"/>
      <c r="F13" s="452"/>
      <c r="G13" s="452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0" t="s">
        <v>28</v>
      </c>
      <c r="B17" s="441" t="s">
        <v>29</v>
      </c>
      <c r="C17" s="441"/>
      <c r="D17" s="441" t="s">
        <v>42</v>
      </c>
      <c r="E17" s="431" t="s">
        <v>266</v>
      </c>
      <c r="F17" s="431" t="s">
        <v>300</v>
      </c>
      <c r="G17" s="114"/>
    </row>
    <row r="18" spans="1:8" ht="16.5" customHeight="1" x14ac:dyDescent="0.4">
      <c r="A18" s="440"/>
      <c r="B18" s="118" t="s">
        <v>32</v>
      </c>
      <c r="C18" s="118" t="s">
        <v>31</v>
      </c>
      <c r="D18" s="441"/>
      <c r="E18" s="431"/>
      <c r="F18" s="431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6" t="s">
        <v>16</v>
      </c>
      <c r="B29" s="547"/>
      <c r="C29" s="547"/>
      <c r="D29" s="547"/>
      <c r="E29" s="547"/>
      <c r="F29" s="547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6" t="s">
        <v>311</v>
      </c>
      <c r="B38" s="547"/>
      <c r="C38" s="547"/>
      <c r="D38" s="547"/>
      <c r="E38" s="547"/>
      <c r="F38" s="547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4"/>
      <c r="B49" s="434"/>
      <c r="C49" s="434"/>
      <c r="D49" s="434"/>
      <c r="E49" s="434"/>
      <c r="F49" s="434"/>
      <c r="G49" s="434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0" t="s">
        <v>28</v>
      </c>
      <c r="B52" s="441" t="s">
        <v>29</v>
      </c>
      <c r="C52" s="441"/>
      <c r="D52" s="441" t="s">
        <v>42</v>
      </c>
      <c r="E52" s="431" t="s">
        <v>266</v>
      </c>
      <c r="F52" s="431" t="s">
        <v>302</v>
      </c>
      <c r="G52" s="129"/>
    </row>
    <row r="53" spans="1:7" ht="21" x14ac:dyDescent="0.4">
      <c r="A53" s="440"/>
      <c r="B53" s="118" t="s">
        <v>32</v>
      </c>
      <c r="C53" s="118" t="s">
        <v>31</v>
      </c>
      <c r="D53" s="441"/>
      <c r="E53" s="431"/>
      <c r="F53" s="431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09"/>
      <c r="B64" s="510"/>
      <c r="C64" s="510"/>
      <c r="D64" s="510"/>
      <c r="E64" s="510"/>
      <c r="F64" s="510"/>
      <c r="G64" s="510"/>
    </row>
    <row r="65" spans="1:7" ht="43.5" customHeight="1" x14ac:dyDescent="0.4">
      <c r="A65" s="443" t="s">
        <v>351</v>
      </c>
      <c r="B65" s="443"/>
      <c r="C65" s="443"/>
      <c r="D65" s="443"/>
      <c r="E65" s="443"/>
      <c r="F65" s="443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59"/>
      <c r="B83" s="459"/>
      <c r="C83" s="459"/>
      <c r="D83" s="459"/>
      <c r="E83" s="459"/>
      <c r="F83" s="459"/>
      <c r="G83" s="459"/>
    </row>
    <row r="84" spans="1:7" ht="45" customHeight="1" x14ac:dyDescent="0.45">
      <c r="A84" s="444" t="s">
        <v>352</v>
      </c>
      <c r="B84" s="444"/>
      <c r="C84" s="444"/>
      <c r="D84" s="444"/>
      <c r="E84" s="444"/>
      <c r="F84" s="444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13"/>
      <c r="B103" s="511"/>
      <c r="C103" s="511"/>
      <c r="D103" s="511"/>
      <c r="E103" s="511"/>
      <c r="F103" s="517"/>
      <c r="G103" s="173"/>
    </row>
    <row r="104" spans="1:7" s="80" customFormat="1" ht="46.5" customHeight="1" x14ac:dyDescent="0.4">
      <c r="A104" s="443" t="s">
        <v>353</v>
      </c>
      <c r="B104" s="443"/>
      <c r="C104" s="443"/>
      <c r="D104" s="443"/>
      <c r="E104" s="443"/>
      <c r="F104" s="443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18"/>
      <c r="B111" s="519"/>
      <c r="C111" s="519"/>
      <c r="D111" s="519"/>
      <c r="E111" s="519"/>
      <c r="F111" s="520"/>
      <c r="G111" s="129"/>
    </row>
    <row r="112" spans="1:7" s="80" customFormat="1" ht="39.75" customHeight="1" x14ac:dyDescent="0.4">
      <c r="A112" s="443" t="s">
        <v>390</v>
      </c>
      <c r="B112" s="443"/>
      <c r="C112" s="443"/>
      <c r="D112" s="443"/>
      <c r="E112" s="443"/>
      <c r="F112" s="443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1"/>
      <c r="B120" s="511"/>
      <c r="C120" s="511"/>
      <c r="D120" s="511"/>
      <c r="E120" s="511"/>
      <c r="F120" s="511"/>
      <c r="G120" s="173"/>
    </row>
    <row r="121" spans="1:7" ht="22.5" x14ac:dyDescent="0.4">
      <c r="A121" s="443" t="s">
        <v>311</v>
      </c>
      <c r="B121" s="443"/>
      <c r="C121" s="443"/>
      <c r="D121" s="443"/>
      <c r="E121" s="443"/>
      <c r="F121" s="443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12"/>
      <c r="B132" s="512"/>
      <c r="C132" s="512"/>
      <c r="D132" s="512"/>
      <c r="E132" s="512"/>
      <c r="F132" s="512"/>
      <c r="G132" s="114"/>
    </row>
    <row r="133" spans="1:16384" ht="22.5" customHeight="1" x14ac:dyDescent="0.4">
      <c r="A133" s="445" t="s">
        <v>424</v>
      </c>
      <c r="B133" s="445"/>
      <c r="C133" s="445"/>
      <c r="D133" s="445"/>
      <c r="E133" s="445"/>
      <c r="F133" s="445"/>
      <c r="G133" s="114"/>
    </row>
    <row r="134" spans="1:16384" ht="22.5" customHeight="1" x14ac:dyDescent="0.4">
      <c r="A134" s="446"/>
      <c r="B134" s="446"/>
      <c r="C134" s="446"/>
      <c r="D134" s="446"/>
      <c r="E134" s="446"/>
      <c r="F134" s="446"/>
      <c r="G134" s="114"/>
    </row>
    <row r="135" spans="1:16384" s="326" customFormat="1" ht="22.5" customHeight="1" x14ac:dyDescent="0.25">
      <c r="A135" s="440" t="s">
        <v>28</v>
      </c>
      <c r="B135" s="441" t="s">
        <v>29</v>
      </c>
      <c r="C135" s="441"/>
      <c r="D135" s="441" t="s">
        <v>42</v>
      </c>
      <c r="E135" s="431" t="s">
        <v>266</v>
      </c>
      <c r="F135" s="431" t="s">
        <v>302</v>
      </c>
    </row>
    <row r="136" spans="1:16384" s="326" customFormat="1" ht="22.5" customHeight="1" x14ac:dyDescent="0.25">
      <c r="A136" s="440"/>
      <c r="B136" s="118" t="s">
        <v>32</v>
      </c>
      <c r="C136" s="118" t="s">
        <v>31</v>
      </c>
      <c r="D136" s="441"/>
      <c r="E136" s="431"/>
      <c r="F136" s="431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47" t="s">
        <v>461</v>
      </c>
      <c r="B139" s="447"/>
      <c r="C139" s="447"/>
      <c r="D139" s="447"/>
      <c r="E139" s="447"/>
      <c r="F139" s="447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2" t="s">
        <v>350</v>
      </c>
      <c r="B147" s="472"/>
      <c r="C147" s="472"/>
      <c r="D147" s="472"/>
      <c r="E147" s="472"/>
      <c r="F147" s="472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13"/>
      <c r="B165" s="511"/>
      <c r="C165" s="511"/>
      <c r="D165" s="511"/>
      <c r="E165" s="511"/>
      <c r="F165" s="511"/>
      <c r="G165" s="114"/>
    </row>
    <row r="166" spans="1:7" ht="32.25" customHeight="1" x14ac:dyDescent="0.4">
      <c r="A166" s="447" t="s">
        <v>462</v>
      </c>
      <c r="B166" s="447"/>
      <c r="C166" s="447"/>
      <c r="D166" s="447"/>
      <c r="E166" s="447"/>
      <c r="F166" s="447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14"/>
      <c r="B176" s="515"/>
      <c r="C176" s="515"/>
      <c r="D176" s="515"/>
      <c r="E176" s="515"/>
      <c r="F176" s="515"/>
      <c r="G176" s="114"/>
    </row>
    <row r="177" spans="1:7" ht="32.25" customHeight="1" x14ac:dyDescent="0.4">
      <c r="A177" s="447" t="s">
        <v>311</v>
      </c>
      <c r="B177" s="447"/>
      <c r="C177" s="447"/>
      <c r="D177" s="447"/>
      <c r="E177" s="447"/>
      <c r="F177" s="447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438</v>
      </c>
      <c r="B186" s="473"/>
      <c r="C186" s="474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16"/>
      <c r="B188" s="516"/>
      <c r="C188" s="516"/>
      <c r="D188" s="516"/>
      <c r="E188" s="516"/>
      <c r="F188" s="516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0" t="s">
        <v>28</v>
      </c>
      <c r="B191" s="441" t="s">
        <v>29</v>
      </c>
      <c r="C191" s="441"/>
      <c r="D191" s="441" t="s">
        <v>42</v>
      </c>
      <c r="E191" s="431" t="s">
        <v>266</v>
      </c>
      <c r="F191" s="431" t="s">
        <v>302</v>
      </c>
      <c r="G191" s="114"/>
    </row>
    <row r="192" spans="1:7" ht="21" x14ac:dyDescent="0.4">
      <c r="A192" s="440"/>
      <c r="B192" s="118" t="s">
        <v>32</v>
      </c>
      <c r="C192" s="118" t="s">
        <v>31</v>
      </c>
      <c r="D192" s="441"/>
      <c r="E192" s="431"/>
      <c r="F192" s="431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48" t="s">
        <v>34</v>
      </c>
      <c r="B203" s="449"/>
      <c r="C203" s="450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4"/>
      <c r="B205" s="434"/>
      <c r="C205" s="434"/>
      <c r="D205" s="434"/>
      <c r="E205" s="434"/>
      <c r="F205" s="434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48" t="s">
        <v>34</v>
      </c>
      <c r="B227" s="449"/>
      <c r="C227" s="450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4"/>
      <c r="B229" s="434"/>
      <c r="C229" s="434"/>
      <c r="D229" s="434"/>
      <c r="E229" s="434"/>
      <c r="F229" s="434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37" t="s">
        <v>311</v>
      </c>
      <c r="B236" s="438"/>
      <c r="C236" s="438"/>
      <c r="D236" s="439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48" t="s">
        <v>34</v>
      </c>
      <c r="B245" s="449"/>
      <c r="C245" s="450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4"/>
      <c r="B250" s="434"/>
      <c r="C250" s="434"/>
      <c r="D250" s="434"/>
      <c r="E250" s="434"/>
      <c r="F250" s="434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0" t="s">
        <v>28</v>
      </c>
      <c r="B253" s="441" t="s">
        <v>29</v>
      </c>
      <c r="C253" s="441"/>
      <c r="D253" s="441" t="s">
        <v>42</v>
      </c>
      <c r="E253" s="431" t="s">
        <v>266</v>
      </c>
      <c r="F253" s="431" t="s">
        <v>302</v>
      </c>
      <c r="G253" s="129"/>
    </row>
    <row r="254" spans="1:7" ht="21" x14ac:dyDescent="0.4">
      <c r="A254" s="440"/>
      <c r="B254" s="118" t="s">
        <v>32</v>
      </c>
      <c r="C254" s="118" t="s">
        <v>31</v>
      </c>
      <c r="D254" s="441"/>
      <c r="E254" s="431"/>
      <c r="F254" s="431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48" t="s">
        <v>34</v>
      </c>
      <c r="B265" s="449"/>
      <c r="C265" s="450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4"/>
      <c r="B290" s="484"/>
      <c r="C290" s="484"/>
      <c r="D290" s="484"/>
      <c r="E290" s="484"/>
      <c r="F290" s="484"/>
      <c r="G290" s="129"/>
    </row>
    <row r="291" spans="1:7" s="80" customFormat="1" ht="31.5" customHeight="1" x14ac:dyDescent="0.4">
      <c r="A291" s="442" t="s">
        <v>311</v>
      </c>
      <c r="B291" s="442"/>
      <c r="C291" s="442"/>
      <c r="D291" s="442"/>
      <c r="E291" s="442"/>
      <c r="F291" s="442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0" t="s">
        <v>28</v>
      </c>
      <c r="B308" s="441" t="s">
        <v>29</v>
      </c>
      <c r="C308" s="441"/>
      <c r="D308" s="441" t="s">
        <v>42</v>
      </c>
      <c r="E308" s="431" t="s">
        <v>266</v>
      </c>
      <c r="F308" s="431" t="s">
        <v>302</v>
      </c>
      <c r="G308" s="129"/>
    </row>
    <row r="309" spans="1:7" ht="21" x14ac:dyDescent="0.4">
      <c r="A309" s="440"/>
      <c r="B309" s="118" t="s">
        <v>32</v>
      </c>
      <c r="C309" s="118" t="s">
        <v>31</v>
      </c>
      <c r="D309" s="441"/>
      <c r="E309" s="431"/>
      <c r="F309" s="431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36"/>
      <c r="B357" s="436"/>
      <c r="C357" s="436"/>
      <c r="D357" s="436"/>
      <c r="E357" s="436"/>
      <c r="F357" s="436"/>
      <c r="G357" s="436"/>
    </row>
    <row r="358" spans="1:7" ht="32.25" customHeight="1" x14ac:dyDescent="0.4">
      <c r="A358" s="462" t="s">
        <v>311</v>
      </c>
      <c r="B358" s="462"/>
      <c r="C358" s="462"/>
      <c r="D358" s="462"/>
      <c r="E358" s="462"/>
      <c r="F358" s="462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0" t="s">
        <v>28</v>
      </c>
      <c r="B375" s="441" t="s">
        <v>29</v>
      </c>
      <c r="C375" s="441"/>
      <c r="D375" s="441" t="s">
        <v>42</v>
      </c>
      <c r="E375" s="431" t="s">
        <v>266</v>
      </c>
      <c r="F375" s="431" t="s">
        <v>302</v>
      </c>
      <c r="G375" s="173"/>
    </row>
    <row r="376" spans="1:7" s="260" customFormat="1" ht="21" x14ac:dyDescent="0.4">
      <c r="A376" s="440"/>
      <c r="B376" s="118" t="s">
        <v>32</v>
      </c>
      <c r="C376" s="118" t="s">
        <v>31</v>
      </c>
      <c r="D376" s="441"/>
      <c r="E376" s="431"/>
      <c r="F376" s="431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58"/>
      <c r="B415" s="459"/>
      <c r="C415" s="459"/>
      <c r="D415" s="459"/>
      <c r="E415" s="459"/>
      <c r="F415" s="459"/>
      <c r="G415" s="459"/>
    </row>
    <row r="416" spans="1:7" s="260" customFormat="1" ht="24.75" x14ac:dyDescent="0.4">
      <c r="A416" s="427" t="s">
        <v>320</v>
      </c>
      <c r="B416" s="427"/>
      <c r="C416" s="427"/>
      <c r="D416" s="427"/>
      <c r="E416" s="427"/>
      <c r="F416" s="427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0" t="s">
        <v>28</v>
      </c>
      <c r="B433" s="441" t="s">
        <v>29</v>
      </c>
      <c r="C433" s="441"/>
      <c r="D433" s="441" t="s">
        <v>42</v>
      </c>
      <c r="E433" s="431" t="s">
        <v>266</v>
      </c>
      <c r="F433" s="431" t="s">
        <v>302</v>
      </c>
      <c r="G433" s="129"/>
    </row>
    <row r="434" spans="1:7" ht="21" x14ac:dyDescent="0.4">
      <c r="A434" s="440"/>
      <c r="B434" s="118" t="s">
        <v>32</v>
      </c>
      <c r="C434" s="118" t="s">
        <v>31</v>
      </c>
      <c r="D434" s="441"/>
      <c r="E434" s="431"/>
      <c r="F434" s="431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27" t="s">
        <v>311</v>
      </c>
      <c r="B464" s="427"/>
      <c r="C464" s="427"/>
      <c r="D464" s="427"/>
      <c r="E464" s="427"/>
      <c r="F464" s="427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65" t="s">
        <v>425</v>
      </c>
      <c r="B478" s="465"/>
      <c r="C478" s="465"/>
      <c r="D478" s="465"/>
      <c r="E478" s="465"/>
      <c r="F478" s="465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28" t="s">
        <v>28</v>
      </c>
      <c r="B480" s="429" t="s">
        <v>29</v>
      </c>
      <c r="C480" s="429"/>
      <c r="D480" s="429" t="s">
        <v>42</v>
      </c>
      <c r="E480" s="430" t="s">
        <v>266</v>
      </c>
      <c r="F480" s="430" t="s">
        <v>302</v>
      </c>
      <c r="G480" s="114"/>
    </row>
    <row r="481" spans="1:7" ht="21" x14ac:dyDescent="0.4">
      <c r="A481" s="428"/>
      <c r="B481" s="320" t="s">
        <v>32</v>
      </c>
      <c r="C481" s="320" t="s">
        <v>31</v>
      </c>
      <c r="D481" s="429"/>
      <c r="E481" s="430"/>
      <c r="F481" s="430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4" t="s">
        <v>52</v>
      </c>
      <c r="B483" s="504"/>
      <c r="C483" s="504"/>
      <c r="D483" s="504"/>
      <c r="E483" s="504"/>
      <c r="F483" s="504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02" t="s">
        <v>463</v>
      </c>
      <c r="B491" s="503"/>
      <c r="C491" s="503"/>
      <c r="D491" s="503"/>
      <c r="E491" s="503"/>
      <c r="F491" s="503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6" t="s">
        <v>23</v>
      </c>
      <c r="B505" s="477"/>
      <c r="C505" s="477"/>
      <c r="D505" s="477"/>
      <c r="E505" s="477"/>
      <c r="F505" s="478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60"/>
      <c r="B517" s="460"/>
      <c r="C517" s="460"/>
      <c r="D517" s="460"/>
      <c r="E517" s="460"/>
      <c r="F517" s="460"/>
      <c r="G517" s="460"/>
    </row>
    <row r="518" spans="1:7" ht="26.25" customHeight="1" x14ac:dyDescent="0.5">
      <c r="A518" s="369" t="s">
        <v>311</v>
      </c>
      <c r="B518" s="461"/>
      <c r="C518" s="461"/>
      <c r="D518" s="461"/>
      <c r="E518" s="461"/>
      <c r="F518" s="461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66" t="s">
        <v>97</v>
      </c>
      <c r="B530" s="466"/>
      <c r="C530" s="466"/>
      <c r="D530" s="466"/>
      <c r="E530" s="466"/>
      <c r="F530" s="466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79" t="s">
        <v>28</v>
      </c>
      <c r="B532" s="467" t="s">
        <v>29</v>
      </c>
      <c r="C532" s="481"/>
      <c r="D532" s="441" t="s">
        <v>42</v>
      </c>
      <c r="E532" s="431" t="s">
        <v>266</v>
      </c>
      <c r="F532" s="431" t="s">
        <v>302</v>
      </c>
      <c r="G532" s="114"/>
    </row>
    <row r="533" spans="1:7" ht="21" x14ac:dyDescent="0.4">
      <c r="A533" s="480"/>
      <c r="B533" s="315" t="s">
        <v>32</v>
      </c>
      <c r="C533" s="316" t="s">
        <v>31</v>
      </c>
      <c r="D533" s="441"/>
      <c r="E533" s="431"/>
      <c r="F533" s="431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63"/>
      <c r="D535" s="463"/>
      <c r="E535" s="463"/>
      <c r="F535" s="464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48" t="s">
        <v>34</v>
      </c>
      <c r="B542" s="449"/>
      <c r="C542" s="450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48" t="s">
        <v>33</v>
      </c>
      <c r="B543" s="449"/>
      <c r="C543" s="450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4"/>
      <c r="B544" s="434"/>
      <c r="C544" s="434"/>
      <c r="D544" s="434"/>
      <c r="E544" s="434"/>
      <c r="F544" s="434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5"/>
      <c r="B556" s="436"/>
      <c r="C556" s="436"/>
      <c r="D556" s="436"/>
      <c r="E556" s="436"/>
      <c r="F556" s="436"/>
      <c r="G556" s="436"/>
    </row>
    <row r="557" spans="1:7" ht="35.25" customHeight="1" x14ac:dyDescent="0.4">
      <c r="A557" s="371" t="s">
        <v>311</v>
      </c>
      <c r="B557" s="337"/>
      <c r="C557" s="500"/>
      <c r="D557" s="500"/>
      <c r="E557" s="500"/>
      <c r="F557" s="501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32" t="s">
        <v>34</v>
      </c>
      <c r="B566" s="432"/>
      <c r="C566" s="433"/>
      <c r="D566" s="378">
        <f>SUM(B558:C565,B546:C555)</f>
        <v>0</v>
      </c>
      <c r="E566" s="108"/>
      <c r="F566" s="114"/>
      <c r="G566" s="114"/>
    </row>
    <row r="567" spans="1:7" ht="21" x14ac:dyDescent="0.4">
      <c r="A567" s="432" t="s">
        <v>33</v>
      </c>
      <c r="B567" s="432"/>
      <c r="C567" s="432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4"/>
      <c r="B572" s="434"/>
      <c r="C572" s="434"/>
      <c r="D572" s="434"/>
      <c r="E572" s="434"/>
      <c r="F572" s="434"/>
      <c r="G572" s="114"/>
    </row>
    <row r="573" spans="1:7" ht="22.5" x14ac:dyDescent="0.45">
      <c r="A573" s="426" t="s">
        <v>19</v>
      </c>
      <c r="B573" s="426"/>
      <c r="C573" s="426"/>
      <c r="D573" s="426"/>
      <c r="E573" s="426"/>
      <c r="F573" s="426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28" t="s">
        <v>28</v>
      </c>
      <c r="B575" s="429" t="s">
        <v>29</v>
      </c>
      <c r="C575" s="429"/>
      <c r="D575" s="429" t="s">
        <v>42</v>
      </c>
      <c r="E575" s="430" t="s">
        <v>266</v>
      </c>
      <c r="F575" s="430" t="s">
        <v>302</v>
      </c>
      <c r="G575" s="114"/>
    </row>
    <row r="576" spans="1:7" ht="21" x14ac:dyDescent="0.4">
      <c r="A576" s="428"/>
      <c r="B576" s="320" t="s">
        <v>32</v>
      </c>
      <c r="C576" s="320" t="s">
        <v>31</v>
      </c>
      <c r="D576" s="429"/>
      <c r="E576" s="430"/>
      <c r="F576" s="430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8" t="s">
        <v>10</v>
      </c>
      <c r="B578" s="489"/>
      <c r="C578" s="489"/>
      <c r="D578" s="489"/>
      <c r="E578" s="489"/>
      <c r="F578" s="490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2" t="s">
        <v>34</v>
      </c>
      <c r="B588" s="432"/>
      <c r="C588" s="433"/>
      <c r="D588" s="378">
        <f>SUM(B579:C587)</f>
        <v>0</v>
      </c>
      <c r="E588" s="108"/>
      <c r="F588" s="114"/>
      <c r="G588" s="114"/>
    </row>
    <row r="589" spans="1:7" ht="21" x14ac:dyDescent="0.4">
      <c r="A589" s="432" t="s">
        <v>33</v>
      </c>
      <c r="B589" s="432"/>
      <c r="C589" s="432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1" t="s">
        <v>23</v>
      </c>
      <c r="B591" s="492"/>
      <c r="C591" s="492"/>
      <c r="D591" s="492"/>
      <c r="E591" s="492"/>
      <c r="F591" s="493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32" t="s">
        <v>34</v>
      </c>
      <c r="B606" s="432"/>
      <c r="C606" s="433"/>
      <c r="D606" s="378">
        <f>SUM(B592:C605)</f>
        <v>0</v>
      </c>
      <c r="E606" s="108"/>
      <c r="F606" s="114"/>
      <c r="G606" s="114"/>
    </row>
    <row r="607" spans="1:7" ht="21" x14ac:dyDescent="0.4">
      <c r="A607" s="432" t="s">
        <v>33</v>
      </c>
      <c r="B607" s="432"/>
      <c r="C607" s="432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97" t="s">
        <v>170</v>
      </c>
      <c r="B610" s="498"/>
      <c r="C610" s="499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26" t="s">
        <v>8</v>
      </c>
      <c r="B612" s="426"/>
      <c r="C612" s="426"/>
      <c r="D612" s="426"/>
      <c r="E612" s="426"/>
      <c r="F612" s="426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0" t="s">
        <v>28</v>
      </c>
      <c r="B614" s="441" t="s">
        <v>29</v>
      </c>
      <c r="C614" s="441"/>
      <c r="D614" s="441" t="s">
        <v>42</v>
      </c>
      <c r="E614" s="431" t="s">
        <v>266</v>
      </c>
      <c r="F614" s="431" t="s">
        <v>302</v>
      </c>
      <c r="G614" s="114"/>
    </row>
    <row r="615" spans="1:7" ht="18.75" customHeight="1" x14ac:dyDescent="0.4">
      <c r="A615" s="440"/>
      <c r="B615" s="118" t="s">
        <v>32</v>
      </c>
      <c r="C615" s="118" t="s">
        <v>31</v>
      </c>
      <c r="D615" s="441"/>
      <c r="E615" s="431"/>
      <c r="F615" s="431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6"/>
      <c r="D617" s="486"/>
      <c r="E617" s="486"/>
      <c r="F617" s="487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2" t="s">
        <v>34</v>
      </c>
      <c r="B627" s="432"/>
      <c r="C627" s="432"/>
      <c r="D627" s="378">
        <f>SUM(B618:C626)</f>
        <v>0</v>
      </c>
      <c r="E627" s="483"/>
      <c r="F627" s="484"/>
      <c r="G627" s="129"/>
    </row>
    <row r="628" spans="1:7" ht="21" x14ac:dyDescent="0.4">
      <c r="A628" s="432" t="s">
        <v>33</v>
      </c>
      <c r="B628" s="432"/>
      <c r="C628" s="432"/>
      <c r="D628" s="388" t="e">
        <f>D627/(COUNT(B618:C626)*2)</f>
        <v>#DIV/0!</v>
      </c>
      <c r="E628" s="485"/>
      <c r="F628" s="460"/>
      <c r="G628" s="129"/>
    </row>
    <row r="629" spans="1:7" ht="21" x14ac:dyDescent="0.4">
      <c r="A629" s="325"/>
      <c r="B629" s="135"/>
      <c r="C629" s="482"/>
      <c r="D629" s="482"/>
      <c r="E629" s="482"/>
      <c r="F629" s="482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48" t="s">
        <v>34</v>
      </c>
      <c r="B639" s="449"/>
      <c r="C639" s="450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6"/>
      <c r="D642" s="486"/>
      <c r="E642" s="486"/>
      <c r="F642" s="487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48" t="s">
        <v>34</v>
      </c>
      <c r="B650" s="449"/>
      <c r="C650" s="450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5"/>
      <c r="B652" s="475"/>
      <c r="C652" s="475"/>
      <c r="D652" s="475"/>
      <c r="E652" s="475"/>
      <c r="F652" s="475"/>
      <c r="G652" s="475"/>
    </row>
    <row r="653" spans="1:16382" ht="24.75" x14ac:dyDescent="0.4">
      <c r="A653" s="363" t="s">
        <v>26</v>
      </c>
      <c r="B653" s="486"/>
      <c r="C653" s="486"/>
      <c r="D653" s="486"/>
      <c r="E653" s="486"/>
      <c r="F653" s="487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68" t="s">
        <v>311</v>
      </c>
      <c r="B661" s="469"/>
      <c r="C661" s="469"/>
      <c r="D661" s="469"/>
      <c r="E661" s="469"/>
      <c r="F661" s="470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26" t="s">
        <v>356</v>
      </c>
      <c r="B676" s="426"/>
      <c r="C676" s="426"/>
      <c r="D676" s="426"/>
      <c r="E676" s="426"/>
      <c r="F676" s="426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0" t="s">
        <v>28</v>
      </c>
      <c r="B678" s="441" t="s">
        <v>29</v>
      </c>
      <c r="C678" s="441"/>
      <c r="D678" s="441" t="s">
        <v>42</v>
      </c>
      <c r="E678" s="431" t="s">
        <v>266</v>
      </c>
      <c r="F678" s="431" t="s">
        <v>302</v>
      </c>
      <c r="G678" s="129"/>
    </row>
    <row r="679" spans="1:7" ht="21" x14ac:dyDescent="0.4">
      <c r="A679" s="440"/>
      <c r="B679" s="118" t="s">
        <v>32</v>
      </c>
      <c r="C679" s="118" t="s">
        <v>31</v>
      </c>
      <c r="D679" s="441"/>
      <c r="E679" s="431"/>
      <c r="F679" s="431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1" t="s">
        <v>459</v>
      </c>
      <c r="B704" s="471"/>
      <c r="C704" s="471"/>
      <c r="D704" s="471"/>
      <c r="E704" s="471"/>
      <c r="F704" s="471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07" t="s">
        <v>28</v>
      </c>
      <c r="B706" s="467" t="s">
        <v>29</v>
      </c>
      <c r="C706" s="467"/>
      <c r="D706" s="441" t="s">
        <v>42</v>
      </c>
      <c r="E706" s="431" t="s">
        <v>266</v>
      </c>
      <c r="F706" s="431" t="s">
        <v>302</v>
      </c>
      <c r="G706" s="274"/>
    </row>
    <row r="707" spans="1:7" ht="21" x14ac:dyDescent="0.4">
      <c r="A707" s="508"/>
      <c r="B707" s="383" t="s">
        <v>32</v>
      </c>
      <c r="C707" s="383" t="s">
        <v>31</v>
      </c>
      <c r="D707" s="441"/>
      <c r="E707" s="431"/>
      <c r="F707" s="431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4" t="s">
        <v>306</v>
      </c>
      <c r="B709" s="495"/>
      <c r="C709" s="495"/>
      <c r="D709" s="495"/>
      <c r="E709" s="495"/>
      <c r="F709" s="496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05"/>
      <c r="C715" s="506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05"/>
      <c r="C716" s="506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4" t="s">
        <v>307</v>
      </c>
      <c r="B718" s="495"/>
      <c r="C718" s="495"/>
      <c r="D718" s="495"/>
      <c r="E718" s="495"/>
      <c r="F718" s="496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DJlsM0iQ8+gk99LsliWAhlYNz1ye2zOFguEtBotSlRNbA3I1jUA07T7StaOe2VMPDqPdxTJxnPj+y4GXszfCnw==" saltValue="hnOq5Vtj7+q8LXvYJZWnfQ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22"/>
      <c r="E1" s="522"/>
      <c r="F1" s="522"/>
      <c r="G1" s="522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23" t="s">
        <v>46</v>
      </c>
      <c r="B6" s="523"/>
      <c r="C6" s="523"/>
      <c r="D6" s="523"/>
      <c r="E6" s="523"/>
      <c r="F6" s="523"/>
      <c r="G6" s="92"/>
    </row>
    <row r="7" spans="1:7" s="258" customFormat="1" ht="21.75" customHeight="1" x14ac:dyDescent="0.45">
      <c r="A7" s="524" t="str">
        <f>'Page de garde'!D18</f>
        <v>GAFSA</v>
      </c>
      <c r="B7" s="524"/>
      <c r="C7" s="524"/>
      <c r="D7" s="524"/>
      <c r="E7" s="524"/>
      <c r="F7" s="524"/>
      <c r="G7" s="92"/>
    </row>
    <row r="8" spans="1:7" s="258" customFormat="1" ht="24" x14ac:dyDescent="0.45">
      <c r="A8" s="4" t="s">
        <v>39</v>
      </c>
      <c r="B8" s="525" t="str">
        <f>'A1 Exploitation'!B9:F9</f>
        <v>M Souheil DRAOUI</v>
      </c>
      <c r="C8" s="525"/>
      <c r="D8" s="525"/>
      <c r="E8" s="525"/>
      <c r="F8" s="525"/>
      <c r="G8" s="92"/>
    </row>
    <row r="9" spans="1:7" s="258" customFormat="1" ht="24" x14ac:dyDescent="0.45">
      <c r="A9" s="5" t="s">
        <v>41</v>
      </c>
      <c r="B9" s="526" t="str">
        <f>'A1 Exploitation'!B10:F10</f>
        <v>M Mohamed directeur magasin et les Chefs rayons</v>
      </c>
      <c r="C9" s="526"/>
      <c r="D9" s="526"/>
      <c r="E9" s="526"/>
      <c r="F9" s="526"/>
      <c r="G9" s="92"/>
    </row>
    <row r="10" spans="1:7" s="258" customFormat="1" ht="24" x14ac:dyDescent="0.45">
      <c r="A10" s="4" t="s">
        <v>40</v>
      </c>
      <c r="B10" s="521">
        <f>'A1 Exploitation'!B11:F11</f>
        <v>43522</v>
      </c>
      <c r="C10" s="521"/>
      <c r="D10" s="521"/>
      <c r="E10" s="521"/>
      <c r="F10" s="521"/>
      <c r="G10" s="92"/>
    </row>
    <row r="11" spans="1:7" s="258" customFormat="1" ht="24" x14ac:dyDescent="0.45">
      <c r="A11" s="4" t="s">
        <v>250</v>
      </c>
      <c r="B11" s="527" t="e">
        <f>D199</f>
        <v>#DIV/0!</v>
      </c>
      <c r="C11" s="527"/>
      <c r="D11" s="527"/>
      <c r="E11" s="527"/>
      <c r="F11" s="527"/>
      <c r="G11" s="92"/>
    </row>
    <row r="12" spans="1:7" s="258" customFormat="1" ht="22.5" x14ac:dyDescent="0.45">
      <c r="A12" s="1"/>
      <c r="D12" s="452"/>
      <c r="E12" s="452"/>
      <c r="F12" s="452"/>
      <c r="G12" s="452"/>
    </row>
    <row r="13" spans="1:7" s="258" customFormat="1" ht="11.25" customHeight="1" x14ac:dyDescent="0.3">
      <c r="A13" s="528" t="s">
        <v>28</v>
      </c>
      <c r="B13" s="529" t="s">
        <v>29</v>
      </c>
      <c r="C13" s="529"/>
      <c r="D13" s="529" t="s">
        <v>42</v>
      </c>
      <c r="E13" s="529" t="s">
        <v>160</v>
      </c>
      <c r="F13" s="529" t="s">
        <v>161</v>
      </c>
      <c r="G13" s="80"/>
    </row>
    <row r="14" spans="1:7" s="258" customFormat="1" ht="12.75" customHeight="1" x14ac:dyDescent="0.3">
      <c r="A14" s="528"/>
      <c r="B14" s="22" t="s">
        <v>32</v>
      </c>
      <c r="C14" s="22" t="s">
        <v>31</v>
      </c>
      <c r="D14" s="529"/>
      <c r="E14" s="529"/>
      <c r="F14" s="529"/>
      <c r="G14" s="94"/>
    </row>
    <row r="15" spans="1:7" x14ac:dyDescent="0.3">
      <c r="A15" s="542"/>
      <c r="B15" s="543"/>
      <c r="C15" s="543"/>
      <c r="D15" s="543"/>
      <c r="E15" s="543"/>
      <c r="F15" s="543"/>
    </row>
    <row r="16" spans="1:7" ht="19.5" x14ac:dyDescent="0.4">
      <c r="A16" s="535" t="s">
        <v>0</v>
      </c>
      <c r="B16" s="536"/>
      <c r="C16" s="536"/>
      <c r="D16" s="536"/>
      <c r="E16" s="536"/>
      <c r="F16" s="536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7" t="s">
        <v>34</v>
      </c>
      <c r="B22" s="531"/>
      <c r="C22" s="532"/>
      <c r="D22" s="381">
        <f>SUM(B17:C21)</f>
        <v>0</v>
      </c>
    </row>
    <row r="23" spans="1:7" x14ac:dyDescent="0.3">
      <c r="A23" s="530" t="s">
        <v>251</v>
      </c>
      <c r="B23" s="533"/>
      <c r="C23" s="534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8" t="s">
        <v>4</v>
      </c>
      <c r="B25" s="539"/>
      <c r="C25" s="539"/>
      <c r="D25" s="539"/>
      <c r="E25" s="539"/>
      <c r="F25" s="539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0" t="s">
        <v>34</v>
      </c>
      <c r="B33" s="533"/>
      <c r="C33" s="534"/>
      <c r="D33" s="380">
        <f>SUM(B26:C32)</f>
        <v>0</v>
      </c>
    </row>
    <row r="34" spans="1:7" x14ac:dyDescent="0.3">
      <c r="A34" s="530" t="s">
        <v>251</v>
      </c>
      <c r="B34" s="533"/>
      <c r="C34" s="534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8" t="s">
        <v>180</v>
      </c>
      <c r="B36" s="539"/>
      <c r="C36" s="539"/>
      <c r="D36" s="539"/>
      <c r="E36" s="539"/>
      <c r="F36" s="539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0" t="s">
        <v>34</v>
      </c>
      <c r="B42" s="533"/>
      <c r="C42" s="534"/>
      <c r="D42" s="380">
        <f>SUM(B37:C41)</f>
        <v>0</v>
      </c>
      <c r="E42" s="259"/>
      <c r="F42" s="259"/>
      <c r="G42" s="93"/>
    </row>
    <row r="43" spans="1:7" s="10" customFormat="1" x14ac:dyDescent="0.3">
      <c r="A43" s="530" t="s">
        <v>251</v>
      </c>
      <c r="B43" s="533"/>
      <c r="C43" s="534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0" t="s">
        <v>19</v>
      </c>
      <c r="B45" s="541"/>
      <c r="C45" s="541"/>
      <c r="D45" s="541"/>
      <c r="E45" s="541"/>
      <c r="F45" s="541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0" t="s">
        <v>34</v>
      </c>
      <c r="B52" s="533"/>
      <c r="C52" s="534"/>
      <c r="D52" s="380">
        <f>SUM(B46:C51)</f>
        <v>0</v>
      </c>
    </row>
    <row r="53" spans="1:7" x14ac:dyDescent="0.3">
      <c r="A53" s="530" t="s">
        <v>251</v>
      </c>
      <c r="B53" s="533"/>
      <c r="C53" s="534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8" t="s">
        <v>8</v>
      </c>
      <c r="B55" s="539"/>
      <c r="C55" s="539"/>
      <c r="D55" s="539"/>
      <c r="E55" s="539"/>
      <c r="F55" s="539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0" t="s">
        <v>34</v>
      </c>
      <c r="B63" s="533"/>
      <c r="C63" s="534"/>
      <c r="D63" s="380">
        <f>SUM(B56:C62)</f>
        <v>0</v>
      </c>
    </row>
    <row r="64" spans="1:7" x14ac:dyDescent="0.3">
      <c r="A64" s="530" t="s">
        <v>251</v>
      </c>
      <c r="B64" s="533"/>
      <c r="C64" s="534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8" t="s">
        <v>111</v>
      </c>
      <c r="B66" s="539"/>
      <c r="C66" s="539"/>
      <c r="D66" s="539"/>
      <c r="E66" s="539"/>
      <c r="F66" s="539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0" t="s">
        <v>34</v>
      </c>
      <c r="B84" s="533"/>
      <c r="C84" s="534"/>
      <c r="D84" s="380">
        <f>SUM(B67:C83)</f>
        <v>0</v>
      </c>
    </row>
    <row r="85" spans="1:7" x14ac:dyDescent="0.3">
      <c r="A85" s="530" t="s">
        <v>251</v>
      </c>
      <c r="B85" s="533"/>
      <c r="C85" s="534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8" t="s">
        <v>172</v>
      </c>
      <c r="B87" s="539"/>
      <c r="C87" s="539"/>
      <c r="D87" s="539"/>
      <c r="E87" s="539"/>
      <c r="F87" s="539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0" t="s">
        <v>34</v>
      </c>
      <c r="B102" s="533"/>
      <c r="C102" s="534"/>
      <c r="D102" s="380">
        <f>SUM(B88:C101)</f>
        <v>0</v>
      </c>
    </row>
    <row r="103" spans="1:7" x14ac:dyDescent="0.3">
      <c r="A103" s="530" t="s">
        <v>251</v>
      </c>
      <c r="B103" s="533"/>
      <c r="C103" s="534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8" t="s">
        <v>173</v>
      </c>
      <c r="B106" s="539"/>
      <c r="C106" s="539"/>
      <c r="D106" s="539"/>
      <c r="E106" s="539"/>
      <c r="F106" s="539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0" t="s">
        <v>34</v>
      </c>
      <c r="B118" s="533"/>
      <c r="C118" s="534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0" t="s">
        <v>251</v>
      </c>
      <c r="B119" s="533"/>
      <c r="C119" s="534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8" t="s">
        <v>156</v>
      </c>
      <c r="B121" s="539"/>
      <c r="C121" s="539"/>
      <c r="D121" s="539"/>
      <c r="E121" s="539"/>
      <c r="F121" s="539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0" t="s">
        <v>34</v>
      </c>
      <c r="B133" s="533"/>
      <c r="C133" s="534"/>
      <c r="D133" s="380">
        <f>SUM(B122:C132)</f>
        <v>0</v>
      </c>
    </row>
    <row r="134" spans="1:7" x14ac:dyDescent="0.3">
      <c r="A134" s="530" t="s">
        <v>251</v>
      </c>
      <c r="B134" s="533"/>
      <c r="C134" s="534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8" t="s">
        <v>61</v>
      </c>
      <c r="B136" s="539"/>
      <c r="C136" s="539"/>
      <c r="D136" s="539"/>
      <c r="E136" s="539"/>
      <c r="F136" s="539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0" t="s">
        <v>34</v>
      </c>
      <c r="B149" s="533"/>
      <c r="C149" s="534"/>
      <c r="D149" s="380">
        <f>SUM(B137:C148)</f>
        <v>0</v>
      </c>
    </row>
    <row r="150" spans="1:7" x14ac:dyDescent="0.3">
      <c r="A150" s="530" t="s">
        <v>251</v>
      </c>
      <c r="B150" s="533"/>
      <c r="C150" s="534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8" t="s">
        <v>178</v>
      </c>
      <c r="B152" s="539"/>
      <c r="C152" s="539"/>
      <c r="D152" s="539"/>
      <c r="E152" s="539"/>
      <c r="F152" s="539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0" t="s">
        <v>34</v>
      </c>
      <c r="B161" s="531"/>
      <c r="C161" s="532"/>
      <c r="D161" s="381">
        <f>SUM(B153:C160)</f>
        <v>0</v>
      </c>
    </row>
    <row r="162" spans="1:7" x14ac:dyDescent="0.3">
      <c r="A162" s="530" t="s">
        <v>251</v>
      </c>
      <c r="B162" s="533"/>
      <c r="C162" s="534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8" t="s">
        <v>64</v>
      </c>
      <c r="B164" s="539"/>
      <c r="C164" s="539"/>
      <c r="D164" s="539"/>
      <c r="E164" s="539"/>
      <c r="F164" s="539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0" t="s">
        <v>34</v>
      </c>
      <c r="B169" s="533"/>
      <c r="C169" s="534"/>
      <c r="D169" s="380">
        <f>SUM(B165:C168)</f>
        <v>0</v>
      </c>
    </row>
    <row r="170" spans="1:7" x14ac:dyDescent="0.3">
      <c r="A170" s="530" t="s">
        <v>251</v>
      </c>
      <c r="B170" s="533"/>
      <c r="C170" s="534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4" t="s">
        <v>15</v>
      </c>
      <c r="B172" s="545"/>
      <c r="C172" s="545"/>
      <c r="D172" s="545"/>
      <c r="E172" s="545"/>
      <c r="F172" s="545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0" t="s">
        <v>34</v>
      </c>
      <c r="B177" s="533"/>
      <c r="C177" s="534"/>
      <c r="D177" s="380">
        <f>SUM(B173:C176)</f>
        <v>0</v>
      </c>
    </row>
    <row r="178" spans="1:7" x14ac:dyDescent="0.3">
      <c r="A178" s="530" t="s">
        <v>251</v>
      </c>
      <c r="B178" s="533"/>
      <c r="C178" s="534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8" t="s">
        <v>65</v>
      </c>
      <c r="B180" s="539"/>
      <c r="C180" s="539"/>
      <c r="D180" s="539"/>
      <c r="E180" s="539"/>
      <c r="F180" s="539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0" t="s">
        <v>34</v>
      </c>
      <c r="B186" s="533"/>
      <c r="C186" s="534"/>
      <c r="D186" s="380">
        <f>SUM(B181:C185)</f>
        <v>0</v>
      </c>
    </row>
    <row r="187" spans="1:7" x14ac:dyDescent="0.3">
      <c r="A187" s="530" t="s">
        <v>251</v>
      </c>
      <c r="B187" s="533"/>
      <c r="C187" s="534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8" t="s">
        <v>177</v>
      </c>
      <c r="B189" s="539"/>
      <c r="C189" s="539"/>
      <c r="D189" s="539"/>
      <c r="E189" s="539"/>
      <c r="F189" s="539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0" t="s">
        <v>34</v>
      </c>
      <c r="B194" s="533"/>
      <c r="C194" s="534"/>
      <c r="D194" s="40">
        <f>SUM(B190:C193)</f>
        <v>0</v>
      </c>
    </row>
    <row r="195" spans="1:6" x14ac:dyDescent="0.3">
      <c r="A195" s="530" t="s">
        <v>251</v>
      </c>
      <c r="B195" s="533"/>
      <c r="C195" s="534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2019-03-05T21:45:44Z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