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LC-AB\Desktop\"/>
    </mc:Choice>
  </mc:AlternateContent>
  <xr:revisionPtr revIDLastSave="0" documentId="13_ncr:1_{BA0FC383-FDEE-4521-8029-8C85CE69CC6C}" xr6:coauthVersionLast="44" xr6:coauthVersionMax="44" xr10:uidLastSave="{00000000-0000-0000-0000-000000000000}"/>
  <bookViews>
    <workbookView xWindow="-120" yWindow="-120" windowWidth="20730" windowHeight="11160" tabRatio="916" activeTab="1" xr2:uid="{00000000-000D-0000-FFFF-FFFF00000000}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47" l="1"/>
  <c r="B9" i="47"/>
  <c r="B8" i="47"/>
  <c r="B10" i="45"/>
  <c r="B9" i="45"/>
  <c r="B8" i="45"/>
  <c r="E710" i="48"/>
  <c r="E657" i="48"/>
  <c r="E43" i="48"/>
  <c r="B112" i="29"/>
  <c r="B111" i="29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D616" i="48" s="1"/>
  <c r="D617" i="48" s="1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78" i="48" l="1"/>
  <c r="D579" i="48" s="1"/>
  <c r="D199" i="48"/>
  <c r="D200" i="48" s="1"/>
  <c r="D596" i="48"/>
  <c r="D261" i="48"/>
  <c r="D223" i="48"/>
  <c r="D224" i="48" s="1"/>
  <c r="D339" i="48"/>
  <c r="D340" i="48" s="1"/>
  <c r="D710" i="48"/>
  <c r="B710" i="48" s="1"/>
  <c r="D711" i="48" s="1"/>
  <c r="D689" i="48"/>
  <c r="B689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712" i="48" l="1"/>
  <c r="D714" i="48"/>
  <c r="D715" i="48" s="1"/>
  <c r="D597" i="48"/>
  <c r="D599" i="48"/>
  <c r="D600" i="48" s="1"/>
  <c r="B91" i="29" s="1"/>
  <c r="D690" i="48"/>
  <c r="D691" i="48" s="1"/>
  <c r="B102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D213" i="45" s="1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D43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58" i="45" l="1"/>
  <c r="D59" i="45" s="1"/>
  <c r="D79" i="45"/>
  <c r="D80" i="45" s="1"/>
  <c r="D134" i="45"/>
  <c r="D135" i="45" s="1"/>
  <c r="D385" i="44"/>
  <c r="D386" i="44" s="1"/>
  <c r="D596" i="44"/>
  <c r="D597" i="44" s="1"/>
  <c r="D578" i="44"/>
  <c r="D579" i="44" s="1"/>
  <c r="D100" i="45"/>
  <c r="D101" i="45" s="1"/>
  <c r="D58" i="47"/>
  <c r="D59" i="47" s="1"/>
  <c r="D134" i="47"/>
  <c r="D135" i="47" s="1"/>
  <c r="D118" i="47"/>
  <c r="D119" i="47" s="1"/>
  <c r="B43" i="44"/>
  <c r="D44" i="44" s="1"/>
  <c r="D181" i="44"/>
  <c r="B181" i="44" s="1"/>
  <c r="D182" i="44" s="1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7" i="44"/>
  <c r="B657" i="44" s="1"/>
  <c r="D658" i="44" s="1"/>
  <c r="D659" i="44" s="1"/>
  <c r="D240" i="44"/>
  <c r="B240" i="44" s="1"/>
  <c r="D241" i="44" s="1"/>
  <c r="D242" i="44" s="1"/>
  <c r="D295" i="44"/>
  <c r="D419" i="44"/>
  <c r="B419" i="44" s="1"/>
  <c r="D420" i="44" s="1"/>
  <c r="D466" i="44"/>
  <c r="B466" i="44" s="1"/>
  <c r="D467" i="44" s="1"/>
  <c r="D468" i="44" s="1"/>
  <c r="D595" i="44"/>
  <c r="D689" i="44"/>
  <c r="B689" i="44" s="1"/>
  <c r="D690" i="44" s="1"/>
  <c r="D710" i="44"/>
  <c r="B710" i="44" s="1"/>
  <c r="D711" i="44" s="1"/>
  <c r="D555" i="44"/>
  <c r="B555" i="44" s="1"/>
  <c r="D556" i="44" s="1"/>
  <c r="D557" i="44" s="1"/>
  <c r="D515" i="44"/>
  <c r="B515" i="44" s="1"/>
  <c r="D516" i="44" s="1"/>
  <c r="D362" i="44"/>
  <c r="D363" i="44" s="1"/>
  <c r="D127" i="44"/>
  <c r="B127" i="44" s="1"/>
  <c r="D128" i="44" s="1"/>
  <c r="D129" i="44" l="1"/>
  <c r="B45" i="29" s="1"/>
  <c r="B295" i="44"/>
  <c r="D296" i="44" s="1"/>
  <c r="B80" i="29"/>
  <c r="D517" i="44"/>
  <c r="D714" i="44"/>
  <c r="D715" i="44" s="1"/>
  <c r="D712" i="44"/>
  <c r="D691" i="44"/>
  <c r="B101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214" i="47"/>
  <c r="D215" i="47" s="1"/>
  <c r="B11" i="47" s="1"/>
  <c r="D717" i="44"/>
  <c r="B35" i="29" s="1"/>
  <c r="D214" i="45"/>
  <c r="D215" i="45" s="1"/>
  <c r="D244" i="44"/>
  <c r="D661" i="44"/>
  <c r="D559" i="44"/>
  <c r="D470" i="44"/>
  <c r="D365" i="44"/>
  <c r="B106" i="29"/>
  <c r="D297" i="44" l="1"/>
  <c r="D299" i="44"/>
  <c r="D662" i="44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<sst xmlns="http://schemas.openxmlformats.org/spreadsheetml/2006/main" count="2651" uniqueCount="552">
  <si>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</si>
  <si>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</si>
  <si>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</si>
  <si>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</si>
  <si>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</si>
  <si>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</si>
  <si>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</si>
  <si>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</si>
  <si>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</si>
  <si>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</si>
  <si>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</si>
  <si>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</si>
  <si>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</si>
  <si>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</si>
  <si>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</si>
  <si>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</si>
  <si>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</si>
  <si>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</si>
  <si>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</si>
  <si>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</si>
  <si>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</si>
  <si>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</si>
  <si>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</si>
  <si>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</si>
  <si>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</si>
  <si>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</si>
  <si>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</si>
  <si>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</si>
  <si>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</si>
  <si>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</si>
  <si>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</si>
  <si>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</si>
  <si>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</si>
  <si>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</si>
  <si>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</si>
  <si>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</si>
  <si>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</si>
  <si>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</si>
  <si>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</si>
  <si>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</si>
  <si>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</si>
  <si>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</si>
  <si>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</si>
  <si>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</si>
  <si>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</si>
  <si>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</si>
  <si>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</si>
  <si>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</si>
  <si>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</si>
  <si>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</si>
  <si>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</si>
  <si>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</si>
  <si>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</si>
  <si>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</si>
  <si>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</si>
  <si>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</si>
  <si>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</si>
  <si>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</si>
  <si>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</si>
  <si>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</si>
  <si>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</si>
  <si>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</si>
  <si>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</si>
  <si>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</si>
  <si>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</si>
  <si>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</si>
  <si>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</si>
  <si>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</si>
  <si>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</si>
  <si>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</si>
  <si>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</si>
  <si>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</si>
  <si>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</si>
  <si>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</si>
  <si>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</si>
  <si>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</si>
  <si>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</si>
  <si>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</si>
  <si>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</si>
  <si>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</si>
  <si>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</si>
  <si>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</si>
  <si>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</si>
  <si>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</si>
  <si>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</si>
  <si>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</si>
  <si>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</si>
  <si>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</si>
  <si>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</si>
  <si>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</si>
  <si>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</si>
  <si>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</si>
  <si>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</si>
  <si>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</si>
  <si>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</si>
  <si>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</si>
  <si>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</si>
  <si>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</si>
  <si>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</si>
  <si>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</si>
  <si>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</si>
  <si>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</si>
  <si>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</si>
  <si>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</si>
  <si>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</si>
  <si>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</si>
  <si>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</si>
  <si>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</si>
  <si>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</si>
  <si>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</si>
  <si>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</si>
  <si>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</si>
  <si>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</si>
  <si>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</si>
  <si>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</si>
  <si>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</si>
  <si>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</si>
  <si>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</si>
  <si>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</si>
  <si>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</si>
  <si>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</si>
  <si>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</si>
  <si>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</si>
  <si>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</si>
  <si>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</si>
  <si>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</si>
  <si>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</si>
  <si>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</si>
  <si>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</si>
  <si>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</si>
  <si>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</si>
  <si>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</si>
  <si>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</si>
  <si>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</si>
  <si>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</si>
  <si>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</si>
  <si>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</si>
  <si>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</si>
  <si>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</si>
  <si>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</si>
  <si>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</si>
  <si>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</si>
  <si>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</si>
  <si>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</si>
  <si>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</si>
  <si>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</si>
  <si>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</si>
  <si>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</si>
  <si>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</si>
  <si>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</si>
  <si>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</si>
  <si>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</si>
  <si>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</si>
  <si>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</si>
  <si>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</si>
  <si>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</si>
  <si>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</si>
  <si>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</si>
  <si>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</si>
  <si>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</si>
  <si>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</si>
  <si>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</si>
  <si>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</si>
  <si>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</si>
  <si>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</si>
  <si>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</si>
  <si>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</si>
  <si>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</si>
  <si>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</si>
  <si>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</si>
  <si>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</si>
  <si>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</si>
  <si>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</si>
  <si>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</si>
  <si>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</si>
  <si>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</si>
  <si>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</si>
  <si>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</si>
  <si>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</si>
  <si>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</si>
  <si>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</si>
  <si>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</si>
  <si>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</si>
  <si>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</si>
  <si>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</si>
  <si>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</si>
  <si>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</si>
  <si>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</si>
  <si>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</si>
  <si>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</si>
  <si>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</si>
  <si>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</si>
  <si>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</si>
  <si>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</si>
  <si>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</si>
  <si>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</si>
  <si>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</si>
  <si>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</si>
  <si>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</si>
  <si>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</si>
  <si>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</si>
  <si>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</si>
  <si>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</si>
  <si>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</si>
  <si>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</si>
  <si>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</si>
  <si>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</si>
  <si>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</si>
  <si>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</si>
  <si>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</si>
  <si>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</si>
  <si>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</si>
  <si>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</si>
  <si>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</si>
  <si>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</si>
  <si>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</si>
  <si>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</si>
  <si>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</si>
  <si>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</si>
  <si>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</si>
  <si>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</si>
  <si>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</si>
  <si>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</si>
  <si>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</si>
  <si>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</si>
  <si>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</si>
  <si>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</si>
  <si>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</si>
  <si>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</si>
  <si>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</si>
  <si>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</si>
  <si>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</si>
  <si>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</si>
  <si>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</si>
  <si>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</si>
  <si>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</si>
  <si>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</si>
  <si>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</si>
  <si>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</si>
  <si>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</si>
  <si>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</si>
  <si>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</si>
  <si>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</si>
  <si>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</si>
  <si>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</si>
  <si>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</si>
  <si>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</si>
  <si>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</si>
  <si>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</si>
  <si>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</si>
  <si>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</si>
  <si>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</si>
  <si>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</si>
  <si>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</si>
  <si>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</si>
  <si>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</si>
  <si>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</si>
  <si>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</si>
  <si>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</si>
  <si>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</si>
  <si>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</si>
  <si>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</si>
  <si>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</si>
  <si>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</si>
  <si>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</si>
  <si>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</si>
  <si>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</si>
  <si>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</si>
  <si>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</si>
  <si>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</si>
  <si>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</si>
  <si>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</si>
  <si>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</si>
  <si>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</si>
  <si>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</si>
  <si>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</si>
  <si>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</si>
  <si>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</si>
  <si>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</si>
  <si>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</si>
  <si>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</si>
  <si>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</si>
  <si>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</si>
  <si>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</si>
  <si>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</si>
  <si>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</si>
  <si>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</si>
  <si>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</si>
  <si>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</si>
  <si>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</si>
  <si>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</si>
  <si>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</si>
  <si>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</si>
  <si>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</si>
  <si>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</si>
  <si>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</si>
  <si>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</si>
  <si>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</si>
  <si>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</si>
  <si>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</si>
  <si>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</si>
  <si>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</si>
  <si>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</si>
  <si>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</si>
  <si>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</si>
  <si>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</si>
  <si>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</si>
  <si>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</si>
  <si>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</si>
  <si>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</si>
  <si>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</si>
  <si>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</si>
  <si>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</si>
  <si>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</si>
  <si>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</si>
  <si>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</si>
  <si>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</si>
  <si>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</si>
  <si>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</si>
  <si>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</si>
  <si>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</si>
  <si>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</si>
  <si>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</si>
  <si>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</si>
  <si>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</si>
  <si>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</si>
  <si>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</si>
  <si>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</si>
  <si>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</si>
  <si>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</si>
  <si>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</si>
  <si>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</si>
  <si>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</si>
  <si>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</si>
  <si>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</si>
  <si>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</si>
  <si>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</si>
  <si>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</si>
  <si>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</si>
  <si>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</si>
  <si>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</si>
  <si>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</si>
  <si>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</si>
  <si>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</si>
  <si>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</si>
  <si>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</si>
  <si>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</si>
  <si>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</si>
  <si>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</si>
  <si>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</si>
  <si>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</si>
  <si>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</si>
  <si>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</si>
  <si>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</si>
  <si>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</si>
  <si>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</si>
  <si>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</si>
  <si>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</si>
  <si>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</si>
  <si>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</si>
  <si>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</si>
  <si>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</si>
  <si>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</si>
  <si>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</si>
  <si>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</si>
  <si>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</si>
  <si>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</si>
  <si>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</si>
  <si>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</si>
  <si>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</si>
  <si>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</si>
  <si>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</si>
  <si>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</si>
  <si>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</si>
  <si>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</si>
  <si>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</si>
  <si>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</si>
  <si>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</si>
  <si>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</si>
  <si>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</si>
  <si>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</si>
  <si>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</si>
  <si>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</si>
  <si>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</si>
  <si>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</si>
  <si>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</si>
  <si>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</si>
  <si>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</si>
  <si>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</si>
  <si>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</si>
  <si>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</si>
  <si>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</si>
  <si>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</si>
  <si>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</si>
  <si>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</si>
  <si>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</si>
  <si>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</si>
  <si>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</si>
  <si>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</si>
  <si>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</si>
  <si>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</si>
  <si>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</si>
  <si>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</si>
  <si>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</si>
  <si>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</si>
  <si>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</si>
  <si>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</si>
  <si>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</si>
  <si>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</si>
  <si>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</si>
  <si>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</si>
  <si>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</si>
  <si>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</si>
  <si>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</si>
  <si>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</si>
  <si>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</si>
  <si>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</si>
  <si>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</si>
  <si>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</si>
  <si>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</si>
  <si>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</si>
  <si>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</si>
  <si>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</si>
  <si>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</si>
  <si>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</si>
  <si>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</si>
  <si>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</si>
  <si>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</si>
  <si>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</si>
  <si>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</si>
  <si>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</si>
  <si>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</si>
  <si>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</si>
  <si>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</si>
  <si>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</si>
  <si>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</si>
  <si>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</si>
  <si>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</si>
  <si>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</si>
  <si>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</si>
  <si>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</si>
  <si>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</si>
  <si>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</si>
  <si>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</si>
  <si>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</si>
  <si>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</si>
  <si>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</si>
  <si>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</si>
  <si>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</si>
  <si>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</si>
  <si>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</si>
  <si>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</si>
  <si>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</si>
  <si>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</si>
  <si>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</si>
  <si>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</si>
  <si>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</si>
  <si>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</si>
  <si>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</si>
  <si>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</si>
  <si>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</si>
  <si>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</si>
  <si>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</si>
  <si>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</si>
  <si>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</si>
  <si>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</si>
  <si>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CM Gafsa</t>
  </si>
  <si>
    <t>Dr Mejed Heni</t>
  </si>
  <si>
    <t>M. Mohamed (Directeur magasin)</t>
  </si>
  <si>
    <t>Les autoisations de mise à la consommation des produits de la pêche importés ne sont pas conservés.</t>
  </si>
  <si>
    <t xml:space="preserve"> Classer ces documents, il s'agit d'une exigences réglementaire.</t>
  </si>
  <si>
    <t>Les emballages étaient maintenus dans leurx cartons</t>
  </si>
  <si>
    <t>Les cartons ne sont tolérés que dans le froid négatif</t>
  </si>
  <si>
    <t>Le badge de l'opératrice sur place n'était pas porté</t>
  </si>
  <si>
    <t>Le badge doit toujours être porté par l'opérateur.</t>
  </si>
  <si>
    <t>Les paquets de cacahuètes enrobées présentaient des étiquettes facile à détacher (photo).
Les étiquettes des coockies sésames ne mentionnaient pas la présence de sésame.</t>
  </si>
  <si>
    <t>Renforcer les contrôle et exiger le respect des règles d'étiquetage</t>
  </si>
  <si>
    <t>Renforcer le nettoyage</t>
  </si>
  <si>
    <t>Les heures de fin d'exposition n'étaient pas enregistrées à la fin du mois de juillet.
Les ventes et les casses n'étaient pas enregistrés</t>
  </si>
  <si>
    <t>Enregistrer toutes les données des cadensiers.</t>
  </si>
  <si>
    <t>Respecter l'ordre de remplissage des données</t>
  </si>
  <si>
    <t>Absence des produits référencés par Carrefour. Lavage au savon liquide</t>
  </si>
  <si>
    <t>Mettre à disposition les produits nécessaires</t>
  </si>
  <si>
    <t>Renforcer le nettoyage du trancheur</t>
  </si>
  <si>
    <t>Le même personnel travaille dans la charcuterie et le traiteur. La contamination croisée est possible.</t>
  </si>
  <si>
    <t>Respecter l'ordre d'affectation du personnel.</t>
  </si>
  <si>
    <t>Le 27/07: 1/2 poulets non tracés
Du 15 au 17/07: la testira manquait de 100g.</t>
  </si>
  <si>
    <t>Le saucisson à l'ail découpé et vendu le 17/07 n'était pas tracé</t>
  </si>
  <si>
    <t>Respecter le remplissage des données de traçabilité</t>
  </si>
  <si>
    <t>La barrate à viande hachée et le poussoir étaient encore trempé d'eau après 2 jours de non utilisation.</t>
  </si>
  <si>
    <t>Assurer l'essuyage des surfaces après nettoyage</t>
  </si>
  <si>
    <t>Documents absents</t>
  </si>
  <si>
    <t>Exiger l'affichage de ces documents</t>
  </si>
  <si>
    <t>10/07: Fabrication de merguez: de la date d'abattage + DLC
10/07 9,5 kg de viande hachée sans aucune trace
16/07: Osso bucco exposés 2,930kg et vendu 2,2, absence trace sur le reste
18/07: Absence d'identification des matières premières 
Utilisation de la fiche de traçabilité trad pour enregistrer les produits LS
Poulet Andalucia vente 5,9kg alors seuls 3,04kg, aucune trace sur le reste.</t>
  </si>
  <si>
    <t>Attention; Poulet Andalucia Vente au client un produits dont la DLC du fabricant 21/07 alors que le ticket balance affiche 22/07.</t>
  </si>
  <si>
    <t>Respecter les durées de vies des produits</t>
  </si>
  <si>
    <t>Une formation en urgence est requise pour les employés sur place</t>
  </si>
  <si>
    <t>Assurer la rotation des stocks des produits.</t>
  </si>
  <si>
    <t>Des poissons en caisses avaient été réceptionnés depuis le 12/08 (4 jours avant l'audit), leur fraîcheur n'atteint plus la catégorie A (œil, branchies et signe du godet positif)</t>
  </si>
  <si>
    <t>Contacter les concernés pour remédier à cet écart.</t>
  </si>
  <si>
    <t>Calamar panés:
Absence de l'identification des ingrédients dans les barquettes de calamar panés. Attention; des allergènes sont probablement présents.</t>
  </si>
  <si>
    <t>Poulpes: 15kg réceptionnés et 18 kg emballés.</t>
  </si>
  <si>
    <t>Assurer les contrôles rigoureux des tableaux</t>
  </si>
  <si>
    <t>Les pommes de terre étaient stockées devant la chambre froide, l'eau stagnait en dessous des palettes</t>
  </si>
  <si>
    <t>La propreté n'était pas satisfaisante</t>
  </si>
  <si>
    <t>Les produits de 4ème gamme étaient exposés à 12°C.</t>
  </si>
  <si>
    <t>Exiger la réparation des meubles.</t>
  </si>
  <si>
    <t>Le linéaire des cubes de glace n'était pas propre</t>
  </si>
  <si>
    <t>Au moins 5 unités de cornets glace était défoncés.</t>
  </si>
  <si>
    <t>Assurer un nettoyage approfondi</t>
  </si>
  <si>
    <t>Renforcer les contrôle</t>
  </si>
  <si>
    <t>En attente des attestation d'aptitude</t>
  </si>
  <si>
    <t>La formation sur le système demeure nécessaire pour le personnel de la boucherie</t>
  </si>
  <si>
    <t>Réparation nécessaire</t>
  </si>
  <si>
    <t>Sol usé (aux coins)</t>
  </si>
  <si>
    <t>Les sols sont usés et décollés</t>
  </si>
  <si>
    <t>Entretenir le sol</t>
  </si>
  <si>
    <t xml:space="preserve">La température d'exposition des produits 4ème gamme dépasse les 12°C. </t>
  </si>
  <si>
    <t>Renforcer le froid</t>
  </si>
  <si>
    <t>A renforcer</t>
  </si>
  <si>
    <t>Installer une moustiquaire dans l'ouverture d'aération</t>
  </si>
  <si>
    <t>Le sol présente un revêtement décollé</t>
  </si>
  <si>
    <t>Eclairage faible</t>
  </si>
  <si>
    <t>Un seul bac est prévu pour la poissonnerie et un autre pour le traiteur</t>
  </si>
  <si>
    <t>La station du traiteur était hors service le jour de l'audit</t>
  </si>
  <si>
    <t>Mettre 3 bacs à disposition</t>
  </si>
  <si>
    <t xml:space="preserve">Des tracs de rouilles ont été constatées au niveau des gorges arrondies </t>
  </si>
  <si>
    <t>entretenir les jointures</t>
  </si>
  <si>
    <t>La pédale de la boucherie n'était pas fonctionnelle</t>
  </si>
  <si>
    <t>Stagnation d'eau au sous sol devant les chambres froides</t>
  </si>
  <si>
    <t>Réparation</t>
  </si>
  <si>
    <t>Réparation des fuites</t>
  </si>
  <si>
    <t>Mise en œuvre partielle</t>
  </si>
  <si>
    <t>Le lave-mains de la boucherie est corrodé</t>
  </si>
  <si>
    <t>Remaplcer les éléments usés</t>
  </si>
  <si>
    <t>Absence d'eau chaude dans la boucherie</t>
  </si>
  <si>
    <t>Réparer le chauffe eau</t>
  </si>
  <si>
    <t>Les billots étaient usés</t>
  </si>
  <si>
    <t>Remplacer ces éléments</t>
  </si>
  <si>
    <t>Le sol de la chambre des déchets est usé</t>
  </si>
  <si>
    <t>Entretien nécessaire</t>
  </si>
  <si>
    <t>La portière du meible neutre ne tient pas fermée</t>
  </si>
  <si>
    <t>La vitre du four est fissurée</t>
  </si>
  <si>
    <t>Remplacer cet élément</t>
  </si>
  <si>
    <t>Les broches étaient usées. Les manches n'étaient pas propres.
Du gras persistait au niveau des poignées des portières du rotissoire et sur les filtres de la hotte</t>
  </si>
  <si>
    <t>Lavage et désinfection des œufs et des crudités dans le lave-mains. Les valeurs des volumes notées (10L d'eau pour 1/4 de gobelet d'eau de Javel) ne sont pas juste. 
A certains jours les œufs et les légumes étaient lavés en même temps. Pratique interdite</t>
  </si>
  <si>
    <t>Installer une pompe doseuse automatique pour le chlore 
Séparer les horaires de lavage des légumes de ceux de lavage des œufs</t>
  </si>
  <si>
    <t>La planche de découpe devient usée</t>
  </si>
  <si>
    <t>Remplacer cet éléments</t>
  </si>
  <si>
    <t>Certains bacs d'épices étaient endommagés</t>
  </si>
  <si>
    <t xml:space="preserve">Afficheur non fonctionnel
Plancher usés </t>
  </si>
  <si>
    <t>Installer un afficheur
Entretenir le plancher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</si>
</sst>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9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7" fillId="0" borderId="0" xfId="0" applyFont="1" applyAlignment="1" applyProtection="1">
      <alignment horizontal="center" vertical="center" wrapText="1"/>
      <protection hidden="1"/>
    </xf>
    <xf numFmtId="166" fontId="6" fillId="0" borderId="1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>
      <alignment wrapText="1"/>
    </xf>
    <xf numFmtId="0" fontId="35" fillId="0" borderId="1" xfId="1" applyFont="1" applyBorder="1" applyAlignment="1">
      <alignment wrapText="1"/>
    </xf>
    <xf numFmtId="0" fontId="35" fillId="0" borderId="1" xfId="1" applyFont="1" applyBorder="1" applyAlignment="1">
      <alignment vertical="center" wrapText="1"/>
    </xf>
    <xf numFmtId="0" fontId="35" fillId="0" borderId="0" xfId="1" applyFont="1" applyAlignment="1">
      <alignment horizontal="center" vertical="center" wrapText="1"/>
    </xf>
    <xf numFmtId="0" fontId="43" fillId="17" borderId="16" xfId="1" applyFont="1" applyFill="1" applyBorder="1" applyAlignment="1">
      <alignment wrapText="1"/>
    </xf>
    <xf numFmtId="0" fontId="35" fillId="0" borderId="1" xfId="1" applyFont="1" applyBorder="1" applyAlignment="1">
      <alignment horizontal="center" vertical="center" wrapText="1"/>
    </xf>
    <xf numFmtId="0" fontId="37" fillId="0" borderId="2" xfId="0" applyFont="1" applyBorder="1" applyAlignment="1" applyProtection="1">
      <alignment wrapText="1"/>
      <protection locked="0"/>
    </xf>
    <xf numFmtId="166" fontId="37" fillId="0" borderId="1" xfId="0" applyNumberFormat="1" applyFont="1" applyBorder="1" applyAlignment="1" applyProtection="1">
      <alignment wrapText="1"/>
      <protection locked="0"/>
    </xf>
    <xf numFmtId="0" fontId="37" fillId="0" borderId="5" xfId="0" applyFont="1" applyBorder="1" applyAlignment="1" applyProtection="1">
      <alignment wrapText="1"/>
      <protection locked="0"/>
    </xf>
    <xf numFmtId="166" fontId="6" fillId="0" borderId="1" xfId="0" applyNumberFormat="1" applyFont="1" applyBorder="1" applyAlignment="1">
      <alignment wrapText="1"/>
    </xf>
    <xf numFmtId="0" fontId="11" fillId="2" borderId="0" xfId="0" applyFont="1" applyFill="1" applyAlignment="1">
      <alignment wrapText="1"/>
    </xf>
    <xf numFmtId="0" fontId="35" fillId="0" borderId="1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0.73529411764705888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4061792"/>
        <c:axId val="1814059072"/>
      </c:barChart>
      <c:catAx>
        <c:axId val="181406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814059072"/>
        <c:crosses val="autoZero"/>
        <c:auto val="1"/>
        <c:lblAlgn val="ctr"/>
        <c:lblOffset val="100"/>
        <c:noMultiLvlLbl val="0"/>
      </c:catAx>
      <c:valAx>
        <c:axId val="1814059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4061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0.6875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69933344"/>
        <c:axId val="1469933888"/>
      </c:barChart>
      <c:catAx>
        <c:axId val="146993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469933888"/>
        <c:crosses val="autoZero"/>
        <c:auto val="1"/>
        <c:lblAlgn val="ctr"/>
        <c:lblOffset val="100"/>
        <c:noMultiLvlLbl val="0"/>
      </c:catAx>
      <c:valAx>
        <c:axId val="1469933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6993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69924640"/>
        <c:axId val="1469935520"/>
      </c:barChart>
      <c:catAx>
        <c:axId val="146992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469935520"/>
        <c:crosses val="autoZero"/>
        <c:auto val="1"/>
        <c:lblAlgn val="ctr"/>
        <c:lblOffset val="100"/>
        <c:noMultiLvlLbl val="0"/>
      </c:catAx>
      <c:valAx>
        <c:axId val="1469935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6992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0.94444444444444442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69930080"/>
        <c:axId val="1469937152"/>
      </c:barChart>
      <c:catAx>
        <c:axId val="146993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469937152"/>
        <c:crosses val="autoZero"/>
        <c:auto val="1"/>
        <c:lblAlgn val="ctr"/>
        <c:lblOffset val="100"/>
        <c:noMultiLvlLbl val="0"/>
      </c:catAx>
      <c:valAx>
        <c:axId val="1469937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69930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0.9642857142857143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69925184"/>
        <c:axId val="1469925728"/>
      </c:barChart>
      <c:catAx>
        <c:axId val="146992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469925728"/>
        <c:crosses val="autoZero"/>
        <c:auto val="1"/>
        <c:lblAlgn val="ctr"/>
        <c:lblOffset val="100"/>
        <c:noMultiLvlLbl val="0"/>
      </c:catAx>
      <c:valAx>
        <c:axId val="1469925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6992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90578144"/>
        <c:axId val="1690584128"/>
      </c:barChart>
      <c:catAx>
        <c:axId val="169057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690584128"/>
        <c:crosses val="autoZero"/>
        <c:auto val="1"/>
        <c:lblAlgn val="ctr"/>
        <c:lblOffset val="100"/>
        <c:noMultiLvlLbl val="0"/>
      </c:catAx>
      <c:valAx>
        <c:axId val="1690584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9057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90572704"/>
        <c:axId val="1690573248"/>
      </c:barChart>
      <c:catAx>
        <c:axId val="169057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690573248"/>
        <c:crosses val="autoZero"/>
        <c:auto val="1"/>
        <c:lblAlgn val="ctr"/>
        <c:lblOffset val="100"/>
        <c:noMultiLvlLbl val="0"/>
      </c:catAx>
      <c:valAx>
        <c:axId val="1690573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9057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0.81578947368421051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90575424"/>
        <c:axId val="1690585760"/>
      </c:barChart>
      <c:catAx>
        <c:axId val="169057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690585760"/>
        <c:crosses val="autoZero"/>
        <c:auto val="1"/>
        <c:lblAlgn val="ctr"/>
        <c:lblOffset val="100"/>
        <c:noMultiLvlLbl val="0"/>
      </c:catAx>
      <c:valAx>
        <c:axId val="169058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9057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0.79166666666666674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00886432"/>
        <c:axId val="1600897312"/>
        <c:extLst/>
      </c:barChart>
      <c:catAx>
        <c:axId val="16008864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600897312"/>
        <c:crosses val="autoZero"/>
        <c:auto val="1"/>
        <c:lblAlgn val="ctr"/>
        <c:lblOffset val="100"/>
        <c:noMultiLvlLbl val="0"/>
      </c:catAx>
      <c:valAx>
        <c:axId val="160089731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60088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00129632"/>
        <c:axId val="1813534336"/>
        <c:extLst/>
      </c:barChart>
      <c:catAx>
        <c:axId val="160012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813534336"/>
        <c:crosses val="autoZero"/>
        <c:auto val="1"/>
        <c:lblAlgn val="ctr"/>
        <c:lblOffset val="100"/>
        <c:noMultiLvlLbl val="0"/>
      </c:catAx>
      <c:valAx>
        <c:axId val="1813534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60012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4063968"/>
        <c:axId val="1814056896"/>
      </c:barChart>
      <c:catAx>
        <c:axId val="181406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814056896"/>
        <c:crosses val="autoZero"/>
        <c:auto val="1"/>
        <c:lblAlgn val="ctr"/>
        <c:lblOffset val="100"/>
        <c:noMultiLvlLbl val="0"/>
      </c:catAx>
      <c:valAx>
        <c:axId val="1814056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406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0.93055555555555558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4055808"/>
        <c:axId val="1814052000"/>
      </c:barChart>
      <c:catAx>
        <c:axId val="181405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814052000"/>
        <c:crosses val="autoZero"/>
        <c:auto val="1"/>
        <c:lblAlgn val="ctr"/>
        <c:lblOffset val="100"/>
        <c:noMultiLvlLbl val="0"/>
      </c:catAx>
      <c:valAx>
        <c:axId val="1814052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405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0.70512820512820518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4059616"/>
        <c:axId val="1814057440"/>
      </c:barChart>
      <c:catAx>
        <c:axId val="181405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814057440"/>
        <c:crosses val="autoZero"/>
        <c:auto val="1"/>
        <c:lblAlgn val="ctr"/>
        <c:lblOffset val="100"/>
        <c:noMultiLvlLbl val="0"/>
      </c:catAx>
      <c:valAx>
        <c:axId val="181405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405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0.78378378378378377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2870032"/>
        <c:axId val="1802867856"/>
      </c:barChart>
      <c:catAx>
        <c:axId val="180287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802867856"/>
        <c:crosses val="autoZero"/>
        <c:auto val="1"/>
        <c:lblAlgn val="ctr"/>
        <c:lblOffset val="100"/>
        <c:noMultiLvlLbl val="0"/>
      </c:catAx>
      <c:valAx>
        <c:axId val="1802867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2870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0.68604651162790697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2874928"/>
        <c:axId val="1802866768"/>
      </c:barChart>
      <c:catAx>
        <c:axId val="180287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802866768"/>
        <c:crosses val="autoZero"/>
        <c:auto val="1"/>
        <c:lblAlgn val="ctr"/>
        <c:lblOffset val="100"/>
        <c:noMultiLvlLbl val="0"/>
      </c:catAx>
      <c:valAx>
        <c:axId val="1802866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287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0.6875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2872752"/>
        <c:axId val="1802864048"/>
      </c:barChart>
      <c:catAx>
        <c:axId val="180287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802864048"/>
        <c:crosses val="autoZero"/>
        <c:auto val="1"/>
        <c:lblAlgn val="ctr"/>
        <c:lblOffset val="100"/>
        <c:noMultiLvlLbl val="0"/>
      </c:catAx>
      <c:valAx>
        <c:axId val="1802864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287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0.9821428571428571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2869488"/>
        <c:axId val="1802864592"/>
      </c:barChart>
      <c:catAx>
        <c:axId val="180286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802864592"/>
        <c:crosses val="autoZero"/>
        <c:auto val="1"/>
        <c:lblAlgn val="ctr"/>
        <c:lblOffset val="100"/>
        <c:noMultiLvlLbl val="0"/>
      </c:catAx>
      <c:valAx>
        <c:axId val="1802864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2869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T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2870576"/>
        <c:axId val="1469932256"/>
      </c:barChart>
      <c:catAx>
        <c:axId val="180287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TN"/>
          </a:p>
        </c:txPr>
        <c:crossAx val="1469932256"/>
        <c:crosses val="autoZero"/>
        <c:auto val="1"/>
        <c:lblAlgn val="ctr"/>
        <c:lblOffset val="100"/>
        <c:noMultiLvlLbl val="0"/>
      </c:catAx>
      <c:valAx>
        <c:axId val="1469932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287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TN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20"/>
  <sheetViews>
    <sheetView view="pageBreakPreview" topLeftCell="A21" zoomScaleSheetLayoutView="100" workbookViewId="0">
      <selection activeCell="D29" sqref="D29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74" t="s">
        <v>275</v>
      </c>
      <c r="B18" s="374"/>
      <c r="C18" s="374"/>
      <c r="D18" s="375" t="s">
        <v>466</v>
      </c>
      <c r="E18" s="375"/>
      <c r="F18" s="375"/>
      <c r="G18" s="375"/>
      <c r="H18" s="375"/>
      <c r="I18" s="375"/>
      <c r="J18" s="375"/>
      <c r="K18" s="375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76" t="s">
        <v>276</v>
      </c>
      <c r="B21" s="376"/>
      <c r="C21" s="376"/>
      <c r="D21" s="376"/>
      <c r="E21" s="376"/>
      <c r="F21" s="376"/>
      <c r="G21" s="376"/>
      <c r="H21" s="376"/>
      <c r="I21" s="376"/>
      <c r="J21" s="376"/>
      <c r="K21" s="376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70" t="s">
        <v>278</v>
      </c>
      <c r="C23" s="370"/>
      <c r="D23" s="42"/>
      <c r="E23" s="42"/>
      <c r="F23" s="42"/>
      <c r="G23" s="42"/>
      <c r="H23" s="42"/>
      <c r="I23" s="42"/>
      <c r="J23" t="str">
        <f>D18</f>
        <v>CM Gafsa</v>
      </c>
    </row>
    <row r="24" spans="1:11" ht="33" customHeight="1" x14ac:dyDescent="0.25">
      <c r="A24" s="50" t="s">
        <v>279</v>
      </c>
      <c r="B24" s="372">
        <f>AVERAGE('A3 Exploitation'!D719,'A3 Technique'!D215)</f>
        <v>0.79166666666666674</v>
      </c>
      <c r="C24" s="372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72" t="e">
        <f>AVERAGE('A4 Exploitation'!D719,'A4 Technique'!D215)</f>
        <v>#DIV/0!</v>
      </c>
      <c r="C25" s="372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70" t="s">
        <v>281</v>
      </c>
      <c r="C29" s="370"/>
      <c r="D29" s="42"/>
      <c r="E29" s="42"/>
      <c r="F29" s="42"/>
      <c r="G29" s="42"/>
      <c r="H29" s="42"/>
      <c r="I29" s="42"/>
      <c r="J29" t="str">
        <f>D18</f>
        <v>CM Gafsa</v>
      </c>
    </row>
    <row r="30" spans="1:11" ht="33" customHeight="1" x14ac:dyDescent="0.25">
      <c r="A30" s="50" t="s">
        <v>279</v>
      </c>
      <c r="B30" s="372">
        <f>'A3 Exploitation'!D719</f>
        <v>0.81578947368421051</v>
      </c>
      <c r="C30" s="372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72" t="e">
        <f>'A4 Exploitation'!D719</f>
        <v>#DIV/0!</v>
      </c>
      <c r="C31" s="372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73" t="s">
        <v>282</v>
      </c>
      <c r="C34" s="373"/>
      <c r="D34" s="42"/>
      <c r="E34" s="42"/>
      <c r="F34" s="42"/>
      <c r="G34" s="42"/>
      <c r="H34" s="42"/>
      <c r="I34" s="42"/>
      <c r="J34" t="str">
        <f>D18</f>
        <v>CM Gafsa</v>
      </c>
    </row>
    <row r="35" spans="1:10" ht="33" customHeight="1" x14ac:dyDescent="0.25">
      <c r="A35" s="50" t="s">
        <v>279</v>
      </c>
      <c r="B35" s="372" t="e">
        <f>AVERAGE('A3 Exploitation'!D717, 'A3 Technique'!D213)</f>
        <v>#DIV/0!</v>
      </c>
      <c r="C35" s="372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72" t="e">
        <f>AVERAGE('A4 Exploitation'!D717, 'A4 Technique'!D213)</f>
        <v>#DIV/0!</v>
      </c>
      <c r="C36" s="372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70" t="s">
        <v>283</v>
      </c>
      <c r="C39" s="370"/>
      <c r="D39" s="42"/>
      <c r="E39" s="42"/>
      <c r="F39" s="42"/>
      <c r="G39" s="42"/>
      <c r="H39" s="42"/>
      <c r="I39" s="42"/>
      <c r="J39" t="str">
        <f>D18</f>
        <v>CM Gafsa</v>
      </c>
    </row>
    <row r="40" spans="1:10" ht="33" customHeight="1" x14ac:dyDescent="0.25">
      <c r="A40" s="50" t="s">
        <v>279</v>
      </c>
      <c r="B40" s="369">
        <f>'A3 Exploitation'!D48</f>
        <v>0.73529411764705888</v>
      </c>
      <c r="C40" s="369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9" t="e">
        <f>'A4 Exploitation'!D48</f>
        <v>#DIV/0!</v>
      </c>
      <c r="C41" s="369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70" t="s">
        <v>284</v>
      </c>
      <c r="C44" s="370"/>
      <c r="D44" s="42"/>
      <c r="E44" s="42"/>
      <c r="F44" s="42"/>
      <c r="G44" s="42"/>
      <c r="H44" s="42"/>
      <c r="I44" s="42"/>
      <c r="J44" t="str">
        <f>D18</f>
        <v>CM Gafsa</v>
      </c>
    </row>
    <row r="45" spans="1:10" ht="33" customHeight="1" x14ac:dyDescent="0.25">
      <c r="A45" s="50" t="s">
        <v>279</v>
      </c>
      <c r="B45" s="369" t="e">
        <f>'A3 Exploitation'!D129</f>
        <v>#DIV/0!</v>
      </c>
      <c r="C45" s="369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9" t="e">
        <f>'A4 Exploitation'!D129</f>
        <v>#DIV/0!</v>
      </c>
      <c r="C46" s="369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70" t="s">
        <v>444</v>
      </c>
      <c r="C49" s="370"/>
      <c r="D49" s="42"/>
      <c r="E49" s="42"/>
      <c r="F49" s="42"/>
      <c r="G49" s="42"/>
      <c r="H49" s="42"/>
      <c r="I49" s="42"/>
      <c r="J49" t="str">
        <f>D18</f>
        <v>CM Gafsa</v>
      </c>
    </row>
    <row r="50" spans="1:10" ht="33" customHeight="1" x14ac:dyDescent="0.25">
      <c r="A50" s="50" t="s">
        <v>279</v>
      </c>
      <c r="B50" s="369">
        <f>'A3 Exploitation'!D183</f>
        <v>0.93055555555555558</v>
      </c>
      <c r="C50" s="369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9" t="e">
        <f>'A4 Exploitation'!D183</f>
        <v>#DIV/0!</v>
      </c>
      <c r="C51" s="369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70" t="s">
        <v>445</v>
      </c>
      <c r="C54" s="370"/>
      <c r="D54" s="42"/>
      <c r="E54" s="42"/>
      <c r="F54" s="42"/>
      <c r="G54" s="42"/>
      <c r="H54" s="42"/>
      <c r="I54" s="42"/>
      <c r="J54" t="str">
        <f>D18</f>
        <v>CM Gafsa</v>
      </c>
    </row>
    <row r="55" spans="1:10" ht="33" customHeight="1" x14ac:dyDescent="0.25">
      <c r="A55" s="50" t="s">
        <v>279</v>
      </c>
      <c r="B55" s="369">
        <f>'A3 Exploitation'!D245</f>
        <v>0.70512820512820518</v>
      </c>
      <c r="C55" s="369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9" t="e">
        <f>'A4 Exploitation'!D245</f>
        <v>#DIV/0!</v>
      </c>
      <c r="C56" s="369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70" t="s">
        <v>446</v>
      </c>
      <c r="C59" s="370"/>
      <c r="D59" s="42"/>
      <c r="E59" s="42"/>
      <c r="F59" s="42"/>
      <c r="G59" s="42"/>
      <c r="H59" s="42"/>
      <c r="I59" s="42"/>
      <c r="J59" t="str">
        <f>D18</f>
        <v>CM Gafsa</v>
      </c>
    </row>
    <row r="60" spans="1:10" ht="33" customHeight="1" x14ac:dyDescent="0.25">
      <c r="A60" s="50" t="s">
        <v>279</v>
      </c>
      <c r="B60" s="369">
        <f>'A3 Exploitation'!D300</f>
        <v>0.78378378378378377</v>
      </c>
      <c r="C60" s="369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9" t="e">
        <f>'A4 Exploitation'!D300</f>
        <v>#DIV/0!</v>
      </c>
      <c r="C61" s="369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70" t="s">
        <v>447</v>
      </c>
      <c r="C64" s="370"/>
      <c r="D64" s="42"/>
      <c r="E64" s="42"/>
      <c r="F64" s="42"/>
      <c r="G64" s="42"/>
      <c r="H64" s="42"/>
      <c r="I64" s="42"/>
      <c r="J64" t="str">
        <f>D18</f>
        <v>CM Gafsa</v>
      </c>
    </row>
    <row r="65" spans="1:10" ht="33" customHeight="1" x14ac:dyDescent="0.25">
      <c r="A65" s="50" t="s">
        <v>279</v>
      </c>
      <c r="B65" s="369">
        <f>'A3 Exploitation'!D366</f>
        <v>0.68604651162790697</v>
      </c>
      <c r="C65" s="369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9" t="e">
        <f>'A4 Exploitation'!D366</f>
        <v>#DIV/0!</v>
      </c>
      <c r="C66" s="369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70" t="s">
        <v>448</v>
      </c>
      <c r="C69" s="370"/>
      <c r="D69" s="42"/>
      <c r="E69" s="42"/>
      <c r="F69" s="42"/>
      <c r="G69" s="42"/>
      <c r="H69" s="42"/>
      <c r="I69" s="42"/>
      <c r="J69" t="str">
        <f>D18</f>
        <v>CM Gafsa</v>
      </c>
    </row>
    <row r="70" spans="1:10" ht="33" customHeight="1" x14ac:dyDescent="0.25">
      <c r="A70" s="50" t="s">
        <v>279</v>
      </c>
      <c r="B70" s="369">
        <f>'A3 Exploitation'!D424</f>
        <v>0.6875</v>
      </c>
      <c r="C70" s="369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9" t="e">
        <f>'A4 Exploitation'!D424</f>
        <v>#DIV/0!</v>
      </c>
      <c r="C71" s="369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70" t="s">
        <v>449</v>
      </c>
      <c r="C74" s="370"/>
      <c r="D74" s="42"/>
      <c r="E74" s="42"/>
      <c r="F74" s="42"/>
      <c r="G74" s="42"/>
      <c r="H74" s="42"/>
      <c r="I74" s="42"/>
      <c r="J74" t="str">
        <f>D18</f>
        <v>CM Gafsa</v>
      </c>
    </row>
    <row r="75" spans="1:10" ht="33" customHeight="1" x14ac:dyDescent="0.25">
      <c r="A75" s="50" t="s">
        <v>279</v>
      </c>
      <c r="B75" s="369">
        <f>'A3 Exploitation'!D471</f>
        <v>0.9821428571428571</v>
      </c>
      <c r="C75" s="369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9" t="e">
        <f>'A4 Exploitation'!D471</f>
        <v>#DIV/0!</v>
      </c>
      <c r="C76" s="369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70" t="s">
        <v>450</v>
      </c>
      <c r="C79" s="370"/>
      <c r="D79" s="42"/>
      <c r="E79" s="42"/>
      <c r="F79" s="42"/>
      <c r="G79" s="42"/>
      <c r="H79" s="42"/>
      <c r="I79" s="42"/>
      <c r="J79" t="str">
        <f>D18</f>
        <v>CM Gafsa</v>
      </c>
    </row>
    <row r="80" spans="1:10" ht="33" customHeight="1" x14ac:dyDescent="0.25">
      <c r="A80" s="50" t="s">
        <v>279</v>
      </c>
      <c r="B80" s="369" t="e">
        <f>'A3 Exploitation'!D517</f>
        <v>#DIV/0!</v>
      </c>
      <c r="C80" s="369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9" t="e">
        <f>'A4 Exploitation'!D517</f>
        <v>#DIV/0!</v>
      </c>
      <c r="C81" s="369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70" t="s">
        <v>451</v>
      </c>
      <c r="C84" s="370"/>
      <c r="D84" s="42"/>
      <c r="E84" s="42"/>
      <c r="F84" s="42"/>
      <c r="G84" s="42"/>
      <c r="H84" s="42"/>
      <c r="I84" s="42"/>
      <c r="J84" t="str">
        <f>D18</f>
        <v>CM Gafsa</v>
      </c>
    </row>
    <row r="85" spans="1:10" ht="33" customHeight="1" x14ac:dyDescent="0.25">
      <c r="A85" s="50" t="s">
        <v>279</v>
      </c>
      <c r="B85" s="369">
        <f>'A3 Exploitation'!D560</f>
        <v>0.6875</v>
      </c>
      <c r="C85" s="369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9" t="e">
        <f>'A4 Exploitation'!D560</f>
        <v>#DIV/0!</v>
      </c>
      <c r="C86" s="369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70" t="s">
        <v>285</v>
      </c>
      <c r="C89" s="370"/>
      <c r="D89" s="42"/>
      <c r="E89" s="42"/>
      <c r="F89" s="42"/>
      <c r="G89" s="42"/>
      <c r="H89" s="42"/>
      <c r="I89" s="42"/>
      <c r="J89" t="str">
        <f>D18</f>
        <v>CM Gafsa</v>
      </c>
    </row>
    <row r="90" spans="1:10" ht="33" customHeight="1" x14ac:dyDescent="0.25">
      <c r="A90" s="50" t="s">
        <v>279</v>
      </c>
      <c r="B90" s="369">
        <f>'A3 Exploitation'!D600</f>
        <v>1</v>
      </c>
      <c r="C90" s="369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9" t="e">
        <f>'A4 Exploitation'!D600</f>
        <v>#DIV/0!</v>
      </c>
      <c r="C91" s="369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70" t="s">
        <v>286</v>
      </c>
      <c r="C94" s="370"/>
      <c r="D94" s="42"/>
      <c r="E94" s="42"/>
      <c r="F94" s="42"/>
      <c r="G94" s="42"/>
      <c r="H94" s="42"/>
      <c r="I94" s="42"/>
      <c r="J94" t="str">
        <f>D18</f>
        <v>CM Gafsa</v>
      </c>
    </row>
    <row r="95" spans="1:10" ht="33" customHeight="1" x14ac:dyDescent="0.25">
      <c r="A95" s="50" t="s">
        <v>279</v>
      </c>
      <c r="B95" s="369">
        <f>'A3 Exploitation'!D662</f>
        <v>0.94444444444444442</v>
      </c>
      <c r="C95" s="369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9" t="e">
        <f>'A4 Exploitation'!D662</f>
        <v>#DIV/0!</v>
      </c>
      <c r="C96" s="369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71"/>
      <c r="C99" s="371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70" t="s">
        <v>452</v>
      </c>
      <c r="C100" s="370"/>
      <c r="D100" s="42"/>
      <c r="E100" s="42"/>
      <c r="F100" s="42"/>
      <c r="G100" s="42"/>
      <c r="H100" s="42"/>
      <c r="I100" s="42"/>
      <c r="J100" t="str">
        <f>D18</f>
        <v>CM Gafsa</v>
      </c>
    </row>
    <row r="101" spans="1:10" ht="33" customHeight="1" x14ac:dyDescent="0.25">
      <c r="A101" s="50" t="s">
        <v>279</v>
      </c>
      <c r="B101" s="369">
        <f>'A3 Exploitation'!D691</f>
        <v>0.9642857142857143</v>
      </c>
      <c r="C101" s="369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9" t="e">
        <f>'A4 Exploitation'!D691</f>
        <v>#DIV/0!</v>
      </c>
      <c r="C102" s="369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70" t="s">
        <v>453</v>
      </c>
      <c r="C105" s="370"/>
      <c r="J105" t="str">
        <f>D18</f>
        <v>CM Gafsa</v>
      </c>
    </row>
    <row r="106" spans="1:10" ht="33" customHeight="1" x14ac:dyDescent="0.25">
      <c r="A106" s="50" t="s">
        <v>279</v>
      </c>
      <c r="B106" s="369">
        <f>'A3 Exploitation'!D715</f>
        <v>1</v>
      </c>
      <c r="C106" s="369"/>
    </row>
    <row r="107" spans="1:10" ht="33" customHeight="1" x14ac:dyDescent="0.25">
      <c r="A107" s="50" t="s">
        <v>280</v>
      </c>
      <c r="B107" s="369" t="e">
        <f>'A4 Exploitation'!D715</f>
        <v>#DIV/0!</v>
      </c>
      <c r="C107" s="369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70" t="s">
        <v>287</v>
      </c>
      <c r="C110" s="370"/>
      <c r="J110" t="str">
        <f>D18</f>
        <v>CM Gafsa</v>
      </c>
    </row>
    <row r="111" spans="1:10" ht="33" customHeight="1" x14ac:dyDescent="0.25">
      <c r="A111" s="50" t="s">
        <v>279</v>
      </c>
      <c r="B111" s="369" t="str">
        <f>'A3 Exploitation'!D215</f>
        <v>Le 27/07: 1/2 poulets non tracés
Du 15 au 17/07: la testira manquait de 100g.</v>
      </c>
      <c r="C111" s="369"/>
    </row>
    <row r="112" spans="1:10" ht="33" customHeight="1" x14ac:dyDescent="0.25">
      <c r="A112" s="50" t="s">
        <v>280</v>
      </c>
      <c r="B112" s="369">
        <f>'A4 Exploitation'!D215</f>
        <v>0</v>
      </c>
      <c r="C112" s="369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719"/>
  <sheetViews>
    <sheetView tabSelected="1" view="pageBreakPreview" topLeftCell="A370" zoomScale="70" zoomScaleNormal="100" zoomScaleSheetLayoutView="70" workbookViewId="0">
      <selection activeCell="B378" sqref="B37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78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57"/>
      <c r="E1" s="457"/>
      <c r="F1" s="457"/>
      <c r="G1" s="457"/>
    </row>
    <row r="2" spans="1:7" ht="22.5" x14ac:dyDescent="0.45">
      <c r="A2" s="92"/>
      <c r="B2" s="91">
        <v>0</v>
      </c>
      <c r="C2" s="91">
        <v>1</v>
      </c>
      <c r="D2" s="328"/>
      <c r="E2" s="93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93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93"/>
      <c r="F4" s="93"/>
      <c r="G4" s="93"/>
    </row>
    <row r="5" spans="1:7" ht="22.5" x14ac:dyDescent="0.45">
      <c r="A5" s="92"/>
      <c r="B5" s="90"/>
      <c r="C5" s="90"/>
      <c r="D5" s="328"/>
      <c r="E5" s="93"/>
      <c r="F5" s="93"/>
      <c r="G5" s="93"/>
    </row>
    <row r="6" spans="1:7" ht="22.5" x14ac:dyDescent="0.45">
      <c r="A6" s="92"/>
      <c r="B6" s="90"/>
      <c r="C6" s="90"/>
      <c r="D6" s="328"/>
      <c r="E6" s="93"/>
      <c r="F6" s="93"/>
      <c r="G6" s="93"/>
    </row>
    <row r="7" spans="1:7" ht="22.5" x14ac:dyDescent="0.45">
      <c r="A7" s="458" t="s">
        <v>149</v>
      </c>
      <c r="B7" s="458"/>
      <c r="C7" s="458"/>
      <c r="D7" s="458"/>
      <c r="E7" s="458"/>
      <c r="F7" s="458"/>
      <c r="G7" s="93"/>
    </row>
    <row r="8" spans="1:7" ht="22.5" x14ac:dyDescent="0.45">
      <c r="A8" s="459" t="str">
        <f>'Page de garde'!D18</f>
        <v>CM Gafsa</v>
      </c>
      <c r="B8" s="459"/>
      <c r="C8" s="459"/>
      <c r="D8" s="459"/>
      <c r="E8" s="459"/>
      <c r="F8" s="459"/>
      <c r="G8" s="93"/>
    </row>
    <row r="9" spans="1:7" ht="22.5" x14ac:dyDescent="0.45">
      <c r="A9" s="94" t="s">
        <v>39</v>
      </c>
      <c r="B9" s="460" t="s">
        <v>467</v>
      </c>
      <c r="C9" s="460"/>
      <c r="D9" s="460"/>
      <c r="E9" s="460"/>
      <c r="F9" s="460"/>
      <c r="G9" s="93"/>
    </row>
    <row r="10" spans="1:7" ht="22.5" x14ac:dyDescent="0.45">
      <c r="A10" s="95" t="s">
        <v>41</v>
      </c>
      <c r="B10" s="461" t="s">
        <v>468</v>
      </c>
      <c r="C10" s="461"/>
      <c r="D10" s="461"/>
      <c r="E10" s="461"/>
      <c r="F10" s="461"/>
      <c r="G10" s="93"/>
    </row>
    <row r="11" spans="1:7" ht="22.5" x14ac:dyDescent="0.45">
      <c r="A11" s="94" t="s">
        <v>40</v>
      </c>
      <c r="B11" s="462">
        <v>43693</v>
      </c>
      <c r="C11" s="462"/>
      <c r="D11" s="462"/>
      <c r="E11" s="462"/>
      <c r="F11" s="462"/>
      <c r="G11" s="93"/>
    </row>
    <row r="12" spans="1:7" ht="22.5" x14ac:dyDescent="0.45">
      <c r="A12" s="94" t="s">
        <v>198</v>
      </c>
      <c r="B12" s="463">
        <f>D719</f>
        <v>0.81578947368421051</v>
      </c>
      <c r="C12" s="463"/>
      <c r="D12" s="463"/>
      <c r="E12" s="463"/>
      <c r="F12" s="463"/>
      <c r="G12" s="93"/>
    </row>
    <row r="13" spans="1:7" ht="22.5" x14ac:dyDescent="0.45">
      <c r="A13" s="92"/>
      <c r="B13" s="90"/>
      <c r="C13" s="90"/>
      <c r="D13" s="457"/>
      <c r="E13" s="457"/>
      <c r="F13" s="457"/>
      <c r="G13" s="457"/>
    </row>
    <row r="14" spans="1:7" ht="16.5" customHeight="1" x14ac:dyDescent="0.4">
      <c r="A14" s="90"/>
      <c r="B14" s="90"/>
      <c r="C14" s="90"/>
      <c r="D14" s="90"/>
      <c r="E14" s="96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43693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83" t="s">
        <v>28</v>
      </c>
      <c r="B17" s="385" t="s">
        <v>29</v>
      </c>
      <c r="C17" s="385"/>
      <c r="D17" s="385" t="s">
        <v>42</v>
      </c>
      <c r="E17" s="386" t="s">
        <v>264</v>
      </c>
      <c r="F17" s="386" t="s">
        <v>294</v>
      </c>
      <c r="G17" s="96"/>
    </row>
    <row r="18" spans="1:8" ht="16.5" customHeight="1" x14ac:dyDescent="0.4">
      <c r="A18" s="383"/>
      <c r="B18" s="100" t="s">
        <v>32</v>
      </c>
      <c r="C18" s="100" t="s">
        <v>31</v>
      </c>
      <c r="D18" s="385"/>
      <c r="E18" s="386"/>
      <c r="F18" s="386"/>
      <c r="G18" s="96"/>
    </row>
    <row r="19" spans="1:8" ht="16.5" customHeight="1" x14ac:dyDescent="0.4">
      <c r="A19" s="282"/>
      <c r="B19" s="283"/>
      <c r="C19" s="283"/>
      <c r="D19" s="283"/>
      <c r="E19" s="35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5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5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5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5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6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6"/>
      <c r="F27" s="96"/>
      <c r="G27" s="96"/>
    </row>
    <row r="28" spans="1:8" ht="21" x14ac:dyDescent="0.4">
      <c r="A28" s="112"/>
      <c r="B28" s="96"/>
      <c r="C28" s="96"/>
      <c r="D28" s="96"/>
      <c r="E28" s="96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5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5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5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5"/>
      <c r="F33" s="105"/>
      <c r="G33" s="96"/>
    </row>
    <row r="34" spans="1:7" ht="84" x14ac:dyDescent="0.4">
      <c r="A34" s="116" t="s">
        <v>412</v>
      </c>
      <c r="B34" s="104">
        <v>0</v>
      </c>
      <c r="C34" s="117">
        <f>IF(B34=0, -5, "0")</f>
        <v>-5</v>
      </c>
      <c r="D34" s="115" t="s">
        <v>469</v>
      </c>
      <c r="E34" s="105" t="s">
        <v>470</v>
      </c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5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5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5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5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5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5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5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55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15</v>
      </c>
      <c r="E44" s="96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0.625</v>
      </c>
      <c r="E45" s="96"/>
      <c r="F45" s="96"/>
      <c r="G45" s="96"/>
    </row>
    <row r="46" spans="1:7" ht="21" x14ac:dyDescent="0.4">
      <c r="A46" s="112"/>
      <c r="B46" s="96"/>
      <c r="C46" s="96"/>
      <c r="D46" s="96"/>
      <c r="E46" s="96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25</v>
      </c>
      <c r="E47" s="96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0.73529411764705888</v>
      </c>
      <c r="E48" s="96"/>
      <c r="F48" s="96"/>
      <c r="G48" s="96"/>
    </row>
    <row r="49" spans="1:7" ht="21" x14ac:dyDescent="0.3">
      <c r="A49" s="416"/>
      <c r="B49" s="416"/>
      <c r="C49" s="416"/>
      <c r="D49" s="416"/>
      <c r="E49" s="416"/>
      <c r="F49" s="416"/>
      <c r="G49" s="416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43693</v>
      </c>
      <c r="B51" s="96"/>
      <c r="C51" s="96"/>
      <c r="D51" s="96"/>
      <c r="E51" s="96"/>
      <c r="F51" s="96"/>
      <c r="G51" s="96"/>
    </row>
    <row r="52" spans="1:7" ht="21" x14ac:dyDescent="0.4">
      <c r="A52" s="383" t="s">
        <v>28</v>
      </c>
      <c r="B52" s="385" t="s">
        <v>29</v>
      </c>
      <c r="C52" s="385"/>
      <c r="D52" s="385" t="s">
        <v>42</v>
      </c>
      <c r="E52" s="386" t="s">
        <v>264</v>
      </c>
      <c r="F52" s="386" t="s">
        <v>295</v>
      </c>
      <c r="G52" s="96"/>
    </row>
    <row r="53" spans="1:7" ht="21" x14ac:dyDescent="0.4">
      <c r="A53" s="383"/>
      <c r="B53" s="100" t="s">
        <v>32</v>
      </c>
      <c r="C53" s="100" t="s">
        <v>31</v>
      </c>
      <c r="D53" s="385"/>
      <c r="E53" s="386"/>
      <c r="F53" s="386"/>
      <c r="G53" s="96"/>
    </row>
    <row r="54" spans="1:7" ht="22.5" x14ac:dyDescent="0.4">
      <c r="A54" s="282"/>
      <c r="B54" s="283"/>
      <c r="C54" s="283"/>
      <c r="D54" s="283"/>
      <c r="E54" s="35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5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5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5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5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5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5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5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5"/>
      <c r="F63" s="105"/>
      <c r="G63" s="96"/>
    </row>
    <row r="64" spans="1:7" ht="21" x14ac:dyDescent="0.3">
      <c r="A64" s="454"/>
      <c r="B64" s="455"/>
      <c r="C64" s="455"/>
      <c r="D64" s="455"/>
      <c r="E64" s="455"/>
      <c r="F64" s="455"/>
      <c r="G64" s="455"/>
    </row>
    <row r="65" spans="1:7" ht="43.5" customHeight="1" x14ac:dyDescent="0.4">
      <c r="A65" s="450" t="s">
        <v>341</v>
      </c>
      <c r="B65" s="450"/>
      <c r="C65" s="450"/>
      <c r="D65" s="450"/>
      <c r="E65" s="450"/>
      <c r="F65" s="450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5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5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5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5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5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5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5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5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5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5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5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5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5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5"/>
      <c r="F82" s="209"/>
      <c r="G82" s="96"/>
    </row>
    <row r="83" spans="1:7" ht="21" x14ac:dyDescent="0.4">
      <c r="A83" s="434"/>
      <c r="B83" s="434"/>
      <c r="C83" s="434"/>
      <c r="D83" s="434"/>
      <c r="E83" s="434"/>
      <c r="F83" s="434"/>
      <c r="G83" s="434"/>
    </row>
    <row r="84" spans="1:7" ht="45" customHeight="1" x14ac:dyDescent="0.45">
      <c r="A84" s="456" t="s">
        <v>342</v>
      </c>
      <c r="B84" s="456"/>
      <c r="C84" s="456"/>
      <c r="D84" s="456"/>
      <c r="E84" s="456"/>
      <c r="F84" s="456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09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5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5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5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5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5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5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5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5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5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5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5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5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5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5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42"/>
      <c r="B101" s="443"/>
      <c r="C101" s="443"/>
      <c r="D101" s="443"/>
      <c r="E101" s="443"/>
      <c r="F101" s="449"/>
      <c r="G101" s="96"/>
    </row>
    <row r="102" spans="1:7" ht="46.5" customHeight="1" x14ac:dyDescent="0.4">
      <c r="A102" s="450" t="s">
        <v>343</v>
      </c>
      <c r="B102" s="450"/>
      <c r="C102" s="450"/>
      <c r="D102" s="450"/>
      <c r="E102" s="450"/>
      <c r="F102" s="450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09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5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35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35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5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5"/>
      <c r="F108" s="209"/>
      <c r="G108" s="96"/>
    </row>
    <row r="109" spans="1:7" ht="21" x14ac:dyDescent="0.4">
      <c r="A109" s="442"/>
      <c r="B109" s="443"/>
      <c r="C109" s="443"/>
      <c r="D109" s="443"/>
      <c r="E109" s="443"/>
      <c r="F109" s="449"/>
      <c r="G109" s="96"/>
    </row>
    <row r="110" spans="1:7" ht="39.75" customHeight="1" x14ac:dyDescent="0.4">
      <c r="A110" s="450" t="s">
        <v>375</v>
      </c>
      <c r="B110" s="450"/>
      <c r="C110" s="450"/>
      <c r="D110" s="450"/>
      <c r="E110" s="450"/>
      <c r="F110" s="450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5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5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5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5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5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5"/>
      <c r="F117" s="209"/>
      <c r="G117" s="96"/>
    </row>
    <row r="118" spans="1:7" ht="21" x14ac:dyDescent="0.4">
      <c r="A118" s="443"/>
      <c r="B118" s="443"/>
      <c r="C118" s="443"/>
      <c r="D118" s="443"/>
      <c r="E118" s="443"/>
      <c r="F118" s="443"/>
      <c r="G118" s="96"/>
    </row>
    <row r="119" spans="1:7" ht="22.5" x14ac:dyDescent="0.4">
      <c r="A119" s="450" t="s">
        <v>304</v>
      </c>
      <c r="B119" s="450"/>
      <c r="C119" s="450"/>
      <c r="D119" s="450"/>
      <c r="E119" s="450"/>
      <c r="F119" s="450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09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5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5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5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5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5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5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5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6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6"/>
      <c r="F129" s="96"/>
      <c r="G129" s="96"/>
    </row>
    <row r="130" spans="1:16384" ht="22.5" x14ac:dyDescent="0.4">
      <c r="A130" s="451"/>
      <c r="B130" s="451"/>
      <c r="C130" s="451"/>
      <c r="D130" s="451"/>
      <c r="E130" s="451"/>
      <c r="F130" s="451"/>
      <c r="G130" s="96"/>
    </row>
    <row r="131" spans="1:16384" ht="22.5" customHeight="1" x14ac:dyDescent="0.4">
      <c r="A131" s="452" t="s">
        <v>404</v>
      </c>
      <c r="B131" s="452"/>
      <c r="C131" s="452"/>
      <c r="D131" s="452"/>
      <c r="E131" s="452"/>
      <c r="F131" s="452"/>
      <c r="G131" s="96"/>
    </row>
    <row r="132" spans="1:16384" ht="22.5" customHeight="1" x14ac:dyDescent="0.4">
      <c r="A132" s="453"/>
      <c r="B132" s="453"/>
      <c r="C132" s="453"/>
      <c r="D132" s="453"/>
      <c r="E132" s="453"/>
      <c r="F132" s="453"/>
      <c r="G132" s="96"/>
    </row>
    <row r="133" spans="1:16384" s="258" customFormat="1" ht="22.5" customHeight="1" x14ac:dyDescent="0.25">
      <c r="A133" s="383" t="s">
        <v>28</v>
      </c>
      <c r="B133" s="385" t="s">
        <v>29</v>
      </c>
      <c r="C133" s="385"/>
      <c r="D133" s="385" t="s">
        <v>42</v>
      </c>
      <c r="E133" s="386" t="s">
        <v>264</v>
      </c>
      <c r="F133" s="386" t="s">
        <v>295</v>
      </c>
    </row>
    <row r="134" spans="1:16384" s="258" customFormat="1" ht="22.5" customHeight="1" x14ac:dyDescent="0.25">
      <c r="A134" s="383"/>
      <c r="B134" s="100" t="s">
        <v>32</v>
      </c>
      <c r="C134" s="100" t="s">
        <v>31</v>
      </c>
      <c r="D134" s="385"/>
      <c r="E134" s="386"/>
      <c r="F134" s="386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44" t="s">
        <v>441</v>
      </c>
      <c r="B137" s="444"/>
      <c r="C137" s="444"/>
      <c r="D137" s="444"/>
      <c r="E137" s="444"/>
      <c r="F137" s="444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16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1" t="s">
        <v>340</v>
      </c>
      <c r="B144" s="441"/>
      <c r="C144" s="441"/>
      <c r="D144" s="441"/>
      <c r="E144" s="441"/>
      <c r="F144" s="441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63" x14ac:dyDescent="0.4">
      <c r="A147" s="107" t="s">
        <v>389</v>
      </c>
      <c r="B147" s="252">
        <v>0</v>
      </c>
      <c r="C147" s="107"/>
      <c r="D147" s="107" t="s">
        <v>471</v>
      </c>
      <c r="E147" s="107" t="s">
        <v>472</v>
      </c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63" x14ac:dyDescent="0.4">
      <c r="A155" s="333" t="s">
        <v>344</v>
      </c>
      <c r="B155" s="252">
        <v>1</v>
      </c>
      <c r="C155" s="140" t="str">
        <f>IF(B155=0, -5, "0")</f>
        <v>0</v>
      </c>
      <c r="D155" s="107" t="s">
        <v>473</v>
      </c>
      <c r="E155" s="107" t="s">
        <v>474</v>
      </c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42"/>
      <c r="B161" s="443"/>
      <c r="C161" s="443"/>
      <c r="D161" s="443"/>
      <c r="E161" s="443"/>
      <c r="F161" s="443"/>
      <c r="G161" s="96"/>
    </row>
    <row r="162" spans="1:7" ht="32.25" customHeight="1" x14ac:dyDescent="0.4">
      <c r="A162" s="444" t="s">
        <v>442</v>
      </c>
      <c r="B162" s="444"/>
      <c r="C162" s="444"/>
      <c r="D162" s="444"/>
      <c r="E162" s="444"/>
      <c r="F162" s="444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5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5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5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5"/>
      <c r="F167" s="209"/>
      <c r="G167" s="96"/>
    </row>
    <row r="168" spans="1:7" ht="126" x14ac:dyDescent="0.4">
      <c r="A168" s="107" t="s">
        <v>390</v>
      </c>
      <c r="B168" s="104">
        <v>0</v>
      </c>
      <c r="C168" s="107"/>
      <c r="D168" s="107" t="s">
        <v>475</v>
      </c>
      <c r="E168" s="105" t="s">
        <v>476</v>
      </c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5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5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5"/>
      <c r="F171" s="209"/>
      <c r="G171" s="96"/>
    </row>
    <row r="172" spans="1:7" ht="21" x14ac:dyDescent="0.4">
      <c r="A172" s="445"/>
      <c r="B172" s="446"/>
      <c r="C172" s="446"/>
      <c r="D172" s="446"/>
      <c r="E172" s="446"/>
      <c r="F172" s="446"/>
      <c r="G172" s="96"/>
    </row>
    <row r="173" spans="1:7" ht="32.25" customHeight="1" x14ac:dyDescent="0.4">
      <c r="A173" s="444" t="s">
        <v>304</v>
      </c>
      <c r="B173" s="444"/>
      <c r="C173" s="444"/>
      <c r="D173" s="444"/>
      <c r="E173" s="444"/>
      <c r="F173" s="444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55"/>
      <c r="F181" s="353"/>
      <c r="G181" s="96"/>
    </row>
    <row r="182" spans="1:7" ht="22.5" x14ac:dyDescent="0.4">
      <c r="A182" s="231" t="s">
        <v>418</v>
      </c>
      <c r="B182" s="447"/>
      <c r="C182" s="448"/>
      <c r="D182" s="243">
        <f>SUM(B145:C160,B174:C181,B163:C171,B138:C142)</f>
        <v>67</v>
      </c>
      <c r="E182" s="96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0.93055555555555558</v>
      </c>
      <c r="E183" s="96"/>
      <c r="F183" s="96"/>
      <c r="G183" s="96"/>
    </row>
    <row r="184" spans="1:7" ht="21" x14ac:dyDescent="0.4">
      <c r="A184" s="440"/>
      <c r="B184" s="440"/>
      <c r="C184" s="440"/>
      <c r="D184" s="440"/>
      <c r="E184" s="440"/>
      <c r="F184" s="440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43693</v>
      </c>
      <c r="B186" s="96"/>
      <c r="C186" s="96"/>
      <c r="D186" s="96"/>
      <c r="E186" s="96"/>
      <c r="F186" s="96"/>
      <c r="G186" s="96"/>
    </row>
    <row r="187" spans="1:7" ht="21" x14ac:dyDescent="0.4">
      <c r="A187" s="383" t="s">
        <v>28</v>
      </c>
      <c r="B187" s="385" t="s">
        <v>29</v>
      </c>
      <c r="C187" s="385"/>
      <c r="D187" s="385" t="s">
        <v>42</v>
      </c>
      <c r="E187" s="386" t="s">
        <v>264</v>
      </c>
      <c r="F187" s="386" t="s">
        <v>295</v>
      </c>
      <c r="G187" s="96"/>
    </row>
    <row r="188" spans="1:7" ht="21" x14ac:dyDescent="0.4">
      <c r="A188" s="383"/>
      <c r="B188" s="100" t="s">
        <v>32</v>
      </c>
      <c r="C188" s="100" t="s">
        <v>31</v>
      </c>
      <c r="D188" s="385"/>
      <c r="E188" s="386"/>
      <c r="F188" s="386"/>
      <c r="G188" s="96"/>
    </row>
    <row r="189" spans="1:7" ht="22.5" x14ac:dyDescent="0.4">
      <c r="A189" s="282"/>
      <c r="B189" s="283"/>
      <c r="C189" s="283"/>
      <c r="D189" s="283"/>
      <c r="E189" s="35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5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5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5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5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5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5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5"/>
      <c r="F198" s="105"/>
      <c r="G198" s="96"/>
    </row>
    <row r="199" spans="1:7" ht="21" x14ac:dyDescent="0.4">
      <c r="A199" s="390" t="s">
        <v>34</v>
      </c>
      <c r="B199" s="391"/>
      <c r="C199" s="392"/>
      <c r="D199" s="108">
        <f>SUM(B191:C198)</f>
        <v>16</v>
      </c>
      <c r="E199" s="96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6"/>
      <c r="F200" s="96"/>
      <c r="G200" s="96"/>
    </row>
    <row r="201" spans="1:7" ht="21" x14ac:dyDescent="0.4">
      <c r="A201" s="416"/>
      <c r="B201" s="416"/>
      <c r="C201" s="416"/>
      <c r="D201" s="416"/>
      <c r="E201" s="416"/>
      <c r="F201" s="416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105" x14ac:dyDescent="0.4">
      <c r="A203" s="103" t="s">
        <v>208</v>
      </c>
      <c r="B203" s="104">
        <v>0</v>
      </c>
      <c r="C203" s="104"/>
      <c r="D203" s="141" t="s">
        <v>544</v>
      </c>
      <c r="E203" s="141" t="s">
        <v>477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5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5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5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5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5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5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5"/>
      <c r="F211" s="105"/>
      <c r="G211" s="96"/>
    </row>
    <row r="212" spans="1:7" ht="114" customHeight="1" x14ac:dyDescent="0.4">
      <c r="A212" s="158" t="s">
        <v>393</v>
      </c>
      <c r="B212" s="104">
        <v>0</v>
      </c>
      <c r="C212" s="159">
        <f>IF(B212=0, -5, "0")</f>
        <v>-5</v>
      </c>
      <c r="D212" s="105" t="s">
        <v>478</v>
      </c>
      <c r="E212" s="105" t="s">
        <v>479</v>
      </c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5"/>
      <c r="F213" s="105"/>
      <c r="G213" s="96"/>
    </row>
    <row r="214" spans="1:7" ht="210" x14ac:dyDescent="0.4">
      <c r="A214" s="139" t="s">
        <v>378</v>
      </c>
      <c r="B214" s="104">
        <v>0</v>
      </c>
      <c r="C214" s="159">
        <f>IF(B214=0, -5, "0")</f>
        <v>-5</v>
      </c>
      <c r="D214" s="119" t="s">
        <v>545</v>
      </c>
      <c r="E214" s="119" t="s">
        <v>546</v>
      </c>
      <c r="F214" s="105"/>
      <c r="G214" s="96"/>
    </row>
    <row r="215" spans="1:7" ht="63.75" x14ac:dyDescent="0.45">
      <c r="A215" s="184" t="s">
        <v>132</v>
      </c>
      <c r="B215" s="104">
        <v>1</v>
      </c>
      <c r="C215" s="118" t="str">
        <f>IF(B215=0, -10, "0")</f>
        <v>0</v>
      </c>
      <c r="D215" s="367" t="s">
        <v>486</v>
      </c>
      <c r="E215" s="105" t="s">
        <v>480</v>
      </c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35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35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5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5"/>
      <c r="F219" s="105"/>
      <c r="G219" s="96"/>
    </row>
    <row r="220" spans="1:7" ht="72.75" customHeight="1" x14ac:dyDescent="0.4">
      <c r="A220" s="103" t="s">
        <v>148</v>
      </c>
      <c r="B220" s="104">
        <v>0</v>
      </c>
      <c r="C220" s="104"/>
      <c r="D220" s="105" t="s">
        <v>481</v>
      </c>
      <c r="E220" s="105" t="s">
        <v>482</v>
      </c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5"/>
      <c r="F222" s="105"/>
      <c r="G222" s="96"/>
    </row>
    <row r="223" spans="1:7" ht="21" x14ac:dyDescent="0.4">
      <c r="A223" s="390" t="s">
        <v>34</v>
      </c>
      <c r="B223" s="391"/>
      <c r="C223" s="392"/>
      <c r="D223" s="123">
        <f>SUM(B203:C222)</f>
        <v>17</v>
      </c>
      <c r="E223" s="96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0.42499999999999999</v>
      </c>
      <c r="E224" s="96"/>
      <c r="F224" s="96"/>
      <c r="G224" s="96"/>
    </row>
    <row r="225" spans="1:7" ht="21" x14ac:dyDescent="0.4">
      <c r="A225" s="416"/>
      <c r="B225" s="416"/>
      <c r="C225" s="416"/>
      <c r="D225" s="416"/>
      <c r="E225" s="416"/>
      <c r="F225" s="416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5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5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37" t="s">
        <v>304</v>
      </c>
      <c r="B232" s="438"/>
      <c r="C232" s="438"/>
      <c r="D232" s="439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55"/>
      <c r="F240" s="353"/>
      <c r="G240" s="96"/>
    </row>
    <row r="241" spans="1:7" ht="21" x14ac:dyDescent="0.4">
      <c r="A241" s="390" t="s">
        <v>34</v>
      </c>
      <c r="B241" s="391"/>
      <c r="C241" s="392"/>
      <c r="D241" s="108">
        <f>SUM(B227:C231,B233:C240)</f>
        <v>22</v>
      </c>
      <c r="E241" s="96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1</v>
      </c>
      <c r="E242" s="96"/>
      <c r="F242" s="96"/>
      <c r="G242" s="96"/>
    </row>
    <row r="243" spans="1:7" ht="21" x14ac:dyDescent="0.4">
      <c r="A243" s="128"/>
      <c r="B243" s="96"/>
      <c r="C243" s="96"/>
      <c r="D243" s="96"/>
      <c r="E243" s="96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55</v>
      </c>
      <c r="E244" s="96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0.70512820512820518</v>
      </c>
      <c r="E245" s="96"/>
      <c r="F245" s="96"/>
      <c r="G245" s="96"/>
    </row>
    <row r="246" spans="1:7" ht="21" x14ac:dyDescent="0.4">
      <c r="A246" s="416"/>
      <c r="B246" s="416"/>
      <c r="C246" s="416"/>
      <c r="D246" s="416"/>
      <c r="E246" s="416"/>
      <c r="F246" s="416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43693</v>
      </c>
      <c r="B248" s="96"/>
      <c r="C248" s="96"/>
      <c r="D248" s="96"/>
      <c r="E248" s="96"/>
      <c r="F248" s="96"/>
      <c r="G248" s="96"/>
    </row>
    <row r="249" spans="1:7" ht="21" x14ac:dyDescent="0.4">
      <c r="A249" s="383" t="s">
        <v>28</v>
      </c>
      <c r="B249" s="385" t="s">
        <v>29</v>
      </c>
      <c r="C249" s="385"/>
      <c r="D249" s="385" t="s">
        <v>42</v>
      </c>
      <c r="E249" s="386" t="s">
        <v>264</v>
      </c>
      <c r="F249" s="386" t="s">
        <v>295</v>
      </c>
      <c r="G249" s="96"/>
    </row>
    <row r="250" spans="1:7" ht="21" x14ac:dyDescent="0.4">
      <c r="A250" s="383"/>
      <c r="B250" s="100" t="s">
        <v>32</v>
      </c>
      <c r="C250" s="100" t="s">
        <v>31</v>
      </c>
      <c r="D250" s="385"/>
      <c r="E250" s="386"/>
      <c r="F250" s="386"/>
      <c r="G250" s="96"/>
    </row>
    <row r="251" spans="1:7" ht="22.5" x14ac:dyDescent="0.4">
      <c r="A251" s="282"/>
      <c r="B251" s="283"/>
      <c r="C251" s="283"/>
      <c r="D251" s="283"/>
      <c r="E251" s="35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5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5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5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5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5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5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5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5"/>
      <c r="F260" s="105"/>
      <c r="G260" s="96"/>
    </row>
    <row r="261" spans="1:7" ht="21" x14ac:dyDescent="0.4">
      <c r="A261" s="390" t="s">
        <v>34</v>
      </c>
      <c r="B261" s="391"/>
      <c r="C261" s="392"/>
      <c r="D261" s="201">
        <f>SUM(B253:C260)</f>
        <v>16</v>
      </c>
      <c r="E261" s="96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6"/>
      <c r="F262" s="96"/>
      <c r="G262" s="96"/>
    </row>
    <row r="263" spans="1:7" ht="21" x14ac:dyDescent="0.4">
      <c r="A263" s="128"/>
      <c r="B263" s="96"/>
      <c r="C263" s="96"/>
      <c r="D263" s="96"/>
      <c r="E263" s="96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1</v>
      </c>
      <c r="C265" s="104"/>
      <c r="D265" s="141" t="s">
        <v>483</v>
      </c>
      <c r="E265" s="105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5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5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5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5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5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63" x14ac:dyDescent="0.4">
      <c r="A272" s="230" t="s">
        <v>420</v>
      </c>
      <c r="B272" s="104">
        <v>0</v>
      </c>
      <c r="C272" s="118">
        <f>IF(B272=0, -10, "0")</f>
        <v>-10</v>
      </c>
      <c r="D272" s="157" t="s">
        <v>484</v>
      </c>
      <c r="E272" s="105" t="s">
        <v>485</v>
      </c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5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5"/>
      <c r="F275" s="105"/>
      <c r="G275" s="96"/>
    </row>
    <row r="276" spans="1:7" ht="88.5" customHeight="1" x14ac:dyDescent="0.4">
      <c r="A276" s="168" t="s">
        <v>360</v>
      </c>
      <c r="B276" s="104">
        <v>1</v>
      </c>
      <c r="C276" s="140" t="str">
        <f>IF(B276=0, -10, "0")</f>
        <v>0</v>
      </c>
      <c r="D276" s="211" t="s">
        <v>487</v>
      </c>
      <c r="E276" s="105" t="s">
        <v>488</v>
      </c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5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35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35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35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5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5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5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5"/>
      <c r="F285" s="105"/>
      <c r="G285" s="96"/>
    </row>
    <row r="286" spans="1:7" ht="26.25" customHeight="1" x14ac:dyDescent="0.4">
      <c r="A286" s="400"/>
      <c r="B286" s="400"/>
      <c r="C286" s="400"/>
      <c r="D286" s="400"/>
      <c r="E286" s="400"/>
      <c r="F286" s="400"/>
      <c r="G286" s="96"/>
    </row>
    <row r="287" spans="1:7" ht="31.5" customHeight="1" x14ac:dyDescent="0.4">
      <c r="A287" s="436" t="s">
        <v>304</v>
      </c>
      <c r="B287" s="436"/>
      <c r="C287" s="436"/>
      <c r="D287" s="436"/>
      <c r="E287" s="436"/>
      <c r="F287" s="436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5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5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5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5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5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5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5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55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42</v>
      </c>
      <c r="E296" s="96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0.72413793103448276</v>
      </c>
      <c r="E297" s="96"/>
      <c r="F297" s="96"/>
      <c r="G297" s="96"/>
    </row>
    <row r="298" spans="1:7" ht="21" x14ac:dyDescent="0.4">
      <c r="A298" s="128"/>
      <c r="B298" s="96"/>
      <c r="C298" s="96"/>
      <c r="D298" s="96"/>
      <c r="E298" s="96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58</v>
      </c>
      <c r="E299" s="96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0.78378378378378377</v>
      </c>
      <c r="E300" s="96"/>
      <c r="F300" s="96"/>
      <c r="G300" s="96"/>
    </row>
    <row r="301" spans="1:7" ht="21" x14ac:dyDescent="0.4">
      <c r="A301" s="128"/>
      <c r="B301" s="96"/>
      <c r="C301" s="96"/>
      <c r="D301" s="96"/>
      <c r="E301" s="96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43693</v>
      </c>
      <c r="B303" s="96"/>
      <c r="C303" s="96"/>
      <c r="D303" s="96"/>
      <c r="E303" s="96"/>
      <c r="F303" s="96"/>
      <c r="G303" s="96"/>
    </row>
    <row r="304" spans="1:7" ht="21" x14ac:dyDescent="0.4">
      <c r="A304" s="383" t="s">
        <v>28</v>
      </c>
      <c r="B304" s="385" t="s">
        <v>29</v>
      </c>
      <c r="C304" s="385"/>
      <c r="D304" s="385" t="s">
        <v>42</v>
      </c>
      <c r="E304" s="386" t="s">
        <v>264</v>
      </c>
      <c r="F304" s="386" t="s">
        <v>295</v>
      </c>
      <c r="G304" s="96"/>
    </row>
    <row r="305" spans="1:7" ht="21" x14ac:dyDescent="0.4">
      <c r="A305" s="383"/>
      <c r="B305" s="100" t="s">
        <v>32</v>
      </c>
      <c r="C305" s="100" t="s">
        <v>31</v>
      </c>
      <c r="D305" s="385"/>
      <c r="E305" s="386"/>
      <c r="F305" s="386"/>
      <c r="G305" s="96"/>
    </row>
    <row r="306" spans="1:7" ht="22.5" x14ac:dyDescent="0.4">
      <c r="A306" s="282"/>
      <c r="B306" s="283"/>
      <c r="C306" s="283"/>
      <c r="D306" s="283"/>
      <c r="E306" s="35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5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5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5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5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5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5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5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5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6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6"/>
      <c r="F317" s="96"/>
      <c r="G317" s="96"/>
    </row>
    <row r="318" spans="1:7" ht="21" x14ac:dyDescent="0.4">
      <c r="A318" s="128"/>
      <c r="B318" s="96"/>
      <c r="C318" s="96"/>
      <c r="D318" s="96"/>
      <c r="E318" s="96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63" x14ac:dyDescent="0.4">
      <c r="A320" s="103" t="s">
        <v>143</v>
      </c>
      <c r="B320" s="104">
        <v>0</v>
      </c>
      <c r="C320" s="118"/>
      <c r="D320" s="141" t="s">
        <v>489</v>
      </c>
      <c r="E320" s="105" t="s">
        <v>490</v>
      </c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5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5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5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5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5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5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5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5"/>
      <c r="F330" s="105"/>
      <c r="G330" s="96"/>
    </row>
    <row r="331" spans="1:7" ht="90" customHeight="1" x14ac:dyDescent="0.4">
      <c r="A331" s="139" t="s">
        <v>123</v>
      </c>
      <c r="B331" s="104">
        <v>0</v>
      </c>
      <c r="C331" s="118">
        <f>IF(B331=0, -5, "0")</f>
        <v>-5</v>
      </c>
      <c r="D331" s="105" t="s">
        <v>494</v>
      </c>
      <c r="E331" s="105" t="s">
        <v>495</v>
      </c>
      <c r="F331" s="105"/>
      <c r="G331" s="96"/>
    </row>
    <row r="332" spans="1:7" ht="294" x14ac:dyDescent="0.4">
      <c r="A332" s="173" t="s">
        <v>58</v>
      </c>
      <c r="B332" s="104">
        <v>0</v>
      </c>
      <c r="C332" s="118">
        <f>IF(B332=0, -10, "0")</f>
        <v>-10</v>
      </c>
      <c r="D332" s="172" t="s">
        <v>493</v>
      </c>
      <c r="E332" s="105" t="s">
        <v>496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35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35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35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5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5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5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17</v>
      </c>
      <c r="E339" s="96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0.40476190476190477</v>
      </c>
      <c r="E340" s="96"/>
      <c r="F340" s="96"/>
      <c r="G340" s="96"/>
    </row>
    <row r="341" spans="1:7" ht="21" x14ac:dyDescent="0.4">
      <c r="A341" s="128"/>
      <c r="B341" s="96"/>
      <c r="C341" s="96"/>
      <c r="D341" s="96"/>
      <c r="E341" s="96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5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5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5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5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5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5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5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5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5"/>
      <c r="F351" s="105"/>
      <c r="G351" s="96"/>
    </row>
    <row r="352" spans="1:7" ht="21" x14ac:dyDescent="0.3">
      <c r="A352" s="421"/>
      <c r="B352" s="421"/>
      <c r="C352" s="421"/>
      <c r="D352" s="421"/>
      <c r="E352" s="421"/>
      <c r="F352" s="421"/>
      <c r="G352" s="421"/>
    </row>
    <row r="353" spans="1:7" ht="32.25" customHeight="1" x14ac:dyDescent="0.4">
      <c r="A353" s="435" t="s">
        <v>304</v>
      </c>
      <c r="B353" s="435"/>
      <c r="C353" s="435"/>
      <c r="D353" s="435"/>
      <c r="E353" s="435"/>
      <c r="F353" s="435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42" x14ac:dyDescent="0.4">
      <c r="A355" s="107" t="s">
        <v>296</v>
      </c>
      <c r="B355" s="104">
        <v>0</v>
      </c>
      <c r="C355" s="176"/>
      <c r="D355" s="103" t="s">
        <v>491</v>
      </c>
      <c r="E355" s="103" t="s">
        <v>492</v>
      </c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5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5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5"/>
      <c r="F358" s="105"/>
      <c r="G358" s="96"/>
    </row>
    <row r="359" spans="1:7" ht="21" x14ac:dyDescent="0.4">
      <c r="A359" s="152" t="s">
        <v>321</v>
      </c>
      <c r="B359" s="104">
        <v>2</v>
      </c>
      <c r="C359" s="137"/>
      <c r="D359" s="131"/>
      <c r="E359" s="105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5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55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26</v>
      </c>
      <c r="E362" s="96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0.9285714285714286</v>
      </c>
      <c r="E363" s="96"/>
      <c r="F363" s="96"/>
      <c r="G363" s="96"/>
    </row>
    <row r="364" spans="1:7" ht="21" x14ac:dyDescent="0.4">
      <c r="A364" s="128"/>
      <c r="B364" s="96"/>
      <c r="C364" s="96"/>
      <c r="D364" s="96"/>
      <c r="E364" s="96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59</v>
      </c>
      <c r="E365" s="96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0.68604651162790697</v>
      </c>
      <c r="E366" s="96"/>
      <c r="F366" s="96"/>
      <c r="G366" s="96"/>
    </row>
    <row r="367" spans="1:7" ht="22.5" x14ac:dyDescent="0.45">
      <c r="A367" s="181"/>
      <c r="B367" s="182"/>
      <c r="C367" s="182"/>
      <c r="D367" s="183"/>
      <c r="E367" s="96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43693</v>
      </c>
      <c r="B369" s="96"/>
      <c r="C369" s="96"/>
      <c r="D369" s="96"/>
      <c r="E369" s="96"/>
      <c r="F369" s="96"/>
      <c r="G369" s="96"/>
    </row>
    <row r="370" spans="1:7" ht="21" x14ac:dyDescent="0.4">
      <c r="A370" s="383" t="s">
        <v>28</v>
      </c>
      <c r="B370" s="385" t="s">
        <v>29</v>
      </c>
      <c r="C370" s="385"/>
      <c r="D370" s="385" t="s">
        <v>42</v>
      </c>
      <c r="E370" s="386" t="s">
        <v>264</v>
      </c>
      <c r="F370" s="386" t="s">
        <v>295</v>
      </c>
      <c r="G370" s="96"/>
    </row>
    <row r="371" spans="1:7" ht="21" x14ac:dyDescent="0.4">
      <c r="A371" s="383"/>
      <c r="B371" s="100" t="s">
        <v>32</v>
      </c>
      <c r="C371" s="100" t="s">
        <v>31</v>
      </c>
      <c r="D371" s="385"/>
      <c r="E371" s="386"/>
      <c r="F371" s="386"/>
      <c r="G371" s="96"/>
    </row>
    <row r="372" spans="1:7" ht="22.5" x14ac:dyDescent="0.4">
      <c r="A372" s="282"/>
      <c r="B372" s="283"/>
      <c r="C372" s="283"/>
      <c r="D372" s="283"/>
      <c r="E372" s="35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5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5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5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5"/>
      <c r="F377" s="105"/>
      <c r="G377" s="96"/>
    </row>
    <row r="378" spans="1:7" ht="105" x14ac:dyDescent="0.4">
      <c r="A378" s="174" t="s">
        <v>125</v>
      </c>
      <c r="B378" s="104">
        <v>0</v>
      </c>
      <c r="C378" s="118">
        <f>IF(B378=0, -5, "0")</f>
        <v>-5</v>
      </c>
      <c r="D378" s="105" t="s">
        <v>498</v>
      </c>
      <c r="E378" s="105" t="s">
        <v>497</v>
      </c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5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5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5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5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5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5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15</v>
      </c>
      <c r="E385" s="96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0.625</v>
      </c>
      <c r="E386" s="96"/>
      <c r="F386" s="96"/>
      <c r="G386" s="96"/>
    </row>
    <row r="387" spans="1:7" ht="21" x14ac:dyDescent="0.4">
      <c r="A387" s="128"/>
      <c r="B387" s="96"/>
      <c r="C387" s="96"/>
      <c r="D387" s="96"/>
      <c r="E387" s="96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5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5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5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5"/>
      <c r="F392" s="105"/>
      <c r="G392" s="96"/>
    </row>
    <row r="393" spans="1:7" ht="126" x14ac:dyDescent="0.4">
      <c r="A393" s="103" t="s">
        <v>116</v>
      </c>
      <c r="B393" s="104">
        <v>0</v>
      </c>
      <c r="C393" s="104"/>
      <c r="D393" s="156" t="s">
        <v>500</v>
      </c>
      <c r="E393" s="105" t="s">
        <v>499</v>
      </c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5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5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5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5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5"/>
      <c r="F401" s="105"/>
      <c r="G401" s="96"/>
    </row>
    <row r="402" spans="1:7" ht="63" x14ac:dyDescent="0.4">
      <c r="A402" s="173" t="s">
        <v>132</v>
      </c>
      <c r="B402" s="104">
        <v>0</v>
      </c>
      <c r="C402" s="118">
        <f>IF(B402=0, -10, "0")</f>
        <v>-10</v>
      </c>
      <c r="D402" s="156" t="s">
        <v>501</v>
      </c>
      <c r="E402" s="105" t="s">
        <v>502</v>
      </c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35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35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35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5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5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5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5"/>
      <c r="F409" s="105"/>
      <c r="G409" s="96"/>
    </row>
    <row r="410" spans="1:7" ht="21" x14ac:dyDescent="0.4">
      <c r="A410" s="433"/>
      <c r="B410" s="434"/>
      <c r="C410" s="434"/>
      <c r="D410" s="434"/>
      <c r="E410" s="434"/>
      <c r="F410" s="434"/>
      <c r="G410" s="434"/>
    </row>
    <row r="411" spans="1:7" ht="24.75" x14ac:dyDescent="0.4">
      <c r="A411" s="431" t="s">
        <v>313</v>
      </c>
      <c r="B411" s="431"/>
      <c r="C411" s="431"/>
      <c r="D411" s="431"/>
      <c r="E411" s="431"/>
      <c r="F411" s="431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09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5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5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5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5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5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55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40</v>
      </c>
      <c r="E420" s="96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0.7142857142857143</v>
      </c>
      <c r="E421" s="96"/>
      <c r="F421" s="96"/>
      <c r="G421" s="96"/>
    </row>
    <row r="422" spans="1:7" ht="21" x14ac:dyDescent="0.4">
      <c r="A422" s="128"/>
      <c r="B422" s="96"/>
      <c r="C422" s="96"/>
      <c r="D422" s="96"/>
      <c r="E422" s="96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55</v>
      </c>
      <c r="E423" s="96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0.6875</v>
      </c>
      <c r="E424" s="96"/>
      <c r="F424" s="96"/>
      <c r="G424" s="96"/>
    </row>
    <row r="425" spans="1:7" ht="22.5" x14ac:dyDescent="0.45">
      <c r="A425" s="181"/>
      <c r="B425" s="182"/>
      <c r="C425" s="182"/>
      <c r="D425" s="183"/>
      <c r="E425" s="96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43693</v>
      </c>
      <c r="B427" s="96"/>
      <c r="C427" s="96"/>
      <c r="D427" s="96"/>
      <c r="E427" s="96"/>
      <c r="F427" s="96"/>
      <c r="G427" s="96"/>
    </row>
    <row r="428" spans="1:7" ht="21" x14ac:dyDescent="0.4">
      <c r="A428" s="383" t="s">
        <v>28</v>
      </c>
      <c r="B428" s="385" t="s">
        <v>29</v>
      </c>
      <c r="C428" s="385"/>
      <c r="D428" s="385" t="s">
        <v>42</v>
      </c>
      <c r="E428" s="386" t="s">
        <v>264</v>
      </c>
      <c r="F428" s="386" t="s">
        <v>295</v>
      </c>
      <c r="G428" s="96"/>
    </row>
    <row r="429" spans="1:7" ht="21" x14ac:dyDescent="0.4">
      <c r="A429" s="383"/>
      <c r="B429" s="100" t="s">
        <v>32</v>
      </c>
      <c r="C429" s="100" t="s">
        <v>31</v>
      </c>
      <c r="D429" s="385"/>
      <c r="E429" s="386"/>
      <c r="F429" s="386"/>
      <c r="G429" s="96"/>
    </row>
    <row r="430" spans="1:7" ht="22.5" x14ac:dyDescent="0.4">
      <c r="A430" s="282"/>
      <c r="B430" s="283"/>
      <c r="C430" s="283"/>
      <c r="D430" s="283"/>
      <c r="E430" s="35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5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5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5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5"/>
      <c r="F435" s="105"/>
      <c r="G435" s="96"/>
    </row>
    <row r="436" spans="1:7" ht="63" x14ac:dyDescent="0.4">
      <c r="A436" s="192" t="s">
        <v>298</v>
      </c>
      <c r="B436" s="104">
        <v>1</v>
      </c>
      <c r="C436" s="104"/>
      <c r="D436" s="105" t="s">
        <v>503</v>
      </c>
      <c r="E436" s="105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5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5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5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15</v>
      </c>
      <c r="E440" s="96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0.9375</v>
      </c>
      <c r="E441" s="96"/>
      <c r="F441" s="96"/>
      <c r="G441" s="96"/>
    </row>
    <row r="442" spans="1:7" ht="21" x14ac:dyDescent="0.4">
      <c r="A442" s="325"/>
      <c r="B442" s="96"/>
      <c r="C442" s="96"/>
      <c r="D442" s="96"/>
      <c r="E442" s="96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5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5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5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5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5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5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5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5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5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5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5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5"/>
      <c r="F457" s="105"/>
      <c r="G457" s="96"/>
    </row>
    <row r="458" spans="1:7" ht="22.5" x14ac:dyDescent="0.4">
      <c r="A458" s="269"/>
      <c r="B458" s="266"/>
      <c r="C458" s="270"/>
      <c r="D458" s="271"/>
      <c r="E458" s="271"/>
      <c r="F458" s="271"/>
      <c r="G458" s="96"/>
    </row>
    <row r="459" spans="1:7" ht="24.75" x14ac:dyDescent="0.4">
      <c r="A459" s="431" t="s">
        <v>304</v>
      </c>
      <c r="B459" s="431"/>
      <c r="C459" s="431"/>
      <c r="D459" s="431"/>
      <c r="E459" s="431"/>
      <c r="F459" s="431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5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5"/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5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5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55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40</v>
      </c>
      <c r="E467" s="96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1</v>
      </c>
      <c r="E468" s="96"/>
      <c r="F468" s="96"/>
      <c r="G468" s="96"/>
    </row>
    <row r="469" spans="1:7" ht="21" x14ac:dyDescent="0.4">
      <c r="A469" s="112"/>
      <c r="B469" s="96"/>
      <c r="C469" s="96"/>
      <c r="D469" s="96"/>
      <c r="E469" s="96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55</v>
      </c>
      <c r="E470" s="96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0.9821428571428571</v>
      </c>
      <c r="E471" s="96"/>
      <c r="F471" s="96"/>
      <c r="G471" s="96"/>
    </row>
    <row r="472" spans="1:7" ht="21" x14ac:dyDescent="0.4">
      <c r="A472" s="128"/>
      <c r="B472" s="96"/>
      <c r="C472" s="96"/>
      <c r="D472" s="96"/>
      <c r="E472" s="96"/>
      <c r="F472" s="96"/>
      <c r="G472" s="96"/>
    </row>
    <row r="473" spans="1:7" ht="24.75" x14ac:dyDescent="0.4">
      <c r="A473" s="432" t="s">
        <v>405</v>
      </c>
      <c r="B473" s="432"/>
      <c r="C473" s="432"/>
      <c r="D473" s="432"/>
      <c r="E473" s="432"/>
      <c r="F473" s="432"/>
      <c r="G473" s="96"/>
    </row>
    <row r="474" spans="1:7" ht="21" customHeight="1" x14ac:dyDescent="0.4">
      <c r="A474" s="191">
        <f>B11</f>
        <v>43693</v>
      </c>
      <c r="F474" s="2"/>
      <c r="G474" s="96"/>
    </row>
    <row r="475" spans="1:7" ht="21" x14ac:dyDescent="0.4">
      <c r="A475" s="417" t="s">
        <v>28</v>
      </c>
      <c r="B475" s="418" t="s">
        <v>29</v>
      </c>
      <c r="C475" s="418"/>
      <c r="D475" s="418" t="s">
        <v>42</v>
      </c>
      <c r="E475" s="419" t="s">
        <v>264</v>
      </c>
      <c r="F475" s="419" t="s">
        <v>295</v>
      </c>
      <c r="G475" s="96"/>
    </row>
    <row r="476" spans="1:7" ht="21" x14ac:dyDescent="0.4">
      <c r="A476" s="417"/>
      <c r="B476" s="254" t="s">
        <v>32</v>
      </c>
      <c r="C476" s="254" t="s">
        <v>31</v>
      </c>
      <c r="D476" s="418"/>
      <c r="E476" s="419"/>
      <c r="F476" s="419"/>
      <c r="G476" s="96"/>
    </row>
    <row r="477" spans="1:7" ht="22.5" x14ac:dyDescent="0.4">
      <c r="A477" s="282"/>
      <c r="B477" s="283"/>
      <c r="C477" s="283"/>
      <c r="D477" s="283"/>
      <c r="E477" s="35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357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358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358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358"/>
      <c r="F482" s="105"/>
      <c r="G482" s="96"/>
    </row>
    <row r="483" spans="1:7" ht="21" x14ac:dyDescent="0.4">
      <c r="A483" s="237"/>
      <c r="B483" s="325"/>
      <c r="C483" s="238"/>
      <c r="D483" s="238"/>
      <c r="E483" s="359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60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358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358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358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358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358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358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358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358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358"/>
      <c r="F493" s="105"/>
      <c r="G493" s="96"/>
    </row>
    <row r="494" spans="1:7" ht="21" x14ac:dyDescent="0.4">
      <c r="A494" s="237"/>
      <c r="B494" s="325"/>
      <c r="C494" s="238"/>
      <c r="D494" s="238"/>
      <c r="E494" s="359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361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361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361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361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361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361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361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361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361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361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361"/>
      <c r="F506" s="105"/>
      <c r="G506" s="96"/>
    </row>
    <row r="507" spans="1:7" ht="24" customHeight="1" x14ac:dyDescent="0.3">
      <c r="A507" s="402"/>
      <c r="B507" s="402"/>
      <c r="C507" s="402"/>
      <c r="D507" s="402"/>
      <c r="E507" s="402"/>
      <c r="F507" s="402"/>
      <c r="G507" s="402"/>
    </row>
    <row r="508" spans="1:7" ht="26.25" customHeight="1" x14ac:dyDescent="0.5">
      <c r="A508" s="288" t="s">
        <v>304</v>
      </c>
      <c r="B508" s="429"/>
      <c r="C508" s="429"/>
      <c r="D508" s="429"/>
      <c r="E508" s="429"/>
      <c r="F508" s="429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361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361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361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5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5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6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6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30" t="s">
        <v>97</v>
      </c>
      <c r="B520" s="430"/>
      <c r="C520" s="430"/>
      <c r="D520" s="430"/>
      <c r="E520" s="430"/>
      <c r="F520" s="430"/>
      <c r="G520" s="96"/>
    </row>
    <row r="521" spans="1:7" ht="22.5" customHeight="1" x14ac:dyDescent="0.4">
      <c r="A521" s="191">
        <f>B11</f>
        <v>43693</v>
      </c>
      <c r="B521" s="96"/>
      <c r="C521" s="96"/>
      <c r="D521" s="114"/>
      <c r="E521" s="114"/>
      <c r="F521" s="114"/>
      <c r="G521" s="96"/>
    </row>
    <row r="522" spans="1:7" ht="21" x14ac:dyDescent="0.4">
      <c r="A522" s="424" t="s">
        <v>28</v>
      </c>
      <c r="B522" s="384" t="s">
        <v>29</v>
      </c>
      <c r="C522" s="426"/>
      <c r="D522" s="385" t="s">
        <v>42</v>
      </c>
      <c r="E522" s="386" t="s">
        <v>264</v>
      </c>
      <c r="F522" s="386" t="s">
        <v>295</v>
      </c>
      <c r="G522" s="96"/>
    </row>
    <row r="523" spans="1:7" ht="21" x14ac:dyDescent="0.4">
      <c r="A523" s="425"/>
      <c r="B523" s="249" t="s">
        <v>32</v>
      </c>
      <c r="C523" s="250" t="s">
        <v>31</v>
      </c>
      <c r="D523" s="385"/>
      <c r="E523" s="386"/>
      <c r="F523" s="386"/>
      <c r="G523" s="96"/>
    </row>
    <row r="524" spans="1:7" ht="22.5" x14ac:dyDescent="0.4">
      <c r="A524" s="286"/>
      <c r="B524" s="287"/>
      <c r="C524" s="287"/>
      <c r="D524" s="283"/>
      <c r="E524" s="354"/>
      <c r="F524" s="324"/>
      <c r="G524" s="96"/>
    </row>
    <row r="525" spans="1:7" ht="24.75" x14ac:dyDescent="0.4">
      <c r="A525" s="289" t="s">
        <v>17</v>
      </c>
      <c r="B525" s="251"/>
      <c r="C525" s="427"/>
      <c r="D525" s="427"/>
      <c r="E525" s="427"/>
      <c r="F525" s="428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5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5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5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5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362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5"/>
      <c r="F531" s="105"/>
      <c r="G531" s="96"/>
    </row>
    <row r="532" spans="1:7" ht="21" customHeight="1" x14ac:dyDescent="0.4">
      <c r="A532" s="390" t="s">
        <v>34</v>
      </c>
      <c r="B532" s="391"/>
      <c r="C532" s="392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0" t="s">
        <v>33</v>
      </c>
      <c r="B533" s="391"/>
      <c r="C533" s="392"/>
      <c r="D533" s="298">
        <f>D532/(COUNT(B526:C531)*2)</f>
        <v>1</v>
      </c>
      <c r="E533" s="202"/>
      <c r="F533" s="202"/>
      <c r="G533" s="96"/>
    </row>
    <row r="534" spans="1:7" ht="21" x14ac:dyDescent="0.4">
      <c r="A534" s="416"/>
      <c r="B534" s="416"/>
      <c r="C534" s="416"/>
      <c r="D534" s="416"/>
      <c r="E534" s="416"/>
      <c r="F534" s="416"/>
      <c r="G534" s="96"/>
    </row>
    <row r="535" spans="1:7" ht="24.75" x14ac:dyDescent="0.4">
      <c r="A535" s="284" t="s">
        <v>94</v>
      </c>
      <c r="B535" s="114"/>
      <c r="C535" s="114"/>
      <c r="D535" s="96"/>
      <c r="E535" s="96"/>
      <c r="F535" s="96"/>
      <c r="G535" s="96"/>
    </row>
    <row r="536" spans="1:7" ht="21" x14ac:dyDescent="0.4">
      <c r="A536" s="103" t="s">
        <v>99</v>
      </c>
      <c r="B536" s="104">
        <v>1</v>
      </c>
      <c r="C536" s="166"/>
      <c r="D536" s="131" t="s">
        <v>504</v>
      </c>
      <c r="E536" s="105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09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5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5"/>
      <c r="F539" s="105"/>
      <c r="G539" s="96"/>
    </row>
    <row r="540" spans="1:7" ht="45" x14ac:dyDescent="0.4">
      <c r="A540" s="173" t="s">
        <v>320</v>
      </c>
      <c r="B540" s="104">
        <v>0</v>
      </c>
      <c r="C540" s="118">
        <f>IF(B540=0, -10, "0")</f>
        <v>-10</v>
      </c>
      <c r="D540" s="161" t="s">
        <v>505</v>
      </c>
      <c r="E540" s="105" t="s">
        <v>506</v>
      </c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5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5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5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5"/>
      <c r="F545" s="105"/>
      <c r="G545" s="96"/>
    </row>
    <row r="546" spans="1:7" ht="21" x14ac:dyDescent="0.3">
      <c r="A546" s="420"/>
      <c r="B546" s="421"/>
      <c r="C546" s="421"/>
      <c r="D546" s="421"/>
      <c r="E546" s="421"/>
      <c r="F546" s="421"/>
      <c r="G546" s="421"/>
    </row>
    <row r="547" spans="1:7" ht="35.25" customHeight="1" x14ac:dyDescent="0.4">
      <c r="A547" s="290" t="s">
        <v>304</v>
      </c>
      <c r="B547" s="265"/>
      <c r="C547" s="422"/>
      <c r="D547" s="422"/>
      <c r="E547" s="422"/>
      <c r="F547" s="423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5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5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5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5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363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5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5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55"/>
      <c r="F555" s="353"/>
      <c r="G555" s="96"/>
    </row>
    <row r="556" spans="1:7" ht="21" x14ac:dyDescent="0.4">
      <c r="A556" s="398" t="s">
        <v>34</v>
      </c>
      <c r="B556" s="398"/>
      <c r="C556" s="410"/>
      <c r="D556" s="327">
        <f>SUM(B548:C555,B536:C545)</f>
        <v>21</v>
      </c>
      <c r="E556" s="96"/>
      <c r="F556" s="96"/>
      <c r="G556" s="96"/>
    </row>
    <row r="557" spans="1:7" ht="21" x14ac:dyDescent="0.4">
      <c r="A557" s="398" t="s">
        <v>33</v>
      </c>
      <c r="B557" s="398"/>
      <c r="C557" s="398"/>
      <c r="D557" s="298">
        <f>D556/(COUNT(B548:C555,B536:C545)*2)</f>
        <v>0.58333333333333337</v>
      </c>
      <c r="E557" s="96"/>
      <c r="F557" s="96"/>
      <c r="G557" s="96"/>
    </row>
    <row r="558" spans="1:7" ht="21" x14ac:dyDescent="0.4">
      <c r="A558" s="112"/>
      <c r="B558" s="96"/>
      <c r="C558" s="96"/>
      <c r="D558" s="96"/>
      <c r="E558" s="96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33</v>
      </c>
      <c r="E559" s="96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0.6875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6"/>
      <c r="F561" s="96"/>
      <c r="G561" s="96"/>
    </row>
    <row r="562" spans="1:7" ht="21" x14ac:dyDescent="0.4">
      <c r="A562" s="416"/>
      <c r="B562" s="416"/>
      <c r="C562" s="416"/>
      <c r="D562" s="416"/>
      <c r="E562" s="416"/>
      <c r="F562" s="416"/>
      <c r="G562" s="96"/>
    </row>
    <row r="563" spans="1:7" ht="22.5" x14ac:dyDescent="0.45">
      <c r="A563" s="397" t="s">
        <v>19</v>
      </c>
      <c r="B563" s="397"/>
      <c r="C563" s="397"/>
      <c r="D563" s="397"/>
      <c r="E563" s="397"/>
      <c r="F563" s="397"/>
      <c r="G563" s="96"/>
    </row>
    <row r="564" spans="1:7" ht="22.5" x14ac:dyDescent="0.4">
      <c r="A564" s="198">
        <f>B11</f>
        <v>43693</v>
      </c>
      <c r="B564" s="96"/>
      <c r="C564" s="96"/>
      <c r="D564" s="280"/>
      <c r="E564" s="280"/>
      <c r="F564" s="280"/>
      <c r="G564" s="96"/>
    </row>
    <row r="565" spans="1:7" ht="21" x14ac:dyDescent="0.4">
      <c r="A565" s="417" t="s">
        <v>28</v>
      </c>
      <c r="B565" s="418" t="s">
        <v>29</v>
      </c>
      <c r="C565" s="418"/>
      <c r="D565" s="418" t="s">
        <v>42</v>
      </c>
      <c r="E565" s="419" t="s">
        <v>264</v>
      </c>
      <c r="F565" s="419" t="s">
        <v>295</v>
      </c>
      <c r="G565" s="96"/>
    </row>
    <row r="566" spans="1:7" ht="21" x14ac:dyDescent="0.4">
      <c r="A566" s="417"/>
      <c r="B566" s="254" t="s">
        <v>32</v>
      </c>
      <c r="C566" s="254" t="s">
        <v>31</v>
      </c>
      <c r="D566" s="418"/>
      <c r="E566" s="419"/>
      <c r="F566" s="41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07" t="s">
        <v>10</v>
      </c>
      <c r="B568" s="408"/>
      <c r="C568" s="408"/>
      <c r="D568" s="408"/>
      <c r="E568" s="408"/>
      <c r="F568" s="409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5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5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5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5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5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5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5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5"/>
      <c r="F577" s="105"/>
      <c r="G577" s="96"/>
    </row>
    <row r="578" spans="1:7" ht="21" x14ac:dyDescent="0.4">
      <c r="A578" s="398" t="s">
        <v>34</v>
      </c>
      <c r="B578" s="398"/>
      <c r="C578" s="410"/>
      <c r="D578" s="327">
        <f>SUM(B569:C577)</f>
        <v>18</v>
      </c>
      <c r="E578" s="96"/>
      <c r="F578" s="96"/>
      <c r="G578" s="96"/>
    </row>
    <row r="579" spans="1:7" ht="21" x14ac:dyDescent="0.4">
      <c r="A579" s="398" t="s">
        <v>33</v>
      </c>
      <c r="B579" s="398"/>
      <c r="C579" s="398"/>
      <c r="D579" s="298">
        <f>D578/(COUNT(B569:C577)*2)</f>
        <v>1</v>
      </c>
      <c r="E579" s="96"/>
      <c r="F579" s="96"/>
      <c r="G579" s="96"/>
    </row>
    <row r="580" spans="1:7" ht="21" x14ac:dyDescent="0.4">
      <c r="A580" s="299"/>
      <c r="B580" s="300"/>
      <c r="C580" s="300"/>
      <c r="D580" s="301"/>
      <c r="E580" s="96"/>
      <c r="F580" s="96"/>
      <c r="G580" s="96"/>
    </row>
    <row r="581" spans="1:7" ht="39.75" customHeight="1" x14ac:dyDescent="0.4">
      <c r="A581" s="411" t="s">
        <v>23</v>
      </c>
      <c r="B581" s="412"/>
      <c r="C581" s="412"/>
      <c r="D581" s="412"/>
      <c r="E581" s="412"/>
      <c r="F581" s="413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5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5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5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5"/>
      <c r="F587" s="105"/>
      <c r="G587" s="96"/>
    </row>
    <row r="588" spans="1:7" s="332" customFormat="1" ht="39.75" customHeight="1" x14ac:dyDescent="0.3">
      <c r="A588" s="414" t="s">
        <v>370</v>
      </c>
      <c r="B588" s="415"/>
      <c r="C588" s="415"/>
      <c r="D588" s="415"/>
      <c r="E588" s="415"/>
      <c r="F588" s="415"/>
      <c r="G588" s="415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5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5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5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363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5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5"/>
      <c r="F594" s="105"/>
      <c r="G594" s="96"/>
    </row>
    <row r="595" spans="1:7" ht="83.25" customHeight="1" x14ac:dyDescent="0.4">
      <c r="A595" s="133" t="s">
        <v>427</v>
      </c>
      <c r="B595" s="104" t="s">
        <v>30</v>
      </c>
      <c r="C595" s="104"/>
      <c r="D595" s="319" t="str">
        <f>IFERROR(E595/F595,"N.A")</f>
        <v>N.A</v>
      </c>
      <c r="E595" s="355"/>
      <c r="F595" s="353"/>
      <c r="G595" s="96"/>
    </row>
    <row r="596" spans="1:7" ht="21" x14ac:dyDescent="0.4">
      <c r="A596" s="398" t="s">
        <v>34</v>
      </c>
      <c r="B596" s="398"/>
      <c r="C596" s="410"/>
      <c r="D596" s="327">
        <f>SUM(B589:C595,B582:C587)</f>
        <v>24</v>
      </c>
      <c r="E596" s="96"/>
      <c r="F596" s="96"/>
      <c r="G596" s="96"/>
    </row>
    <row r="597" spans="1:7" ht="21" x14ac:dyDescent="0.4">
      <c r="A597" s="398" t="s">
        <v>33</v>
      </c>
      <c r="B597" s="398"/>
      <c r="C597" s="398"/>
      <c r="D597" s="298">
        <f>D596/(COUNT(B582:C587,B589:C595)*2)</f>
        <v>1</v>
      </c>
      <c r="E597" s="96"/>
      <c r="F597" s="96"/>
      <c r="G597" s="96"/>
    </row>
    <row r="598" spans="1:7" ht="21" x14ac:dyDescent="0.4">
      <c r="A598" s="299"/>
      <c r="B598" s="300"/>
      <c r="C598" s="302"/>
      <c r="D598" s="303"/>
      <c r="E598" s="96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42</v>
      </c>
      <c r="E599" s="239"/>
      <c r="F599" s="239"/>
      <c r="G599" s="96"/>
    </row>
    <row r="600" spans="1:7" ht="22.5" x14ac:dyDescent="0.45">
      <c r="A600" s="404" t="s">
        <v>168</v>
      </c>
      <c r="B600" s="405"/>
      <c r="C600" s="406"/>
      <c r="D600" s="127">
        <f>D599/(COUNT(B569:C577,B589:C595,B582:C587)*2)</f>
        <v>1</v>
      </c>
      <c r="E600" s="96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97" t="s">
        <v>8</v>
      </c>
      <c r="B602" s="397"/>
      <c r="C602" s="397"/>
      <c r="D602" s="397"/>
      <c r="E602" s="397"/>
      <c r="F602" s="397"/>
      <c r="G602" s="96"/>
    </row>
    <row r="603" spans="1:7" ht="22.5" x14ac:dyDescent="0.4">
      <c r="A603" s="129">
        <f>B11</f>
        <v>43693</v>
      </c>
      <c r="B603" s="96"/>
      <c r="C603" s="96"/>
      <c r="D603" s="114"/>
      <c r="E603" s="114"/>
      <c r="F603" s="114"/>
      <c r="G603" s="96"/>
    </row>
    <row r="604" spans="1:7" ht="21" x14ac:dyDescent="0.4">
      <c r="A604" s="383" t="s">
        <v>28</v>
      </c>
      <c r="B604" s="385" t="s">
        <v>29</v>
      </c>
      <c r="C604" s="385"/>
      <c r="D604" s="385" t="s">
        <v>42</v>
      </c>
      <c r="E604" s="386" t="s">
        <v>264</v>
      </c>
      <c r="F604" s="386" t="s">
        <v>295</v>
      </c>
      <c r="G604" s="96"/>
    </row>
    <row r="605" spans="1:7" ht="18.75" customHeight="1" x14ac:dyDescent="0.4">
      <c r="A605" s="383"/>
      <c r="B605" s="100" t="s">
        <v>32</v>
      </c>
      <c r="C605" s="100" t="s">
        <v>31</v>
      </c>
      <c r="D605" s="385"/>
      <c r="E605" s="386"/>
      <c r="F605" s="386"/>
      <c r="G605" s="96"/>
    </row>
    <row r="606" spans="1:7" ht="18.75" customHeight="1" x14ac:dyDescent="0.4">
      <c r="A606" s="282"/>
      <c r="B606" s="283"/>
      <c r="C606" s="283"/>
      <c r="D606" s="283"/>
      <c r="E606" s="354"/>
      <c r="F606" s="324"/>
      <c r="G606" s="96"/>
    </row>
    <row r="607" spans="1:7" ht="24.75" x14ac:dyDescent="0.4">
      <c r="A607" s="284" t="s">
        <v>90</v>
      </c>
      <c r="B607" s="114"/>
      <c r="C607" s="388"/>
      <c r="D607" s="388"/>
      <c r="E607" s="388"/>
      <c r="F607" s="389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5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5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5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5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5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5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5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5"/>
      <c r="F615" s="105"/>
      <c r="G615" s="96"/>
    </row>
    <row r="616" spans="1:7" ht="21" x14ac:dyDescent="0.4">
      <c r="A616" s="398" t="s">
        <v>34</v>
      </c>
      <c r="B616" s="398"/>
      <c r="C616" s="398"/>
      <c r="D616" s="327">
        <f>SUM(B608:C615)</f>
        <v>16</v>
      </c>
      <c r="E616" s="399"/>
      <c r="F616" s="400"/>
      <c r="G616" s="96"/>
    </row>
    <row r="617" spans="1:7" ht="21" x14ac:dyDescent="0.4">
      <c r="A617" s="398" t="s">
        <v>33</v>
      </c>
      <c r="B617" s="398"/>
      <c r="C617" s="398"/>
      <c r="D617" s="298">
        <f>D616/(COUNT(B608:C615)*2)</f>
        <v>1</v>
      </c>
      <c r="E617" s="401"/>
      <c r="F617" s="402"/>
      <c r="G617" s="96"/>
    </row>
    <row r="618" spans="1:7" ht="21" x14ac:dyDescent="0.4">
      <c r="A618" s="128"/>
      <c r="B618" s="96"/>
      <c r="C618" s="403"/>
      <c r="D618" s="403"/>
      <c r="E618" s="403"/>
      <c r="F618" s="403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5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5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5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5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5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5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5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5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5"/>
      <c r="F628" s="105"/>
      <c r="G628" s="96"/>
    </row>
    <row r="629" spans="1:16382" ht="22.5" x14ac:dyDescent="0.4">
      <c r="A629" s="390" t="s">
        <v>34</v>
      </c>
      <c r="B629" s="391"/>
      <c r="C629" s="392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88"/>
      <c r="D632" s="388"/>
      <c r="E632" s="388"/>
      <c r="F632" s="389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5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5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5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5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5"/>
      <c r="F638" s="105"/>
      <c r="G638" s="96"/>
    </row>
    <row r="639" spans="1:16382" ht="22.5" x14ac:dyDescent="0.4">
      <c r="A639" s="390" t="s">
        <v>34</v>
      </c>
      <c r="B639" s="391"/>
      <c r="C639" s="392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93"/>
      <c r="B641" s="393"/>
      <c r="C641" s="393"/>
      <c r="D641" s="393"/>
      <c r="E641" s="393"/>
      <c r="F641" s="393"/>
      <c r="G641" s="393"/>
    </row>
    <row r="642" spans="1:7" ht="24.75" x14ac:dyDescent="0.4">
      <c r="A642" s="284" t="s">
        <v>26</v>
      </c>
      <c r="B642" s="388"/>
      <c r="C642" s="388"/>
      <c r="D642" s="388"/>
      <c r="E642" s="388"/>
      <c r="F642" s="389"/>
      <c r="G642" s="90"/>
    </row>
    <row r="643" spans="1:7" ht="63" x14ac:dyDescent="0.4">
      <c r="A643" s="133" t="s">
        <v>221</v>
      </c>
      <c r="B643" s="104">
        <v>0</v>
      </c>
      <c r="C643" s="104"/>
      <c r="D643" s="135" t="s">
        <v>507</v>
      </c>
      <c r="E643" s="105" t="s">
        <v>509</v>
      </c>
      <c r="F643" s="105"/>
      <c r="G643" s="90"/>
    </row>
    <row r="644" spans="1:7" ht="42" x14ac:dyDescent="0.4">
      <c r="A644" s="163" t="s">
        <v>400</v>
      </c>
      <c r="B644" s="104">
        <v>0</v>
      </c>
      <c r="C644" s="118"/>
      <c r="D644" s="135" t="s">
        <v>508</v>
      </c>
      <c r="E644" s="105" t="s">
        <v>510</v>
      </c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5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5"/>
      <c r="F649" s="105"/>
      <c r="G649" s="90"/>
    </row>
    <row r="650" spans="1:7" ht="21" x14ac:dyDescent="0.4">
      <c r="A650" s="394" t="s">
        <v>304</v>
      </c>
      <c r="B650" s="395"/>
      <c r="C650" s="395"/>
      <c r="D650" s="395"/>
      <c r="E650" s="395"/>
      <c r="F650" s="396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5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5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5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363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6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6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55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22</v>
      </c>
      <c r="E658" s="96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0.84615384615384615</v>
      </c>
      <c r="E659" s="96"/>
      <c r="F659" s="96"/>
      <c r="G659" s="96"/>
    </row>
    <row r="660" spans="1:7" ht="21" x14ac:dyDescent="0.4">
      <c r="A660" s="112"/>
      <c r="B660" s="96"/>
      <c r="C660" s="96"/>
      <c r="D660" s="96"/>
      <c r="E660" s="96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68</v>
      </c>
      <c r="E661" s="96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0.94444444444444442</v>
      </c>
      <c r="G662" s="96"/>
    </row>
    <row r="663" spans="1:7" ht="21" x14ac:dyDescent="0.4">
      <c r="A663" s="112"/>
      <c r="B663" s="96"/>
      <c r="C663" s="96"/>
      <c r="D663" s="96"/>
      <c r="E663" s="96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97" t="s">
        <v>346</v>
      </c>
      <c r="B665" s="397"/>
      <c r="C665" s="397"/>
      <c r="D665" s="397"/>
      <c r="E665" s="397"/>
      <c r="F665" s="397"/>
      <c r="G665" s="96"/>
    </row>
    <row r="666" spans="1:7" ht="21" x14ac:dyDescent="0.4">
      <c r="A666" s="198">
        <f>B11</f>
        <v>43693</v>
      </c>
      <c r="B666" s="96"/>
      <c r="C666" s="96"/>
      <c r="D666" s="96"/>
      <c r="E666" s="96"/>
      <c r="F666" s="96"/>
      <c r="G666" s="96"/>
    </row>
    <row r="667" spans="1:7" ht="21.75" customHeight="1" x14ac:dyDescent="0.4">
      <c r="A667" s="383" t="s">
        <v>28</v>
      </c>
      <c r="B667" s="385" t="s">
        <v>29</v>
      </c>
      <c r="C667" s="385"/>
      <c r="D667" s="385" t="s">
        <v>42</v>
      </c>
      <c r="E667" s="386" t="s">
        <v>264</v>
      </c>
      <c r="F667" s="386" t="s">
        <v>295</v>
      </c>
      <c r="G667" s="96"/>
    </row>
    <row r="668" spans="1:7" ht="21" x14ac:dyDescent="0.4">
      <c r="A668" s="383"/>
      <c r="B668" s="100" t="s">
        <v>32</v>
      </c>
      <c r="C668" s="100" t="s">
        <v>31</v>
      </c>
      <c r="D668" s="385"/>
      <c r="E668" s="386"/>
      <c r="F668" s="386"/>
      <c r="G668" s="96"/>
    </row>
    <row r="669" spans="1:7" ht="22.5" x14ac:dyDescent="0.4">
      <c r="A669" s="282"/>
      <c r="B669" s="283"/>
      <c r="C669" s="283"/>
      <c r="D669" s="283"/>
      <c r="E669" s="35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5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5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 t="s">
        <v>511</v>
      </c>
      <c r="E672" s="105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5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5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5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5"/>
      <c r="F676" s="105"/>
      <c r="G676" s="96"/>
    </row>
    <row r="677" spans="1:7" ht="63" x14ac:dyDescent="0.4">
      <c r="A677" s="311" t="s">
        <v>290</v>
      </c>
      <c r="B677" s="104">
        <v>1</v>
      </c>
      <c r="C677" s="140" t="str">
        <f>IF(B677=0, -5, "0")</f>
        <v>0</v>
      </c>
      <c r="D677" s="160" t="s">
        <v>512</v>
      </c>
      <c r="E677" s="16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16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16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5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5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5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5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5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363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5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5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5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55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27</v>
      </c>
      <c r="E690" s="96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0.9642857142857143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87" t="s">
        <v>439</v>
      </c>
      <c r="B693" s="387"/>
      <c r="C693" s="387"/>
      <c r="D693" s="387"/>
      <c r="E693" s="387"/>
      <c r="F693" s="387"/>
      <c r="G693" s="215"/>
    </row>
    <row r="694" spans="1:7" ht="21" customHeight="1" x14ac:dyDescent="0.4">
      <c r="A694" s="198">
        <f>B11</f>
        <v>43693</v>
      </c>
      <c r="B694" s="96"/>
      <c r="C694" s="96"/>
      <c r="D694" s="214"/>
      <c r="E694" s="214"/>
      <c r="F694" s="214"/>
      <c r="G694" s="215"/>
    </row>
    <row r="695" spans="1:7" ht="21" x14ac:dyDescent="0.4">
      <c r="A695" s="382" t="s">
        <v>28</v>
      </c>
      <c r="B695" s="384" t="s">
        <v>29</v>
      </c>
      <c r="C695" s="384"/>
      <c r="D695" s="385" t="s">
        <v>42</v>
      </c>
      <c r="E695" s="386" t="s">
        <v>264</v>
      </c>
      <c r="F695" s="386" t="s">
        <v>295</v>
      </c>
      <c r="G695" s="215"/>
    </row>
    <row r="696" spans="1:7" ht="21" x14ac:dyDescent="0.4">
      <c r="A696" s="383"/>
      <c r="B696" s="100" t="s">
        <v>32</v>
      </c>
      <c r="C696" s="100" t="s">
        <v>31</v>
      </c>
      <c r="D696" s="385"/>
      <c r="E696" s="386"/>
      <c r="F696" s="386"/>
      <c r="G696" s="215"/>
    </row>
    <row r="697" spans="1:7" ht="22.5" x14ac:dyDescent="0.4">
      <c r="A697" s="282"/>
      <c r="B697" s="283"/>
      <c r="C697" s="283"/>
      <c r="D697" s="283"/>
      <c r="E697" s="354"/>
      <c r="F697" s="324"/>
      <c r="G697" s="96"/>
    </row>
    <row r="698" spans="1:7" ht="24.75" x14ac:dyDescent="0.4">
      <c r="A698" s="379" t="s">
        <v>299</v>
      </c>
      <c r="B698" s="380"/>
      <c r="C698" s="380"/>
      <c r="D698" s="380"/>
      <c r="E698" s="380"/>
      <c r="F698" s="381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16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16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16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16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77"/>
      <c r="C704" s="378"/>
      <c r="D704" s="201">
        <f>SUM(B699:C703)</f>
        <v>10</v>
      </c>
      <c r="E704" s="96"/>
      <c r="F704" s="96"/>
      <c r="G704" s="96"/>
    </row>
    <row r="705" spans="1:7" ht="21" x14ac:dyDescent="0.4">
      <c r="A705" s="108" t="s">
        <v>33</v>
      </c>
      <c r="B705" s="377"/>
      <c r="C705" s="378"/>
      <c r="D705" s="306">
        <f>D704/(COUNT(B699:C703)*2)</f>
        <v>1</v>
      </c>
      <c r="E705" s="96"/>
      <c r="F705" s="96"/>
      <c r="G705" s="96"/>
    </row>
    <row r="706" spans="1:7" ht="21" x14ac:dyDescent="0.4">
      <c r="A706" s="149"/>
      <c r="B706" s="294"/>
      <c r="C706" s="294"/>
      <c r="D706" s="204"/>
      <c r="E706" s="364"/>
      <c r="F706" s="305"/>
      <c r="G706" s="96"/>
    </row>
    <row r="707" spans="1:7" ht="24.75" x14ac:dyDescent="0.4">
      <c r="A707" s="379" t="s">
        <v>300</v>
      </c>
      <c r="B707" s="380"/>
      <c r="C707" s="380"/>
      <c r="D707" s="380"/>
      <c r="E707" s="380"/>
      <c r="F707" s="381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5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5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65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78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6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366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558</v>
      </c>
      <c r="E718" s="80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0.81578947368421051</v>
      </c>
      <c r="E719" s="80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 xr:uid="{00000000-0002-0000-0100-000000000000}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 xr:uid="{00000000-0002-0000-0100-000001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 xr:uid="{00000000-0002-0000-0100-000002000000}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 xr:uid="{00000000-0002-0000-0100-000003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 xr:uid="{00000000-0002-0000-0100-000004000000}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5"/>
  <sheetViews>
    <sheetView view="pageBreakPreview" topLeftCell="A16" zoomScale="80" zoomScaleNormal="90" zoomScaleSheetLayoutView="80" workbookViewId="0">
      <selection activeCell="E30" sqref="E3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87"/>
      <c r="E1" s="487"/>
      <c r="F1" s="487"/>
      <c r="G1" s="487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88" t="s">
        <v>46</v>
      </c>
      <c r="B6" s="488"/>
      <c r="C6" s="488"/>
      <c r="D6" s="488"/>
      <c r="E6" s="488"/>
      <c r="F6" s="488"/>
      <c r="G6" s="79"/>
    </row>
    <row r="7" spans="1:7" s="2" customFormat="1" ht="21.75" customHeight="1" x14ac:dyDescent="0.45">
      <c r="A7" s="489" t="str">
        <f>'Page de garde'!D18</f>
        <v>CM Gafsa</v>
      </c>
      <c r="B7" s="489"/>
      <c r="C7" s="489"/>
      <c r="D7" s="489"/>
      <c r="E7" s="489"/>
      <c r="F7" s="489"/>
      <c r="G7" s="79"/>
    </row>
    <row r="8" spans="1:7" s="2" customFormat="1" ht="24" x14ac:dyDescent="0.45">
      <c r="A8" s="4" t="s">
        <v>39</v>
      </c>
      <c r="B8" s="490" t="str">
        <f>'A3 Exploitation'!B9:F9</f>
        <v>Dr Mejed Heni</v>
      </c>
      <c r="C8" s="490"/>
      <c r="D8" s="490"/>
      <c r="E8" s="490"/>
      <c r="F8" s="490"/>
      <c r="G8" s="79"/>
    </row>
    <row r="9" spans="1:7" s="2" customFormat="1" ht="24" x14ac:dyDescent="0.45">
      <c r="A9" s="5" t="s">
        <v>41</v>
      </c>
      <c r="B9" s="491" t="str">
        <f>'A3 Exploitation'!B10:F10</f>
        <v>M. Mohamed (Directeur magasin)</v>
      </c>
      <c r="C9" s="491"/>
      <c r="D9" s="491"/>
      <c r="E9" s="491"/>
      <c r="F9" s="491"/>
      <c r="G9" s="79"/>
    </row>
    <row r="10" spans="1:7" s="2" customFormat="1" ht="24" x14ac:dyDescent="0.45">
      <c r="A10" s="4" t="s">
        <v>40</v>
      </c>
      <c r="B10" s="486">
        <f>'A3 Exploitation'!B11:F11</f>
        <v>43693</v>
      </c>
      <c r="C10" s="486"/>
      <c r="D10" s="486"/>
      <c r="E10" s="486"/>
      <c r="F10" s="486"/>
      <c r="G10" s="79"/>
    </row>
    <row r="11" spans="1:7" s="2" customFormat="1" ht="24" x14ac:dyDescent="0.45">
      <c r="A11" s="4" t="s">
        <v>248</v>
      </c>
      <c r="B11" s="478">
        <f>D215</f>
        <v>0.76754385964912286</v>
      </c>
      <c r="C11" s="478"/>
      <c r="D11" s="478"/>
      <c r="E11" s="478"/>
      <c r="F11" s="478"/>
      <c r="G11" s="79"/>
    </row>
    <row r="12" spans="1:7" s="2" customFormat="1" ht="22.5" x14ac:dyDescent="0.45">
      <c r="A12" s="1"/>
      <c r="D12" s="457"/>
      <c r="E12" s="457"/>
      <c r="F12" s="457"/>
      <c r="G12" s="457"/>
    </row>
    <row r="13" spans="1:7" s="2" customFormat="1" ht="11.25" customHeight="1" x14ac:dyDescent="0.3">
      <c r="A13" s="479" t="s">
        <v>28</v>
      </c>
      <c r="B13" s="480" t="s">
        <v>29</v>
      </c>
      <c r="C13" s="480"/>
      <c r="D13" s="480" t="s">
        <v>42</v>
      </c>
      <c r="E13" s="480" t="s">
        <v>158</v>
      </c>
      <c r="F13" s="480" t="s">
        <v>159</v>
      </c>
    </row>
    <row r="14" spans="1:7" s="2" customFormat="1" ht="12.75" customHeight="1" x14ac:dyDescent="0.3">
      <c r="A14" s="479"/>
      <c r="B14" s="18" t="s">
        <v>32</v>
      </c>
      <c r="C14" s="18" t="s">
        <v>31</v>
      </c>
      <c r="D14" s="480"/>
      <c r="E14" s="480"/>
      <c r="F14" s="480"/>
      <c r="G14" s="78"/>
    </row>
    <row r="15" spans="1:7" x14ac:dyDescent="0.3">
      <c r="A15" s="481"/>
      <c r="B15" s="482"/>
      <c r="C15" s="482"/>
      <c r="D15" s="482"/>
      <c r="E15" s="482"/>
      <c r="F15" s="482"/>
    </row>
    <row r="16" spans="1:7" ht="19.5" x14ac:dyDescent="0.4">
      <c r="A16" s="483" t="s">
        <v>0</v>
      </c>
      <c r="B16" s="484"/>
      <c r="C16" s="484"/>
      <c r="D16" s="484"/>
      <c r="E16" s="484"/>
      <c r="F16" s="484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1</v>
      </c>
      <c r="C19" s="55"/>
      <c r="D19" s="56" t="s">
        <v>514</v>
      </c>
      <c r="E19" s="56" t="s">
        <v>513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85" t="s">
        <v>34</v>
      </c>
      <c r="B22" s="469"/>
      <c r="C22" s="470"/>
      <c r="D22" s="330">
        <f>SUM(B17:C21)</f>
        <v>7</v>
      </c>
    </row>
    <row r="23" spans="1:7" x14ac:dyDescent="0.3">
      <c r="A23" s="464" t="s">
        <v>249</v>
      </c>
      <c r="B23" s="465"/>
      <c r="C23" s="466"/>
      <c r="D23" s="17">
        <f>D22/(COUNT(B17:C21)*2)</f>
        <v>0.875</v>
      </c>
    </row>
    <row r="24" spans="1:7" x14ac:dyDescent="0.3">
      <c r="A24" s="10"/>
      <c r="B24" s="11"/>
      <c r="C24" s="11"/>
      <c r="D24" s="12"/>
    </row>
    <row r="25" spans="1:7" ht="19.5" x14ac:dyDescent="0.4">
      <c r="A25" s="467" t="s">
        <v>4</v>
      </c>
      <c r="B25" s="468"/>
      <c r="C25" s="468"/>
      <c r="D25" s="468"/>
      <c r="E25" s="468"/>
      <c r="F25" s="468"/>
    </row>
    <row r="26" spans="1:7" ht="18" x14ac:dyDescent="0.35">
      <c r="A26" s="24" t="s">
        <v>84</v>
      </c>
      <c r="B26" s="55">
        <v>0</v>
      </c>
      <c r="C26" s="6">
        <f>IF(B26=0, -5, "0")</f>
        <v>-5</v>
      </c>
      <c r="D26" s="56" t="s">
        <v>515</v>
      </c>
      <c r="E26" s="56" t="s">
        <v>516</v>
      </c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ht="33" x14ac:dyDescent="0.3">
      <c r="A28" s="26" t="s">
        <v>301</v>
      </c>
      <c r="B28" s="55">
        <v>0</v>
      </c>
      <c r="C28" s="55"/>
      <c r="D28" s="56" t="s">
        <v>517</v>
      </c>
      <c r="E28" s="55" t="s">
        <v>518</v>
      </c>
      <c r="F28" s="55"/>
    </row>
    <row r="29" spans="1:7" ht="66" x14ac:dyDescent="0.3">
      <c r="A29" s="6" t="s">
        <v>234</v>
      </c>
      <c r="B29" s="55">
        <v>0</v>
      </c>
      <c r="C29" s="55"/>
      <c r="D29" s="56" t="s">
        <v>550</v>
      </c>
      <c r="E29" s="56" t="s">
        <v>551</v>
      </c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64" t="s">
        <v>34</v>
      </c>
      <c r="B33" s="465"/>
      <c r="C33" s="466"/>
      <c r="D33" s="329">
        <f>SUM(B26:C32)</f>
        <v>3</v>
      </c>
    </row>
    <row r="34" spans="1:6" x14ac:dyDescent="0.3">
      <c r="A34" s="464" t="s">
        <v>249</v>
      </c>
      <c r="B34" s="465"/>
      <c r="C34" s="466"/>
      <c r="D34" s="17">
        <f>D33/(COUNT(B26:C32)*2)</f>
        <v>0.1875</v>
      </c>
    </row>
    <row r="35" spans="1:6" x14ac:dyDescent="0.3">
      <c r="A35" s="10"/>
      <c r="B35" s="11"/>
      <c r="C35" s="11"/>
      <c r="D35" s="12"/>
    </row>
    <row r="36" spans="1:6" ht="19.5" x14ac:dyDescent="0.4">
      <c r="A36" s="467" t="s">
        <v>178</v>
      </c>
      <c r="B36" s="468"/>
      <c r="C36" s="468"/>
      <c r="D36" s="468"/>
      <c r="E36" s="468"/>
      <c r="F36" s="468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ht="33" x14ac:dyDescent="0.3">
      <c r="A39" s="6" t="s">
        <v>235</v>
      </c>
      <c r="B39" s="55">
        <v>0</v>
      </c>
      <c r="C39" s="55"/>
      <c r="D39" s="56" t="s">
        <v>549</v>
      </c>
      <c r="E39" s="55" t="s">
        <v>538</v>
      </c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64" t="s">
        <v>34</v>
      </c>
      <c r="B42" s="465"/>
      <c r="C42" s="466"/>
      <c r="D42" s="329">
        <f>SUM(B37:C41)</f>
        <v>6</v>
      </c>
    </row>
    <row r="43" spans="1:6" x14ac:dyDescent="0.3">
      <c r="A43" s="464" t="s">
        <v>249</v>
      </c>
      <c r="B43" s="465"/>
      <c r="C43" s="466"/>
      <c r="D43" s="17">
        <f>D42/(COUNT(B37:C41)*2)</f>
        <v>0.75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3" t="s">
        <v>405</v>
      </c>
      <c r="B45" s="474"/>
      <c r="C45" s="474"/>
      <c r="D45" s="474"/>
      <c r="E45" s="474"/>
      <c r="F45" s="475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4" t="s">
        <v>34</v>
      </c>
      <c r="B58" s="465"/>
      <c r="C58" s="466"/>
      <c r="D58" s="341">
        <f>SUM(B46:C57)</f>
        <v>0</v>
      </c>
    </row>
    <row r="59" spans="1:6" x14ac:dyDescent="0.3">
      <c r="A59" s="464" t="s">
        <v>249</v>
      </c>
      <c r="B59" s="465"/>
      <c r="C59" s="466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6" t="s">
        <v>19</v>
      </c>
      <c r="B61" s="477"/>
      <c r="C61" s="477"/>
      <c r="D61" s="477"/>
      <c r="E61" s="477"/>
      <c r="F61" s="477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 t="s">
        <v>519</v>
      </c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31.5" x14ac:dyDescent="0.35">
      <c r="A67" s="24" t="s">
        <v>250</v>
      </c>
      <c r="B67" s="55">
        <v>1</v>
      </c>
      <c r="C67" s="6" t="str">
        <f>IF(B67=0, -5, "0")</f>
        <v>0</v>
      </c>
      <c r="D67" s="59" t="s">
        <v>520</v>
      </c>
      <c r="E67" s="55"/>
      <c r="F67" s="55"/>
    </row>
    <row r="68" spans="1:6" x14ac:dyDescent="0.3">
      <c r="A68" s="464" t="s">
        <v>34</v>
      </c>
      <c r="B68" s="465"/>
      <c r="C68" s="466"/>
      <c r="D68" s="329">
        <f>SUM(B62:C67)</f>
        <v>11</v>
      </c>
    </row>
    <row r="69" spans="1:6" x14ac:dyDescent="0.3">
      <c r="A69" s="464" t="s">
        <v>249</v>
      </c>
      <c r="B69" s="465"/>
      <c r="C69" s="466"/>
      <c r="D69" s="17">
        <f>D68/(COUNT(B62:C67)*2)</f>
        <v>0.91666666666666663</v>
      </c>
    </row>
    <row r="70" spans="1:6" x14ac:dyDescent="0.3">
      <c r="A70" s="10"/>
      <c r="B70" s="11"/>
      <c r="C70" s="11"/>
      <c r="D70" s="12"/>
    </row>
    <row r="71" spans="1:6" ht="19.5" x14ac:dyDescent="0.4">
      <c r="A71" s="467" t="s">
        <v>8</v>
      </c>
      <c r="B71" s="468"/>
      <c r="C71" s="468"/>
      <c r="D71" s="468"/>
      <c r="E71" s="468"/>
      <c r="F71" s="468"/>
    </row>
    <row r="72" spans="1:6" ht="36" x14ac:dyDescent="0.35">
      <c r="A72" s="25" t="s">
        <v>146</v>
      </c>
      <c r="B72" s="55">
        <v>0</v>
      </c>
      <c r="C72" s="6">
        <f>IF(B72=0, -5, "0")</f>
        <v>-5</v>
      </c>
      <c r="D72" s="59" t="s">
        <v>521</v>
      </c>
      <c r="E72" s="55" t="s">
        <v>516</v>
      </c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64" t="s">
        <v>34</v>
      </c>
      <c r="B79" s="465"/>
      <c r="C79" s="466"/>
      <c r="D79" s="329">
        <f>SUM(B72:C78)</f>
        <v>7</v>
      </c>
    </row>
    <row r="80" spans="1:6" x14ac:dyDescent="0.3">
      <c r="A80" s="464" t="s">
        <v>249</v>
      </c>
      <c r="B80" s="465"/>
      <c r="C80" s="466"/>
      <c r="D80" s="17">
        <f>D79/(COUNT(B72:C78)*2)</f>
        <v>0.4375</v>
      </c>
    </row>
    <row r="81" spans="1:6" x14ac:dyDescent="0.3">
      <c r="A81" s="10"/>
      <c r="B81" s="11"/>
      <c r="C81" s="11"/>
      <c r="D81" s="12"/>
    </row>
    <row r="82" spans="1:6" ht="19.5" x14ac:dyDescent="0.4">
      <c r="A82" s="467" t="s">
        <v>463</v>
      </c>
      <c r="B82" s="468"/>
      <c r="C82" s="468"/>
      <c r="D82" s="468"/>
      <c r="E82" s="468"/>
      <c r="F82" s="468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4" t="s">
        <v>34</v>
      </c>
      <c r="B100" s="465"/>
      <c r="C100" s="466"/>
      <c r="D100" s="329">
        <f>SUM(B83:C99)</f>
        <v>28</v>
      </c>
    </row>
    <row r="101" spans="1:6" x14ac:dyDescent="0.3">
      <c r="A101" s="464" t="s">
        <v>249</v>
      </c>
      <c r="B101" s="465"/>
      <c r="C101" s="466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7" t="s">
        <v>170</v>
      </c>
      <c r="B103" s="468"/>
      <c r="C103" s="468"/>
      <c r="D103" s="468"/>
      <c r="E103" s="468"/>
      <c r="F103" s="468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1</v>
      </c>
      <c r="C107" s="62"/>
      <c r="D107" s="66" t="s">
        <v>522</v>
      </c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64" t="s">
        <v>34</v>
      </c>
      <c r="B118" s="465"/>
      <c r="C118" s="466"/>
      <c r="D118" s="329">
        <f>SUM(B104:C117)</f>
        <v>23</v>
      </c>
    </row>
    <row r="119" spans="1:6" x14ac:dyDescent="0.3">
      <c r="A119" s="464" t="s">
        <v>249</v>
      </c>
      <c r="B119" s="465"/>
      <c r="C119" s="466"/>
      <c r="D119" s="17">
        <f>D118/(COUNT(B104:C117)*2)</f>
        <v>0.95833333333333337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7" t="s">
        <v>171</v>
      </c>
      <c r="B122" s="468"/>
      <c r="C122" s="468"/>
      <c r="D122" s="468"/>
      <c r="E122" s="468"/>
      <c r="F122" s="468"/>
    </row>
    <row r="123" spans="1:6" ht="34.5" x14ac:dyDescent="0.4">
      <c r="A123" s="32" t="s">
        <v>228</v>
      </c>
      <c r="B123" s="69">
        <v>1</v>
      </c>
      <c r="C123" s="62"/>
      <c r="D123" s="66" t="s">
        <v>541</v>
      </c>
      <c r="E123" s="55" t="s">
        <v>513</v>
      </c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0</v>
      </c>
      <c r="C133" s="55"/>
      <c r="D133" s="66" t="s">
        <v>542</v>
      </c>
      <c r="E133" s="55" t="s">
        <v>543</v>
      </c>
      <c r="F133" s="55"/>
    </row>
    <row r="134" spans="1:6" x14ac:dyDescent="0.3">
      <c r="A134" s="464" t="s">
        <v>34</v>
      </c>
      <c r="B134" s="465"/>
      <c r="C134" s="466"/>
      <c r="D134" s="329">
        <f>SUM(B123:C133)</f>
        <v>17</v>
      </c>
    </row>
    <row r="135" spans="1:6" x14ac:dyDescent="0.3">
      <c r="A135" s="464" t="s">
        <v>249</v>
      </c>
      <c r="B135" s="465"/>
      <c r="C135" s="466"/>
      <c r="D135" s="17">
        <f>D134/(COUNT(B123:C133)*2)</f>
        <v>0.85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7" t="s">
        <v>154</v>
      </c>
      <c r="B137" s="468"/>
      <c r="C137" s="468"/>
      <c r="D137" s="468"/>
      <c r="E137" s="468"/>
      <c r="F137" s="468"/>
    </row>
    <row r="138" spans="1:6" ht="33" x14ac:dyDescent="0.3">
      <c r="A138" s="26" t="s">
        <v>229</v>
      </c>
      <c r="B138" s="70">
        <v>0</v>
      </c>
      <c r="C138" s="55"/>
      <c r="D138" s="71" t="s">
        <v>539</v>
      </c>
      <c r="E138" s="71" t="s">
        <v>540</v>
      </c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1</v>
      </c>
      <c r="C142" s="62"/>
      <c r="D142" s="66" t="s">
        <v>537</v>
      </c>
      <c r="E142" s="63" t="s">
        <v>538</v>
      </c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64" t="s">
        <v>34</v>
      </c>
      <c r="B149" s="465"/>
      <c r="C149" s="466"/>
      <c r="D149" s="329">
        <f>SUM(B138:C148)</f>
        <v>19</v>
      </c>
    </row>
    <row r="150" spans="1:6" x14ac:dyDescent="0.3">
      <c r="A150" s="464" t="s">
        <v>249</v>
      </c>
      <c r="B150" s="465"/>
      <c r="C150" s="466"/>
      <c r="D150" s="16">
        <f>D149/(COUNT(B138:C148)*2)</f>
        <v>0.86363636363636365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7" t="s">
        <v>61</v>
      </c>
      <c r="B152" s="468"/>
      <c r="C152" s="468"/>
      <c r="D152" s="468"/>
      <c r="E152" s="468"/>
      <c r="F152" s="468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ht="33" x14ac:dyDescent="0.3">
      <c r="A164" s="6" t="s">
        <v>259</v>
      </c>
      <c r="B164" s="69">
        <v>0</v>
      </c>
      <c r="C164" s="56"/>
      <c r="D164" s="74" t="s">
        <v>547</v>
      </c>
      <c r="E164" s="56" t="s">
        <v>548</v>
      </c>
      <c r="F164" s="55"/>
    </row>
    <row r="165" spans="1:6" x14ac:dyDescent="0.3">
      <c r="A165" s="464" t="s">
        <v>34</v>
      </c>
      <c r="B165" s="465"/>
      <c r="C165" s="466"/>
      <c r="D165" s="329">
        <f>SUM(B153:C164)</f>
        <v>22</v>
      </c>
    </row>
    <row r="166" spans="1:6" x14ac:dyDescent="0.3">
      <c r="A166" s="464" t="s">
        <v>249</v>
      </c>
      <c r="B166" s="465"/>
      <c r="C166" s="466"/>
      <c r="D166" s="17">
        <f>D165/(COUNT(B153:C164)*2)</f>
        <v>0.91666666666666663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7" t="s">
        <v>176</v>
      </c>
      <c r="B168" s="468"/>
      <c r="C168" s="468"/>
      <c r="D168" s="468"/>
      <c r="E168" s="468"/>
      <c r="F168" s="468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33.75" x14ac:dyDescent="0.35">
      <c r="A173" s="24" t="s">
        <v>262</v>
      </c>
      <c r="B173" s="55">
        <v>1</v>
      </c>
      <c r="C173" s="6" t="str">
        <f>IF(B173=0, -5, "0")</f>
        <v>0</v>
      </c>
      <c r="D173" s="56" t="s">
        <v>533</v>
      </c>
      <c r="E173" s="56" t="s">
        <v>534</v>
      </c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64" t="s">
        <v>34</v>
      </c>
      <c r="B177" s="469"/>
      <c r="C177" s="470"/>
      <c r="D177" s="330">
        <f>SUM(B169:C176)</f>
        <v>15</v>
      </c>
    </row>
    <row r="178" spans="1:6" x14ac:dyDescent="0.3">
      <c r="A178" s="464" t="s">
        <v>249</v>
      </c>
      <c r="B178" s="465"/>
      <c r="C178" s="466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7" t="s">
        <v>64</v>
      </c>
      <c r="B180" s="468"/>
      <c r="C180" s="468"/>
      <c r="D180" s="468"/>
      <c r="E180" s="468"/>
      <c r="F180" s="468"/>
    </row>
    <row r="181" spans="1:6" ht="33.75" x14ac:dyDescent="0.35">
      <c r="A181" s="24" t="s">
        <v>240</v>
      </c>
      <c r="B181" s="55">
        <v>0</v>
      </c>
      <c r="C181" s="6">
        <f>IF(B181=0, -5, "0")</f>
        <v>-5</v>
      </c>
      <c r="D181" s="56" t="s">
        <v>524</v>
      </c>
      <c r="E181" s="368" t="s">
        <v>513</v>
      </c>
      <c r="F181" s="55"/>
    </row>
    <row r="182" spans="1:6" ht="49.5" x14ac:dyDescent="0.3">
      <c r="A182" s="6" t="s">
        <v>241</v>
      </c>
      <c r="B182" s="55">
        <v>0</v>
      </c>
      <c r="C182" s="55"/>
      <c r="D182" s="56" t="s">
        <v>523</v>
      </c>
      <c r="E182" s="56" t="s">
        <v>525</v>
      </c>
      <c r="F182" s="55"/>
    </row>
    <row r="183" spans="1:6" ht="49.5" x14ac:dyDescent="0.3">
      <c r="A183" s="26" t="s">
        <v>174</v>
      </c>
      <c r="B183" s="55">
        <v>1</v>
      </c>
      <c r="C183" s="55"/>
      <c r="D183" s="56" t="s">
        <v>526</v>
      </c>
      <c r="E183" s="56" t="s">
        <v>527</v>
      </c>
      <c r="F183" s="55"/>
    </row>
    <row r="184" spans="1:6" ht="33" x14ac:dyDescent="0.3">
      <c r="A184" s="6" t="s">
        <v>73</v>
      </c>
      <c r="B184" s="55">
        <v>0</v>
      </c>
      <c r="C184" s="55"/>
      <c r="D184" s="55" t="s">
        <v>535</v>
      </c>
      <c r="E184" s="56" t="s">
        <v>536</v>
      </c>
      <c r="F184" s="55"/>
    </row>
    <row r="185" spans="1:6" x14ac:dyDescent="0.3">
      <c r="A185" s="464" t="s">
        <v>34</v>
      </c>
      <c r="B185" s="465"/>
      <c r="C185" s="466"/>
      <c r="D185" s="329">
        <f>SUM(B181:C184)</f>
        <v>-4</v>
      </c>
    </row>
    <row r="186" spans="1:6" x14ac:dyDescent="0.3">
      <c r="A186" s="464" t="s">
        <v>249</v>
      </c>
      <c r="B186" s="465"/>
      <c r="C186" s="466"/>
      <c r="D186" s="17">
        <f>D185/(COUNT(B181:C184)*2)</f>
        <v>-0.4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1" t="s">
        <v>15</v>
      </c>
      <c r="B188" s="472"/>
      <c r="C188" s="472"/>
      <c r="D188" s="472"/>
      <c r="E188" s="472"/>
      <c r="F188" s="472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4" t="s">
        <v>34</v>
      </c>
      <c r="B193" s="465"/>
      <c r="C193" s="466"/>
      <c r="D193" s="329">
        <f>SUM(B189:C192)</f>
        <v>8</v>
      </c>
    </row>
    <row r="194" spans="1:7" x14ac:dyDescent="0.3">
      <c r="A194" s="464" t="s">
        <v>249</v>
      </c>
      <c r="B194" s="465"/>
      <c r="C194" s="466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7" t="s">
        <v>65</v>
      </c>
      <c r="B196" s="468"/>
      <c r="C196" s="468"/>
      <c r="D196" s="468"/>
      <c r="E196" s="468"/>
      <c r="F196" s="468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33" x14ac:dyDescent="0.3">
      <c r="A198" s="26" t="s">
        <v>179</v>
      </c>
      <c r="B198" s="55">
        <v>1</v>
      </c>
      <c r="C198" s="55"/>
      <c r="D198" s="56" t="s">
        <v>528</v>
      </c>
      <c r="E198" s="39" t="s">
        <v>530</v>
      </c>
      <c r="F198" s="55"/>
    </row>
    <row r="199" spans="1:7" ht="35.25" customHeight="1" x14ac:dyDescent="0.3">
      <c r="A199" s="6" t="s">
        <v>75</v>
      </c>
      <c r="B199" s="55">
        <v>1</v>
      </c>
      <c r="C199" s="55"/>
      <c r="D199" s="56" t="s">
        <v>529</v>
      </c>
      <c r="E199" s="55" t="s">
        <v>531</v>
      </c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64" t="s">
        <v>34</v>
      </c>
      <c r="B202" s="465"/>
      <c r="C202" s="466"/>
      <c r="D202" s="329">
        <f>SUM(B197:C201)</f>
        <v>8</v>
      </c>
    </row>
    <row r="203" spans="1:7" x14ac:dyDescent="0.3">
      <c r="A203" s="464" t="s">
        <v>249</v>
      </c>
      <c r="B203" s="465"/>
      <c r="C203" s="466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7" t="s">
        <v>175</v>
      </c>
      <c r="B205" s="468"/>
      <c r="C205" s="468"/>
      <c r="D205" s="468"/>
      <c r="E205" s="468"/>
      <c r="F205" s="468"/>
    </row>
    <row r="206" spans="1:7" x14ac:dyDescent="0.3">
      <c r="A206" s="26" t="s">
        <v>302</v>
      </c>
      <c r="B206" s="55">
        <v>1</v>
      </c>
      <c r="C206" s="55"/>
      <c r="D206" s="55" t="s">
        <v>532</v>
      </c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>
        <v>2</v>
      </c>
      <c r="C209" s="55"/>
      <c r="D209" s="55"/>
      <c r="E209" s="55"/>
      <c r="F209" s="55"/>
    </row>
    <row r="210" spans="1:6" x14ac:dyDescent="0.3">
      <c r="A210" s="464" t="s">
        <v>34</v>
      </c>
      <c r="B210" s="465"/>
      <c r="C210" s="466"/>
      <c r="D210" s="34">
        <f>SUM(B206:C209)</f>
        <v>5</v>
      </c>
    </row>
    <row r="211" spans="1:6" x14ac:dyDescent="0.3">
      <c r="A211" s="464" t="s">
        <v>249</v>
      </c>
      <c r="B211" s="465"/>
      <c r="C211" s="466"/>
      <c r="D211" s="17">
        <f>D210/(COUNT(B206:C209)*2)</f>
        <v>0.83333333333333337</v>
      </c>
    </row>
    <row r="213" spans="1:6" ht="18" x14ac:dyDescent="0.35">
      <c r="A213" s="37" t="s">
        <v>402</v>
      </c>
      <c r="B213" s="36"/>
      <c r="C213" s="36"/>
      <c r="D213" s="87" t="e">
        <f>E213/F213</f>
        <v>#REF!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175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0.76754385964912286</v>
      </c>
    </row>
  </sheetData>
  <sheetProtection algorithmName="SHA-512" hashValue="ampR/R1KW5OBP7IO8HPlEkrX/NLAeHSSvJN5Dl6wJ8cbfIwloclTgVqmI26swa8QIjZebKJsTy5fkOhsnIMyAg==" saltValue="nV8nJ0wKqdk5fLqe6/a0ZQ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 xr:uid="{00000000-0002-0000-0200-000000000000}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 xr:uid="{00000000-0002-0000-02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57"/>
      <c r="E1" s="457"/>
      <c r="F1" s="457"/>
      <c r="G1" s="457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58" t="s">
        <v>149</v>
      </c>
      <c r="B7" s="458"/>
      <c r="C7" s="458"/>
      <c r="D7" s="458"/>
      <c r="E7" s="458"/>
      <c r="F7" s="458"/>
      <c r="G7" s="93"/>
    </row>
    <row r="8" spans="1:7" ht="22.5" x14ac:dyDescent="0.45">
      <c r="A8" s="459" t="str">
        <f>'Page de garde'!D18</f>
        <v>CM Gafsa</v>
      </c>
      <c r="B8" s="459"/>
      <c r="C8" s="459"/>
      <c r="D8" s="459"/>
      <c r="E8" s="459"/>
      <c r="F8" s="459"/>
      <c r="G8" s="93"/>
    </row>
    <row r="9" spans="1:7" ht="22.5" x14ac:dyDescent="0.45">
      <c r="A9" s="94" t="s">
        <v>39</v>
      </c>
      <c r="B9" s="460"/>
      <c r="C9" s="460"/>
      <c r="D9" s="460"/>
      <c r="E9" s="460"/>
      <c r="F9" s="460"/>
      <c r="G9" s="93"/>
    </row>
    <row r="10" spans="1:7" ht="22.5" x14ac:dyDescent="0.45">
      <c r="A10" s="95" t="s">
        <v>41</v>
      </c>
      <c r="B10" s="461"/>
      <c r="C10" s="461"/>
      <c r="D10" s="461"/>
      <c r="E10" s="461"/>
      <c r="F10" s="461"/>
      <c r="G10" s="93"/>
    </row>
    <row r="11" spans="1:7" ht="22.5" x14ac:dyDescent="0.45">
      <c r="A11" s="94" t="s">
        <v>40</v>
      </c>
      <c r="B11" s="462"/>
      <c r="C11" s="462"/>
      <c r="D11" s="462"/>
      <c r="E11" s="462"/>
      <c r="F11" s="462"/>
      <c r="G11" s="93"/>
    </row>
    <row r="12" spans="1:7" ht="22.5" x14ac:dyDescent="0.45">
      <c r="A12" s="94" t="s">
        <v>198</v>
      </c>
      <c r="B12" s="463" t="e">
        <f>D719</f>
        <v>#DIV/0!</v>
      </c>
      <c r="C12" s="463"/>
      <c r="D12" s="463"/>
      <c r="E12" s="463"/>
      <c r="F12" s="463"/>
      <c r="G12" s="93"/>
    </row>
    <row r="13" spans="1:7" ht="22.5" x14ac:dyDescent="0.45">
      <c r="A13" s="92"/>
      <c r="B13" s="90"/>
      <c r="C13" s="90"/>
      <c r="D13" s="457"/>
      <c r="E13" s="457"/>
      <c r="F13" s="457"/>
      <c r="G13" s="457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83" t="s">
        <v>28</v>
      </c>
      <c r="B17" s="385" t="s">
        <v>29</v>
      </c>
      <c r="C17" s="385"/>
      <c r="D17" s="385" t="s">
        <v>42</v>
      </c>
      <c r="E17" s="386" t="s">
        <v>264</v>
      </c>
      <c r="F17" s="386" t="s">
        <v>294</v>
      </c>
      <c r="G17" s="96"/>
    </row>
    <row r="18" spans="1:8" ht="16.5" customHeight="1" x14ac:dyDescent="0.4">
      <c r="A18" s="383"/>
      <c r="B18" s="100" t="s">
        <v>32</v>
      </c>
      <c r="C18" s="100" t="s">
        <v>31</v>
      </c>
      <c r="D18" s="385"/>
      <c r="E18" s="386"/>
      <c r="F18" s="386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16"/>
      <c r="B49" s="416"/>
      <c r="C49" s="416"/>
      <c r="D49" s="416"/>
      <c r="E49" s="416"/>
      <c r="F49" s="416"/>
      <c r="G49" s="416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83" t="s">
        <v>28</v>
      </c>
      <c r="B52" s="385" t="s">
        <v>29</v>
      </c>
      <c r="C52" s="385"/>
      <c r="D52" s="385" t="s">
        <v>42</v>
      </c>
      <c r="E52" s="386" t="s">
        <v>264</v>
      </c>
      <c r="F52" s="386" t="s">
        <v>295</v>
      </c>
      <c r="G52" s="96"/>
    </row>
    <row r="53" spans="1:7" ht="21" x14ac:dyDescent="0.4">
      <c r="A53" s="383"/>
      <c r="B53" s="100" t="s">
        <v>32</v>
      </c>
      <c r="C53" s="100" t="s">
        <v>31</v>
      </c>
      <c r="D53" s="385"/>
      <c r="E53" s="386"/>
      <c r="F53" s="386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54"/>
      <c r="B64" s="455"/>
      <c r="C64" s="455"/>
      <c r="D64" s="455"/>
      <c r="E64" s="455"/>
      <c r="F64" s="455"/>
      <c r="G64" s="455"/>
    </row>
    <row r="65" spans="1:7" ht="43.5" customHeight="1" x14ac:dyDescent="0.4">
      <c r="A65" s="450" t="s">
        <v>341</v>
      </c>
      <c r="B65" s="450"/>
      <c r="C65" s="450"/>
      <c r="D65" s="450"/>
      <c r="E65" s="450"/>
      <c r="F65" s="450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34"/>
      <c r="B83" s="434"/>
      <c r="C83" s="434"/>
      <c r="D83" s="434"/>
      <c r="E83" s="434"/>
      <c r="F83" s="434"/>
      <c r="G83" s="434"/>
    </row>
    <row r="84" spans="1:7" ht="45" customHeight="1" x14ac:dyDescent="0.45">
      <c r="A84" s="456" t="s">
        <v>342</v>
      </c>
      <c r="B84" s="456"/>
      <c r="C84" s="456"/>
      <c r="D84" s="456"/>
      <c r="E84" s="456"/>
      <c r="F84" s="456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42"/>
      <c r="B101" s="443"/>
      <c r="C101" s="443"/>
      <c r="D101" s="443"/>
      <c r="E101" s="443"/>
      <c r="F101" s="449"/>
      <c r="G101" s="96"/>
    </row>
    <row r="102" spans="1:7" ht="46.5" customHeight="1" x14ac:dyDescent="0.4">
      <c r="A102" s="450" t="s">
        <v>343</v>
      </c>
      <c r="B102" s="450"/>
      <c r="C102" s="450"/>
      <c r="D102" s="450"/>
      <c r="E102" s="450"/>
      <c r="F102" s="450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42"/>
      <c r="B109" s="443"/>
      <c r="C109" s="443"/>
      <c r="D109" s="443"/>
      <c r="E109" s="443"/>
      <c r="F109" s="449"/>
      <c r="G109" s="96"/>
    </row>
    <row r="110" spans="1:7" ht="39.75" customHeight="1" x14ac:dyDescent="0.4">
      <c r="A110" s="450" t="s">
        <v>375</v>
      </c>
      <c r="B110" s="450"/>
      <c r="C110" s="450"/>
      <c r="D110" s="450"/>
      <c r="E110" s="450"/>
      <c r="F110" s="450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43"/>
      <c r="B118" s="443"/>
      <c r="C118" s="443"/>
      <c r="D118" s="443"/>
      <c r="E118" s="443"/>
      <c r="F118" s="443"/>
      <c r="G118" s="96"/>
    </row>
    <row r="119" spans="1:7" ht="22.5" x14ac:dyDescent="0.4">
      <c r="A119" s="450" t="s">
        <v>304</v>
      </c>
      <c r="B119" s="450"/>
      <c r="C119" s="450"/>
      <c r="D119" s="450"/>
      <c r="E119" s="450"/>
      <c r="F119" s="450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51"/>
      <c r="B130" s="451"/>
      <c r="C130" s="451"/>
      <c r="D130" s="451"/>
      <c r="E130" s="451"/>
      <c r="F130" s="451"/>
      <c r="G130" s="96"/>
    </row>
    <row r="131" spans="1:16384" ht="22.5" customHeight="1" x14ac:dyDescent="0.4">
      <c r="A131" s="452" t="s">
        <v>404</v>
      </c>
      <c r="B131" s="452"/>
      <c r="C131" s="452"/>
      <c r="D131" s="452"/>
      <c r="E131" s="452"/>
      <c r="F131" s="452"/>
      <c r="G131" s="96"/>
    </row>
    <row r="132" spans="1:16384" ht="22.5" customHeight="1" x14ac:dyDescent="0.4">
      <c r="A132" s="453"/>
      <c r="B132" s="453"/>
      <c r="C132" s="453"/>
      <c r="D132" s="453"/>
      <c r="E132" s="453"/>
      <c r="F132" s="453"/>
      <c r="G132" s="96"/>
    </row>
    <row r="133" spans="1:16384" s="258" customFormat="1" ht="22.5" customHeight="1" x14ac:dyDescent="0.25">
      <c r="A133" s="383" t="s">
        <v>28</v>
      </c>
      <c r="B133" s="385" t="s">
        <v>29</v>
      </c>
      <c r="C133" s="385"/>
      <c r="D133" s="385" t="s">
        <v>42</v>
      </c>
      <c r="E133" s="386" t="s">
        <v>264</v>
      </c>
      <c r="F133" s="386" t="s">
        <v>295</v>
      </c>
    </row>
    <row r="134" spans="1:16384" s="258" customFormat="1" ht="22.5" customHeight="1" x14ac:dyDescent="0.25">
      <c r="A134" s="383"/>
      <c r="B134" s="100" t="s">
        <v>32</v>
      </c>
      <c r="C134" s="100" t="s">
        <v>31</v>
      </c>
      <c r="D134" s="385"/>
      <c r="E134" s="386"/>
      <c r="F134" s="386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44" t="s">
        <v>441</v>
      </c>
      <c r="B137" s="444"/>
      <c r="C137" s="444"/>
      <c r="D137" s="444"/>
      <c r="E137" s="444"/>
      <c r="F137" s="444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1" t="s">
        <v>340</v>
      </c>
      <c r="B144" s="441"/>
      <c r="C144" s="441"/>
      <c r="D144" s="441"/>
      <c r="E144" s="441"/>
      <c r="F144" s="441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42"/>
      <c r="B161" s="443"/>
      <c r="C161" s="443"/>
      <c r="D161" s="443"/>
      <c r="E161" s="443"/>
      <c r="F161" s="443"/>
      <c r="G161" s="96"/>
    </row>
    <row r="162" spans="1:7" ht="32.25" customHeight="1" x14ac:dyDescent="0.4">
      <c r="A162" s="444" t="s">
        <v>442</v>
      </c>
      <c r="B162" s="444"/>
      <c r="C162" s="444"/>
      <c r="D162" s="444"/>
      <c r="E162" s="444"/>
      <c r="F162" s="444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45"/>
      <c r="B172" s="446"/>
      <c r="C172" s="446"/>
      <c r="D172" s="446"/>
      <c r="E172" s="446"/>
      <c r="F172" s="446"/>
      <c r="G172" s="96"/>
    </row>
    <row r="173" spans="1:7" ht="32.25" customHeight="1" x14ac:dyDescent="0.4">
      <c r="A173" s="444" t="s">
        <v>304</v>
      </c>
      <c r="B173" s="444"/>
      <c r="C173" s="444"/>
      <c r="D173" s="444"/>
      <c r="E173" s="444"/>
      <c r="F173" s="444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47"/>
      <c r="C182" s="448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40"/>
      <c r="B184" s="440"/>
      <c r="C184" s="440"/>
      <c r="D184" s="440"/>
      <c r="E184" s="440"/>
      <c r="F184" s="440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83" t="s">
        <v>28</v>
      </c>
      <c r="B187" s="385" t="s">
        <v>29</v>
      </c>
      <c r="C187" s="385"/>
      <c r="D187" s="385" t="s">
        <v>42</v>
      </c>
      <c r="E187" s="386" t="s">
        <v>264</v>
      </c>
      <c r="F187" s="386" t="s">
        <v>295</v>
      </c>
      <c r="G187" s="96"/>
    </row>
    <row r="188" spans="1:7" ht="21" x14ac:dyDescent="0.4">
      <c r="A188" s="383"/>
      <c r="B188" s="100" t="s">
        <v>32</v>
      </c>
      <c r="C188" s="100" t="s">
        <v>31</v>
      </c>
      <c r="D188" s="385"/>
      <c r="E188" s="386"/>
      <c r="F188" s="386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0" t="s">
        <v>34</v>
      </c>
      <c r="B199" s="391"/>
      <c r="C199" s="392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16"/>
      <c r="B201" s="416"/>
      <c r="C201" s="416"/>
      <c r="D201" s="416"/>
      <c r="E201" s="416"/>
      <c r="F201" s="416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0" t="s">
        <v>34</v>
      </c>
      <c r="B223" s="391"/>
      <c r="C223" s="392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16"/>
      <c r="B225" s="416"/>
      <c r="C225" s="416"/>
      <c r="D225" s="416"/>
      <c r="E225" s="416"/>
      <c r="F225" s="416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37" t="s">
        <v>304</v>
      </c>
      <c r="B232" s="438"/>
      <c r="C232" s="438"/>
      <c r="D232" s="439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0" t="s">
        <v>34</v>
      </c>
      <c r="B241" s="391"/>
      <c r="C241" s="392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16"/>
      <c r="B246" s="416"/>
      <c r="C246" s="416"/>
      <c r="D246" s="416"/>
      <c r="E246" s="416"/>
      <c r="F246" s="416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83" t="s">
        <v>28</v>
      </c>
      <c r="B249" s="385" t="s">
        <v>29</v>
      </c>
      <c r="C249" s="385"/>
      <c r="D249" s="385" t="s">
        <v>42</v>
      </c>
      <c r="E249" s="386" t="s">
        <v>264</v>
      </c>
      <c r="F249" s="386" t="s">
        <v>295</v>
      </c>
      <c r="G249" s="96"/>
    </row>
    <row r="250" spans="1:7" ht="21" x14ac:dyDescent="0.4">
      <c r="A250" s="383"/>
      <c r="B250" s="100" t="s">
        <v>32</v>
      </c>
      <c r="C250" s="100" t="s">
        <v>31</v>
      </c>
      <c r="D250" s="385"/>
      <c r="E250" s="386"/>
      <c r="F250" s="386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0" t="s">
        <v>34</v>
      </c>
      <c r="B261" s="391"/>
      <c r="C261" s="392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0"/>
      <c r="B286" s="400"/>
      <c r="C286" s="400"/>
      <c r="D286" s="400"/>
      <c r="E286" s="400"/>
      <c r="F286" s="400"/>
      <c r="G286" s="96"/>
    </row>
    <row r="287" spans="1:7" ht="31.5" customHeight="1" x14ac:dyDescent="0.4">
      <c r="A287" s="436" t="s">
        <v>304</v>
      </c>
      <c r="B287" s="436"/>
      <c r="C287" s="436"/>
      <c r="D287" s="436"/>
      <c r="E287" s="436"/>
      <c r="F287" s="436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83" t="s">
        <v>28</v>
      </c>
      <c r="B304" s="385" t="s">
        <v>29</v>
      </c>
      <c r="C304" s="385"/>
      <c r="D304" s="385" t="s">
        <v>42</v>
      </c>
      <c r="E304" s="386" t="s">
        <v>264</v>
      </c>
      <c r="F304" s="386" t="s">
        <v>295</v>
      </c>
      <c r="G304" s="96"/>
    </row>
    <row r="305" spans="1:7" ht="21" x14ac:dyDescent="0.4">
      <c r="A305" s="383"/>
      <c r="B305" s="100" t="s">
        <v>32</v>
      </c>
      <c r="C305" s="100" t="s">
        <v>31</v>
      </c>
      <c r="D305" s="385"/>
      <c r="E305" s="386"/>
      <c r="F305" s="386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21"/>
      <c r="B352" s="421"/>
      <c r="C352" s="421"/>
      <c r="D352" s="421"/>
      <c r="E352" s="421"/>
      <c r="F352" s="421"/>
      <c r="G352" s="421"/>
    </row>
    <row r="353" spans="1:7" ht="32.25" customHeight="1" x14ac:dyDescent="0.4">
      <c r="A353" s="435" t="s">
        <v>304</v>
      </c>
      <c r="B353" s="435"/>
      <c r="C353" s="435"/>
      <c r="D353" s="435"/>
      <c r="E353" s="435"/>
      <c r="F353" s="435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83" t="s">
        <v>28</v>
      </c>
      <c r="B370" s="385" t="s">
        <v>29</v>
      </c>
      <c r="C370" s="385"/>
      <c r="D370" s="385" t="s">
        <v>42</v>
      </c>
      <c r="E370" s="386" t="s">
        <v>264</v>
      </c>
      <c r="F370" s="386" t="s">
        <v>295</v>
      </c>
      <c r="G370" s="96"/>
    </row>
    <row r="371" spans="1:7" ht="21" x14ac:dyDescent="0.4">
      <c r="A371" s="383"/>
      <c r="B371" s="100" t="s">
        <v>32</v>
      </c>
      <c r="C371" s="100" t="s">
        <v>31</v>
      </c>
      <c r="D371" s="385"/>
      <c r="E371" s="386"/>
      <c r="F371" s="386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33"/>
      <c r="B410" s="434"/>
      <c r="C410" s="434"/>
      <c r="D410" s="434"/>
      <c r="E410" s="434"/>
      <c r="F410" s="434"/>
      <c r="G410" s="434"/>
    </row>
    <row r="411" spans="1:7" ht="24.75" x14ac:dyDescent="0.4">
      <c r="A411" s="431" t="s">
        <v>313</v>
      </c>
      <c r="B411" s="431"/>
      <c r="C411" s="431"/>
      <c r="D411" s="431"/>
      <c r="E411" s="431"/>
      <c r="F411" s="431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83" t="s">
        <v>28</v>
      </c>
      <c r="B428" s="385" t="s">
        <v>29</v>
      </c>
      <c r="C428" s="385"/>
      <c r="D428" s="385" t="s">
        <v>42</v>
      </c>
      <c r="E428" s="386" t="s">
        <v>264</v>
      </c>
      <c r="F428" s="386" t="s">
        <v>295</v>
      </c>
      <c r="G428" s="96"/>
    </row>
    <row r="429" spans="1:7" ht="21" x14ac:dyDescent="0.4">
      <c r="A429" s="383"/>
      <c r="B429" s="100" t="s">
        <v>32</v>
      </c>
      <c r="C429" s="100" t="s">
        <v>31</v>
      </c>
      <c r="D429" s="385"/>
      <c r="E429" s="386"/>
      <c r="F429" s="386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31" t="s">
        <v>304</v>
      </c>
      <c r="B459" s="431"/>
      <c r="C459" s="431"/>
      <c r="D459" s="431"/>
      <c r="E459" s="431"/>
      <c r="F459" s="431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32" t="s">
        <v>405</v>
      </c>
      <c r="B473" s="432"/>
      <c r="C473" s="432"/>
      <c r="D473" s="432"/>
      <c r="E473" s="432"/>
      <c r="F473" s="432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17" t="s">
        <v>28</v>
      </c>
      <c r="B475" s="418" t="s">
        <v>29</v>
      </c>
      <c r="C475" s="418"/>
      <c r="D475" s="418" t="s">
        <v>42</v>
      </c>
      <c r="E475" s="419" t="s">
        <v>264</v>
      </c>
      <c r="F475" s="419" t="s">
        <v>295</v>
      </c>
      <c r="G475" s="96"/>
    </row>
    <row r="476" spans="1:7" ht="21" x14ac:dyDescent="0.4">
      <c r="A476" s="417"/>
      <c r="B476" s="254" t="s">
        <v>32</v>
      </c>
      <c r="C476" s="254" t="s">
        <v>31</v>
      </c>
      <c r="D476" s="418"/>
      <c r="E476" s="419"/>
      <c r="F476" s="419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92" t="s">
        <v>52</v>
      </c>
      <c r="B478" s="492"/>
      <c r="C478" s="492"/>
      <c r="D478" s="492"/>
      <c r="E478" s="492"/>
      <c r="F478" s="49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93" t="s">
        <v>443</v>
      </c>
      <c r="B484" s="494"/>
      <c r="C484" s="494"/>
      <c r="D484" s="494"/>
      <c r="E484" s="494"/>
      <c r="F484" s="494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95" t="s">
        <v>23</v>
      </c>
      <c r="B495" s="496"/>
      <c r="C495" s="496"/>
      <c r="D495" s="496"/>
      <c r="E495" s="496"/>
      <c r="F495" s="497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2"/>
      <c r="B507" s="402"/>
      <c r="C507" s="402"/>
      <c r="D507" s="402"/>
      <c r="E507" s="402"/>
      <c r="F507" s="402"/>
      <c r="G507" s="402"/>
    </row>
    <row r="508" spans="1:7" ht="26.25" customHeight="1" x14ac:dyDescent="0.5">
      <c r="A508" s="288" t="s">
        <v>304</v>
      </c>
      <c r="B508" s="429"/>
      <c r="C508" s="429"/>
      <c r="D508" s="429"/>
      <c r="E508" s="429"/>
      <c r="F508" s="429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30" t="s">
        <v>97</v>
      </c>
      <c r="B520" s="430"/>
      <c r="C520" s="430"/>
      <c r="D520" s="430"/>
      <c r="E520" s="430"/>
      <c r="F520" s="430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24" t="s">
        <v>28</v>
      </c>
      <c r="B522" s="384" t="s">
        <v>29</v>
      </c>
      <c r="C522" s="426"/>
      <c r="D522" s="385" t="s">
        <v>42</v>
      </c>
      <c r="E522" s="386" t="s">
        <v>264</v>
      </c>
      <c r="F522" s="386" t="s">
        <v>295</v>
      </c>
      <c r="G522" s="96"/>
    </row>
    <row r="523" spans="1:7" ht="21" x14ac:dyDescent="0.4">
      <c r="A523" s="425"/>
      <c r="B523" s="249" t="s">
        <v>32</v>
      </c>
      <c r="C523" s="250" t="s">
        <v>31</v>
      </c>
      <c r="D523" s="385"/>
      <c r="E523" s="386"/>
      <c r="F523" s="386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7"/>
      <c r="D525" s="427"/>
      <c r="E525" s="427"/>
      <c r="F525" s="428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0" t="s">
        <v>34</v>
      </c>
      <c r="B532" s="391"/>
      <c r="C532" s="392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0" t="s">
        <v>33</v>
      </c>
      <c r="B533" s="391"/>
      <c r="C533" s="392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16"/>
      <c r="B534" s="416"/>
      <c r="C534" s="416"/>
      <c r="D534" s="416"/>
      <c r="E534" s="416"/>
      <c r="F534" s="416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20"/>
      <c r="B546" s="421"/>
      <c r="C546" s="421"/>
      <c r="D546" s="421"/>
      <c r="E546" s="421"/>
      <c r="F546" s="421"/>
      <c r="G546" s="421"/>
    </row>
    <row r="547" spans="1:7" ht="35.25" customHeight="1" x14ac:dyDescent="0.4">
      <c r="A547" s="290" t="s">
        <v>304</v>
      </c>
      <c r="B547" s="265"/>
      <c r="C547" s="422"/>
      <c r="D547" s="422"/>
      <c r="E547" s="422"/>
      <c r="F547" s="423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98" t="s">
        <v>34</v>
      </c>
      <c r="B556" s="398"/>
      <c r="C556" s="410"/>
      <c r="D556" s="345">
        <f>SUM(B548:C555,B536:C545)</f>
        <v>0</v>
      </c>
      <c r="E556" s="90"/>
      <c r="F556" s="96"/>
      <c r="G556" s="96"/>
    </row>
    <row r="557" spans="1:7" ht="21" x14ac:dyDescent="0.4">
      <c r="A557" s="398" t="s">
        <v>33</v>
      </c>
      <c r="B557" s="398"/>
      <c r="C557" s="398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16"/>
      <c r="B562" s="416"/>
      <c r="C562" s="416"/>
      <c r="D562" s="416"/>
      <c r="E562" s="416"/>
      <c r="F562" s="416"/>
      <c r="G562" s="96"/>
    </row>
    <row r="563" spans="1:7" ht="22.5" x14ac:dyDescent="0.45">
      <c r="A563" s="397" t="s">
        <v>19</v>
      </c>
      <c r="B563" s="397"/>
      <c r="C563" s="397"/>
      <c r="D563" s="397"/>
      <c r="E563" s="397"/>
      <c r="F563" s="397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17" t="s">
        <v>28</v>
      </c>
      <c r="B565" s="418" t="s">
        <v>29</v>
      </c>
      <c r="C565" s="418"/>
      <c r="D565" s="418" t="s">
        <v>42</v>
      </c>
      <c r="E565" s="419" t="s">
        <v>264</v>
      </c>
      <c r="F565" s="419" t="s">
        <v>295</v>
      </c>
      <c r="G565" s="96"/>
    </row>
    <row r="566" spans="1:7" ht="21" x14ac:dyDescent="0.4">
      <c r="A566" s="417"/>
      <c r="B566" s="254" t="s">
        <v>32</v>
      </c>
      <c r="C566" s="254" t="s">
        <v>31</v>
      </c>
      <c r="D566" s="418"/>
      <c r="E566" s="419"/>
      <c r="F566" s="41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07" t="s">
        <v>10</v>
      </c>
      <c r="B568" s="408"/>
      <c r="C568" s="408"/>
      <c r="D568" s="408"/>
      <c r="E568" s="408"/>
      <c r="F568" s="409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98" t="s">
        <v>34</v>
      </c>
      <c r="B578" s="398"/>
      <c r="C578" s="410"/>
      <c r="D578" s="345">
        <f>SUM(B569:C577)</f>
        <v>0</v>
      </c>
      <c r="E578" s="90"/>
      <c r="F578" s="96"/>
      <c r="G578" s="96"/>
    </row>
    <row r="579" spans="1:7" ht="21" x14ac:dyDescent="0.4">
      <c r="A579" s="398" t="s">
        <v>33</v>
      </c>
      <c r="B579" s="398"/>
      <c r="C579" s="398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11" t="s">
        <v>23</v>
      </c>
      <c r="B581" s="412"/>
      <c r="C581" s="412"/>
      <c r="D581" s="412"/>
      <c r="E581" s="412"/>
      <c r="F581" s="413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14" t="s">
        <v>370</v>
      </c>
      <c r="B588" s="415"/>
      <c r="C588" s="415"/>
      <c r="D588" s="415"/>
      <c r="E588" s="415"/>
      <c r="F588" s="415"/>
      <c r="G588" s="415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98" t="s">
        <v>34</v>
      </c>
      <c r="B596" s="398"/>
      <c r="C596" s="410"/>
      <c r="D596" s="345">
        <f>SUM(B589:C595,B582:C587)</f>
        <v>0</v>
      </c>
      <c r="E596" s="90"/>
      <c r="F596" s="96"/>
      <c r="G596" s="96"/>
    </row>
    <row r="597" spans="1:7" ht="21" x14ac:dyDescent="0.4">
      <c r="A597" s="398" t="s">
        <v>33</v>
      </c>
      <c r="B597" s="398"/>
      <c r="C597" s="398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04" t="s">
        <v>168</v>
      </c>
      <c r="B600" s="405"/>
      <c r="C600" s="406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97" t="s">
        <v>8</v>
      </c>
      <c r="B602" s="397"/>
      <c r="C602" s="397"/>
      <c r="D602" s="397"/>
      <c r="E602" s="397"/>
      <c r="F602" s="397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83" t="s">
        <v>28</v>
      </c>
      <c r="B604" s="385" t="s">
        <v>29</v>
      </c>
      <c r="C604" s="385"/>
      <c r="D604" s="385" t="s">
        <v>42</v>
      </c>
      <c r="E604" s="386" t="s">
        <v>264</v>
      </c>
      <c r="F604" s="386" t="s">
        <v>295</v>
      </c>
      <c r="G604" s="96"/>
    </row>
    <row r="605" spans="1:7" ht="18.75" customHeight="1" x14ac:dyDescent="0.4">
      <c r="A605" s="383"/>
      <c r="B605" s="100" t="s">
        <v>32</v>
      </c>
      <c r="C605" s="100" t="s">
        <v>31</v>
      </c>
      <c r="D605" s="385"/>
      <c r="E605" s="386"/>
      <c r="F605" s="386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88"/>
      <c r="D607" s="388"/>
      <c r="E607" s="388"/>
      <c r="F607" s="389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98" t="s">
        <v>34</v>
      </c>
      <c r="B616" s="398"/>
      <c r="C616" s="398"/>
      <c r="D616" s="345">
        <f>SUM(B608:C615)</f>
        <v>0</v>
      </c>
      <c r="E616" s="399"/>
      <c r="F616" s="400"/>
      <c r="G616" s="96"/>
    </row>
    <row r="617" spans="1:7" ht="21" x14ac:dyDescent="0.4">
      <c r="A617" s="398" t="s">
        <v>33</v>
      </c>
      <c r="B617" s="398"/>
      <c r="C617" s="398"/>
      <c r="D617" s="298" t="e">
        <f>D616/(COUNT(B608:C615)*2)</f>
        <v>#DIV/0!</v>
      </c>
      <c r="E617" s="401"/>
      <c r="F617" s="402"/>
      <c r="G617" s="96"/>
    </row>
    <row r="618" spans="1:7" ht="21" x14ac:dyDescent="0.4">
      <c r="A618" s="128"/>
      <c r="B618" s="96"/>
      <c r="C618" s="403"/>
      <c r="D618" s="403"/>
      <c r="E618" s="403"/>
      <c r="F618" s="403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0" t="s">
        <v>34</v>
      </c>
      <c r="B629" s="391"/>
      <c r="C629" s="392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88"/>
      <c r="D632" s="388"/>
      <c r="E632" s="388"/>
      <c r="F632" s="389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0" t="s">
        <v>34</v>
      </c>
      <c r="B639" s="391"/>
      <c r="C639" s="392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93"/>
      <c r="B641" s="393"/>
      <c r="C641" s="393"/>
      <c r="D641" s="393"/>
      <c r="E641" s="393"/>
      <c r="F641" s="393"/>
      <c r="G641" s="393"/>
    </row>
    <row r="642" spans="1:7" ht="24.75" x14ac:dyDescent="0.4">
      <c r="A642" s="284" t="s">
        <v>26</v>
      </c>
      <c r="B642" s="388"/>
      <c r="C642" s="388"/>
      <c r="D642" s="388"/>
      <c r="E642" s="388"/>
      <c r="F642" s="389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94" t="s">
        <v>304</v>
      </c>
      <c r="B650" s="395"/>
      <c r="C650" s="395"/>
      <c r="D650" s="395"/>
      <c r="E650" s="395"/>
      <c r="F650" s="396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97" t="s">
        <v>346</v>
      </c>
      <c r="B665" s="397"/>
      <c r="C665" s="397"/>
      <c r="D665" s="397"/>
      <c r="E665" s="397"/>
      <c r="F665" s="397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83" t="s">
        <v>28</v>
      </c>
      <c r="B667" s="385" t="s">
        <v>29</v>
      </c>
      <c r="C667" s="385"/>
      <c r="D667" s="385" t="s">
        <v>42</v>
      </c>
      <c r="E667" s="386" t="s">
        <v>264</v>
      </c>
      <c r="F667" s="386" t="s">
        <v>295</v>
      </c>
      <c r="G667" s="96"/>
    </row>
    <row r="668" spans="1:7" ht="21" x14ac:dyDescent="0.4">
      <c r="A668" s="383"/>
      <c r="B668" s="100" t="s">
        <v>32</v>
      </c>
      <c r="C668" s="100" t="s">
        <v>31</v>
      </c>
      <c r="D668" s="385"/>
      <c r="E668" s="386"/>
      <c r="F668" s="386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87" t="s">
        <v>439</v>
      </c>
      <c r="B693" s="387"/>
      <c r="C693" s="387"/>
      <c r="D693" s="387"/>
      <c r="E693" s="387"/>
      <c r="F693" s="387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82" t="s">
        <v>28</v>
      </c>
      <c r="B695" s="384" t="s">
        <v>29</v>
      </c>
      <c r="C695" s="384"/>
      <c r="D695" s="385" t="s">
        <v>42</v>
      </c>
      <c r="E695" s="386" t="s">
        <v>264</v>
      </c>
      <c r="F695" s="386" t="s">
        <v>295</v>
      </c>
      <c r="G695" s="215"/>
    </row>
    <row r="696" spans="1:7" ht="21" x14ac:dyDescent="0.4">
      <c r="A696" s="383"/>
      <c r="B696" s="100" t="s">
        <v>32</v>
      </c>
      <c r="C696" s="100" t="s">
        <v>31</v>
      </c>
      <c r="D696" s="385"/>
      <c r="E696" s="386"/>
      <c r="F696" s="386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79" t="s">
        <v>299</v>
      </c>
      <c r="B698" s="380"/>
      <c r="C698" s="380"/>
      <c r="D698" s="380"/>
      <c r="E698" s="380"/>
      <c r="F698" s="381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77"/>
      <c r="C704" s="378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77"/>
      <c r="C705" s="378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79" t="s">
        <v>300</v>
      </c>
      <c r="B707" s="380"/>
      <c r="C707" s="380"/>
      <c r="D707" s="380"/>
      <c r="E707" s="380"/>
      <c r="F707" s="381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 xr:uid="{00000000-0002-0000-0300-000000000000}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 xr:uid="{00000000-0002-0000-0300-000001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 xr:uid="{00000000-0002-0000-0300-000002000000}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 xr:uid="{00000000-0002-0000-0300-000003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 xr:uid="{00000000-0002-0000-0300-000004000000}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87"/>
      <c r="E1" s="487"/>
      <c r="F1" s="487"/>
      <c r="G1" s="487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88" t="s">
        <v>46</v>
      </c>
      <c r="B6" s="488"/>
      <c r="C6" s="488"/>
      <c r="D6" s="488"/>
      <c r="E6" s="488"/>
      <c r="F6" s="488"/>
      <c r="G6" s="79"/>
    </row>
    <row r="7" spans="1:7" s="2" customFormat="1" ht="21.75" customHeight="1" x14ac:dyDescent="0.45">
      <c r="A7" s="489" t="str">
        <f>'Page de garde'!D18</f>
        <v>CM Gafsa</v>
      </c>
      <c r="B7" s="489"/>
      <c r="C7" s="489"/>
      <c r="D7" s="489"/>
      <c r="E7" s="489"/>
      <c r="F7" s="489"/>
      <c r="G7" s="79"/>
    </row>
    <row r="8" spans="1:7" s="2" customFormat="1" ht="24" x14ac:dyDescent="0.45">
      <c r="A8" s="4" t="s">
        <v>39</v>
      </c>
      <c r="B8" s="490">
        <f>'A4 Exploitation'!B9:F9</f>
        <v>0</v>
      </c>
      <c r="C8" s="490"/>
      <c r="D8" s="490"/>
      <c r="E8" s="490"/>
      <c r="F8" s="490"/>
      <c r="G8" s="79"/>
    </row>
    <row r="9" spans="1:7" s="2" customFormat="1" ht="24" x14ac:dyDescent="0.45">
      <c r="A9" s="5" t="s">
        <v>41</v>
      </c>
      <c r="B9" s="491">
        <f>'A4 Exploitation'!B10:F10</f>
        <v>0</v>
      </c>
      <c r="C9" s="491"/>
      <c r="D9" s="491"/>
      <c r="E9" s="491"/>
      <c r="F9" s="491"/>
      <c r="G9" s="79"/>
    </row>
    <row r="10" spans="1:7" s="2" customFormat="1" ht="24" x14ac:dyDescent="0.45">
      <c r="A10" s="4" t="s">
        <v>40</v>
      </c>
      <c r="B10" s="486">
        <f>'A4 Exploitation'!B11:F11</f>
        <v>0</v>
      </c>
      <c r="C10" s="486"/>
      <c r="D10" s="486"/>
      <c r="E10" s="486"/>
      <c r="F10" s="486"/>
      <c r="G10" s="79"/>
    </row>
    <row r="11" spans="1:7" s="2" customFormat="1" ht="24" x14ac:dyDescent="0.45">
      <c r="A11" s="4" t="s">
        <v>248</v>
      </c>
      <c r="B11" s="478" t="e">
        <f>D215</f>
        <v>#DIV/0!</v>
      </c>
      <c r="C11" s="478"/>
      <c r="D11" s="478"/>
      <c r="E11" s="478"/>
      <c r="F11" s="478"/>
      <c r="G11" s="79"/>
    </row>
    <row r="12" spans="1:7" s="2" customFormat="1" ht="22.5" x14ac:dyDescent="0.45">
      <c r="A12" s="1"/>
      <c r="D12" s="457"/>
      <c r="E12" s="457"/>
      <c r="F12" s="457"/>
      <c r="G12" s="457"/>
    </row>
    <row r="13" spans="1:7" s="2" customFormat="1" ht="11.25" customHeight="1" x14ac:dyDescent="0.3">
      <c r="A13" s="479" t="s">
        <v>28</v>
      </c>
      <c r="B13" s="480" t="s">
        <v>29</v>
      </c>
      <c r="C13" s="480"/>
      <c r="D13" s="480" t="s">
        <v>42</v>
      </c>
      <c r="E13" s="480" t="s">
        <v>158</v>
      </c>
      <c r="F13" s="480" t="s">
        <v>159</v>
      </c>
    </row>
    <row r="14" spans="1:7" s="2" customFormat="1" ht="12.75" customHeight="1" x14ac:dyDescent="0.3">
      <c r="A14" s="479"/>
      <c r="B14" s="18" t="s">
        <v>32</v>
      </c>
      <c r="C14" s="18" t="s">
        <v>31</v>
      </c>
      <c r="D14" s="480"/>
      <c r="E14" s="480"/>
      <c r="F14" s="480"/>
      <c r="G14" s="78"/>
    </row>
    <row r="15" spans="1:7" x14ac:dyDescent="0.3">
      <c r="A15" s="481"/>
      <c r="B15" s="482"/>
      <c r="C15" s="482"/>
      <c r="D15" s="482"/>
      <c r="E15" s="482"/>
      <c r="F15" s="482"/>
    </row>
    <row r="16" spans="1:7" ht="19.5" x14ac:dyDescent="0.4">
      <c r="A16" s="483" t="s">
        <v>0</v>
      </c>
      <c r="B16" s="484"/>
      <c r="C16" s="484"/>
      <c r="D16" s="484"/>
      <c r="E16" s="484"/>
      <c r="F16" s="484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85" t="s">
        <v>34</v>
      </c>
      <c r="B22" s="469"/>
      <c r="C22" s="470"/>
      <c r="D22" s="330">
        <f>SUM(B17:C21)</f>
        <v>0</v>
      </c>
    </row>
    <row r="23" spans="1:7" x14ac:dyDescent="0.3">
      <c r="A23" s="464" t="s">
        <v>249</v>
      </c>
      <c r="B23" s="465"/>
      <c r="C23" s="466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67" t="s">
        <v>4</v>
      </c>
      <c r="B25" s="468"/>
      <c r="C25" s="468"/>
      <c r="D25" s="468"/>
      <c r="E25" s="468"/>
      <c r="F25" s="468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64" t="s">
        <v>34</v>
      </c>
      <c r="B33" s="465"/>
      <c r="C33" s="466"/>
      <c r="D33" s="329">
        <f>SUM(B26:C32)</f>
        <v>0</v>
      </c>
    </row>
    <row r="34" spans="1:6" x14ac:dyDescent="0.3">
      <c r="A34" s="464" t="s">
        <v>249</v>
      </c>
      <c r="B34" s="465"/>
      <c r="C34" s="466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67" t="s">
        <v>178</v>
      </c>
      <c r="B36" s="468"/>
      <c r="C36" s="468"/>
      <c r="D36" s="468"/>
      <c r="E36" s="468"/>
      <c r="F36" s="468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64" t="s">
        <v>34</v>
      </c>
      <c r="B42" s="465"/>
      <c r="C42" s="466"/>
      <c r="D42" s="329">
        <f>SUM(B37:C41)</f>
        <v>0</v>
      </c>
    </row>
    <row r="43" spans="1:6" x14ac:dyDescent="0.3">
      <c r="A43" s="464" t="s">
        <v>249</v>
      </c>
      <c r="B43" s="465"/>
      <c r="C43" s="466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3" t="s">
        <v>405</v>
      </c>
      <c r="B45" s="474"/>
      <c r="C45" s="474"/>
      <c r="D45" s="474"/>
      <c r="E45" s="474"/>
      <c r="F45" s="475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4" t="s">
        <v>34</v>
      </c>
      <c r="B58" s="465"/>
      <c r="C58" s="466"/>
      <c r="D58" s="341">
        <f>SUM(B46:C57)</f>
        <v>0</v>
      </c>
    </row>
    <row r="59" spans="1:6" x14ac:dyDescent="0.3">
      <c r="A59" s="464" t="s">
        <v>249</v>
      </c>
      <c r="B59" s="465"/>
      <c r="C59" s="466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6" t="s">
        <v>19</v>
      </c>
      <c r="B61" s="477"/>
      <c r="C61" s="477"/>
      <c r="D61" s="477"/>
      <c r="E61" s="477"/>
      <c r="F61" s="477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64" t="s">
        <v>34</v>
      </c>
      <c r="B68" s="465"/>
      <c r="C68" s="466"/>
      <c r="D68" s="329">
        <f>SUM(B62:C67)</f>
        <v>0</v>
      </c>
    </row>
    <row r="69" spans="1:6" x14ac:dyDescent="0.3">
      <c r="A69" s="464" t="s">
        <v>249</v>
      </c>
      <c r="B69" s="465"/>
      <c r="C69" s="466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67" t="s">
        <v>8</v>
      </c>
      <c r="B71" s="468"/>
      <c r="C71" s="468"/>
      <c r="D71" s="468"/>
      <c r="E71" s="468"/>
      <c r="F71" s="468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64" t="s">
        <v>34</v>
      </c>
      <c r="B79" s="465"/>
      <c r="C79" s="466"/>
      <c r="D79" s="329">
        <f>SUM(B72:C78)</f>
        <v>0</v>
      </c>
    </row>
    <row r="80" spans="1:6" x14ac:dyDescent="0.3">
      <c r="A80" s="464" t="s">
        <v>249</v>
      </c>
      <c r="B80" s="465"/>
      <c r="C80" s="466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67" t="s">
        <v>463</v>
      </c>
      <c r="B82" s="468"/>
      <c r="C82" s="468"/>
      <c r="D82" s="468"/>
      <c r="E82" s="468"/>
      <c r="F82" s="468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64" t="s">
        <v>34</v>
      </c>
      <c r="B100" s="465"/>
      <c r="C100" s="466"/>
      <c r="D100" s="329">
        <f>SUM(B83:C99)</f>
        <v>0</v>
      </c>
    </row>
    <row r="101" spans="1:6" x14ac:dyDescent="0.3">
      <c r="A101" s="464" t="s">
        <v>249</v>
      </c>
      <c r="B101" s="465"/>
      <c r="C101" s="466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7" t="s">
        <v>170</v>
      </c>
      <c r="B103" s="468"/>
      <c r="C103" s="468"/>
      <c r="D103" s="468"/>
      <c r="E103" s="468"/>
      <c r="F103" s="468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64" t="s">
        <v>34</v>
      </c>
      <c r="B118" s="465"/>
      <c r="C118" s="466"/>
      <c r="D118" s="329">
        <f>SUM(B104:C117)</f>
        <v>0</v>
      </c>
    </row>
    <row r="119" spans="1:6" x14ac:dyDescent="0.3">
      <c r="A119" s="464" t="s">
        <v>249</v>
      </c>
      <c r="B119" s="465"/>
      <c r="C119" s="466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7" t="s">
        <v>171</v>
      </c>
      <c r="B122" s="468"/>
      <c r="C122" s="468"/>
      <c r="D122" s="468"/>
      <c r="E122" s="468"/>
      <c r="F122" s="468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64" t="s">
        <v>34</v>
      </c>
      <c r="B134" s="465"/>
      <c r="C134" s="466"/>
      <c r="D134" s="329">
        <f>SUM(B123:C133)</f>
        <v>0</v>
      </c>
    </row>
    <row r="135" spans="1:6" x14ac:dyDescent="0.3">
      <c r="A135" s="464" t="s">
        <v>249</v>
      </c>
      <c r="B135" s="465"/>
      <c r="C135" s="466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7" t="s">
        <v>154</v>
      </c>
      <c r="B137" s="468"/>
      <c r="C137" s="468"/>
      <c r="D137" s="468"/>
      <c r="E137" s="468"/>
      <c r="F137" s="468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64" t="s">
        <v>34</v>
      </c>
      <c r="B149" s="465"/>
      <c r="C149" s="466"/>
      <c r="D149" s="329">
        <f>SUM(B138:C148)</f>
        <v>0</v>
      </c>
    </row>
    <row r="150" spans="1:6" x14ac:dyDescent="0.3">
      <c r="A150" s="464" t="s">
        <v>249</v>
      </c>
      <c r="B150" s="465"/>
      <c r="C150" s="466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7" t="s">
        <v>61</v>
      </c>
      <c r="B152" s="468"/>
      <c r="C152" s="468"/>
      <c r="D152" s="468"/>
      <c r="E152" s="468"/>
      <c r="F152" s="468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64" t="s">
        <v>34</v>
      </c>
      <c r="B165" s="465"/>
      <c r="C165" s="466"/>
      <c r="D165" s="329">
        <f>SUM(B153:C164)</f>
        <v>0</v>
      </c>
    </row>
    <row r="166" spans="1:6" x14ac:dyDescent="0.3">
      <c r="A166" s="464" t="s">
        <v>249</v>
      </c>
      <c r="B166" s="465"/>
      <c r="C166" s="466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7" t="s">
        <v>176</v>
      </c>
      <c r="B168" s="468"/>
      <c r="C168" s="468"/>
      <c r="D168" s="468"/>
      <c r="E168" s="468"/>
      <c r="F168" s="468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64" t="s">
        <v>34</v>
      </c>
      <c r="B177" s="469"/>
      <c r="C177" s="470"/>
      <c r="D177" s="330">
        <f>SUM(B169:C176)</f>
        <v>0</v>
      </c>
    </row>
    <row r="178" spans="1:6" x14ac:dyDescent="0.3">
      <c r="A178" s="464" t="s">
        <v>249</v>
      </c>
      <c r="B178" s="465"/>
      <c r="C178" s="466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7" t="s">
        <v>64</v>
      </c>
      <c r="B180" s="468"/>
      <c r="C180" s="468"/>
      <c r="D180" s="468"/>
      <c r="E180" s="468"/>
      <c r="F180" s="468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64" t="s">
        <v>34</v>
      </c>
      <c r="B185" s="465"/>
      <c r="C185" s="466"/>
      <c r="D185" s="329">
        <f>SUM(B181:C184)</f>
        <v>0</v>
      </c>
    </row>
    <row r="186" spans="1:6" x14ac:dyDescent="0.3">
      <c r="A186" s="464" t="s">
        <v>249</v>
      </c>
      <c r="B186" s="465"/>
      <c r="C186" s="466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1" t="s">
        <v>15</v>
      </c>
      <c r="B188" s="472"/>
      <c r="C188" s="472"/>
      <c r="D188" s="472"/>
      <c r="E188" s="472"/>
      <c r="F188" s="472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64" t="s">
        <v>34</v>
      </c>
      <c r="B193" s="465"/>
      <c r="C193" s="466"/>
      <c r="D193" s="329">
        <f>SUM(B189:C192)</f>
        <v>0</v>
      </c>
    </row>
    <row r="194" spans="1:7" x14ac:dyDescent="0.3">
      <c r="A194" s="464" t="s">
        <v>249</v>
      </c>
      <c r="B194" s="465"/>
      <c r="C194" s="466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7" t="s">
        <v>65</v>
      </c>
      <c r="B196" s="468"/>
      <c r="C196" s="468"/>
      <c r="D196" s="468"/>
      <c r="E196" s="468"/>
      <c r="F196" s="468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64" t="s">
        <v>34</v>
      </c>
      <c r="B202" s="465"/>
      <c r="C202" s="466"/>
      <c r="D202" s="329">
        <f>SUM(B197:C201)</f>
        <v>0</v>
      </c>
    </row>
    <row r="203" spans="1:7" x14ac:dyDescent="0.3">
      <c r="A203" s="464" t="s">
        <v>249</v>
      </c>
      <c r="B203" s="465"/>
      <c r="C203" s="466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7" t="s">
        <v>175</v>
      </c>
      <c r="B205" s="468"/>
      <c r="C205" s="468"/>
      <c r="D205" s="468"/>
      <c r="E205" s="468"/>
      <c r="F205" s="468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64" t="s">
        <v>34</v>
      </c>
      <c r="B210" s="465"/>
      <c r="C210" s="466"/>
      <c r="D210" s="34">
        <f>SUM(B206:C209)</f>
        <v>0</v>
      </c>
    </row>
    <row r="211" spans="1:6" x14ac:dyDescent="0.3">
      <c r="A211" s="464" t="s">
        <v>249</v>
      </c>
      <c r="B211" s="465"/>
      <c r="C211" s="466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 xr:uid="{00000000-0002-0000-0400-000000000000}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 xr:uid="{00000000-0002-0000-04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QLC-AB</cp:lastModifiedBy>
  <cp:lastPrinted>2019-01-11T11:00:47Z</cp:lastPrinted>
  <dcterms:created xsi:type="dcterms:W3CDTF">2015-10-03T07:44:26Z</dcterms:created>
  <dcterms:modified xsi:type="dcterms:W3CDTF">2019-09-11T08:03:17Z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