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Gafsa\12-Décembre 2017\"/>
    </mc:Choice>
  </mc:AlternateContent>
  <bookViews>
    <workbookView xWindow="0" yWindow="0" windowWidth="20490" windowHeight="7665" tabRatio="871" firstSheet="1" activeTab="7"/>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 name="_xlnm.Print_Area" localSheetId="5">'A3 Exploitation'!$A$1:$G$505</definedName>
    <definedName name="_xlnm.Print_Area" localSheetId="6">'A3 Technique'!$A$1:$F$198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23" l="1"/>
  <c r="B9" i="23"/>
  <c r="B8" i="23"/>
  <c r="D193" i="23" l="1"/>
  <c r="C190" i="23"/>
  <c r="D185" i="23"/>
  <c r="D186" i="23" s="1"/>
  <c r="D177" i="23"/>
  <c r="D176" i="23"/>
  <c r="C164" i="23"/>
  <c r="D168" i="23" s="1"/>
  <c r="D169" i="23" s="1"/>
  <c r="C156" i="23"/>
  <c r="C155" i="23"/>
  <c r="C154" i="23"/>
  <c r="C144" i="23"/>
  <c r="C143" i="23"/>
  <c r="C137" i="23"/>
  <c r="C131" i="23"/>
  <c r="C129" i="23"/>
  <c r="C127" i="23"/>
  <c r="C126" i="23"/>
  <c r="C115" i="23"/>
  <c r="C114" i="23"/>
  <c r="C111" i="23"/>
  <c r="D117" i="23" s="1"/>
  <c r="D118" i="23" s="1"/>
  <c r="C99" i="23"/>
  <c r="C98" i="23"/>
  <c r="C93" i="23"/>
  <c r="C92" i="23"/>
  <c r="D101" i="23" s="1"/>
  <c r="D102" i="23" s="1"/>
  <c r="C81" i="23"/>
  <c r="C79" i="23"/>
  <c r="C76" i="23"/>
  <c r="C75" i="23"/>
  <c r="D83" i="23" s="1"/>
  <c r="D84" i="23" s="1"/>
  <c r="C74" i="23"/>
  <c r="D62" i="23"/>
  <c r="D63" i="23" s="1"/>
  <c r="C60" i="23"/>
  <c r="C59" i="23"/>
  <c r="C55" i="23"/>
  <c r="D51" i="23"/>
  <c r="D52" i="23" s="1"/>
  <c r="C50" i="23"/>
  <c r="D41" i="23"/>
  <c r="D42" i="23" s="1"/>
  <c r="C36" i="23"/>
  <c r="C26" i="23"/>
  <c r="D32" i="23" s="1"/>
  <c r="D33" i="23" s="1"/>
  <c r="D22" i="23"/>
  <c r="D23" i="23" s="1"/>
  <c r="A7" i="23"/>
  <c r="D503" i="22"/>
  <c r="C498" i="22"/>
  <c r="D500" i="22" s="1"/>
  <c r="C477" i="22"/>
  <c r="C476" i="22"/>
  <c r="D491" i="22" s="1"/>
  <c r="D492" i="22" s="1"/>
  <c r="C467" i="22"/>
  <c r="D470" i="22" s="1"/>
  <c r="D471" i="22" s="1"/>
  <c r="D461" i="22"/>
  <c r="D462" i="22" s="1"/>
  <c r="D449" i="22"/>
  <c r="D448" i="22"/>
  <c r="D442" i="22"/>
  <c r="D443" i="22" s="1"/>
  <c r="C439" i="22"/>
  <c r="A436" i="22"/>
  <c r="C426" i="22"/>
  <c r="C423" i="22"/>
  <c r="C419" i="22"/>
  <c r="D429" i="22" s="1"/>
  <c r="C413" i="22"/>
  <c r="D415" i="22" s="1"/>
  <c r="D416" i="22" s="1"/>
  <c r="A406" i="22"/>
  <c r="D400" i="22"/>
  <c r="D399" i="22"/>
  <c r="C396" i="22"/>
  <c r="C395" i="22"/>
  <c r="D389" i="22"/>
  <c r="D388" i="22"/>
  <c r="C387" i="22"/>
  <c r="C384" i="22"/>
  <c r="D379" i="22"/>
  <c r="D380" i="22" s="1"/>
  <c r="C374" i="22"/>
  <c r="C369" i="22"/>
  <c r="D363" i="22"/>
  <c r="D364" i="22" s="1"/>
  <c r="C359" i="22"/>
  <c r="A353" i="22"/>
  <c r="C341" i="22"/>
  <c r="D346" i="22" s="1"/>
  <c r="C333" i="22"/>
  <c r="C331" i="22"/>
  <c r="C330" i="22"/>
  <c r="D336" i="22" s="1"/>
  <c r="D337" i="22" s="1"/>
  <c r="A325" i="22"/>
  <c r="C315" i="22"/>
  <c r="C311" i="22"/>
  <c r="C309" i="22"/>
  <c r="C300" i="22"/>
  <c r="D302" i="22" s="1"/>
  <c r="D303" i="22" s="1"/>
  <c r="A292" i="22"/>
  <c r="C279" i="22"/>
  <c r="C277" i="22"/>
  <c r="C271" i="22"/>
  <c r="D285" i="22" s="1"/>
  <c r="C260" i="22"/>
  <c r="C256" i="22"/>
  <c r="C251" i="22"/>
  <c r="A249" i="22"/>
  <c r="C236" i="22"/>
  <c r="C235" i="22"/>
  <c r="D242" i="22" s="1"/>
  <c r="C224" i="22"/>
  <c r="C222" i="22"/>
  <c r="C214" i="22"/>
  <c r="C211" i="22"/>
  <c r="D229" i="22" s="1"/>
  <c r="D230" i="22" s="1"/>
  <c r="C204" i="22"/>
  <c r="C203" i="22"/>
  <c r="C195" i="22"/>
  <c r="D206" i="22" s="1"/>
  <c r="D207" i="22" s="1"/>
  <c r="A193" i="22"/>
  <c r="C180" i="22"/>
  <c r="C176" i="22"/>
  <c r="C174" i="22"/>
  <c r="C172" i="22"/>
  <c r="D164" i="22"/>
  <c r="D163" i="22"/>
  <c r="C160" i="22"/>
  <c r="A153" i="22"/>
  <c r="D146" i="22"/>
  <c r="C143" i="22"/>
  <c r="C141" i="22"/>
  <c r="C140" i="22"/>
  <c r="C129" i="22"/>
  <c r="C127" i="22"/>
  <c r="C125" i="22"/>
  <c r="C121" i="22"/>
  <c r="D134" i="22" s="1"/>
  <c r="D135" i="22" s="1"/>
  <c r="C109" i="22"/>
  <c r="C107" i="22"/>
  <c r="A100" i="22"/>
  <c r="D93" i="22"/>
  <c r="D94" i="22" s="1"/>
  <c r="C87" i="22"/>
  <c r="C76" i="22"/>
  <c r="C75" i="22"/>
  <c r="C70" i="22"/>
  <c r="C64" i="22"/>
  <c r="C62" i="22"/>
  <c r="D54" i="22"/>
  <c r="D55" i="22" s="1"/>
  <c r="C53" i="22"/>
  <c r="C51" i="22"/>
  <c r="A44" i="22"/>
  <c r="C33" i="22"/>
  <c r="C28" i="22"/>
  <c r="D37" i="22" s="1"/>
  <c r="D23" i="22"/>
  <c r="D24" i="22" s="1"/>
  <c r="A17" i="22"/>
  <c r="A8" i="22"/>
  <c r="D160" i="23" l="1"/>
  <c r="D161" i="23" s="1"/>
  <c r="D148" i="23"/>
  <c r="D149" i="23" s="1"/>
  <c r="D132" i="23"/>
  <c r="D133" i="23" s="1"/>
  <c r="D402" i="22"/>
  <c r="D403" i="22" s="1"/>
  <c r="D318" i="22"/>
  <c r="D319" i="22" s="1"/>
  <c r="D263" i="22"/>
  <c r="D264" i="22" s="1"/>
  <c r="D186" i="22"/>
  <c r="D187" i="22" s="1"/>
  <c r="D110" i="22"/>
  <c r="D111" i="22" s="1"/>
  <c r="D81" i="22"/>
  <c r="D96" i="22" s="1"/>
  <c r="D97" i="22" s="1"/>
  <c r="D197" i="23"/>
  <c r="D198" i="23" s="1"/>
  <c r="B11" i="23" s="1"/>
  <c r="D194" i="23"/>
  <c r="D321" i="22"/>
  <c r="D322" i="22" s="1"/>
  <c r="D243" i="22"/>
  <c r="D245" i="22"/>
  <c r="D246" i="22" s="1"/>
  <c r="D430" i="22"/>
  <c r="D432" i="22"/>
  <c r="D433" i="22" s="1"/>
  <c r="D40" i="22"/>
  <c r="D41" i="22" s="1"/>
  <c r="D38" i="22"/>
  <c r="D149" i="22"/>
  <c r="D150" i="22" s="1"/>
  <c r="D288" i="22"/>
  <c r="D289" i="22" s="1"/>
  <c r="D286" i="22"/>
  <c r="D349" i="22"/>
  <c r="D350" i="22" s="1"/>
  <c r="D347" i="22"/>
  <c r="D501" i="22"/>
  <c r="D451" i="22"/>
  <c r="D452" i="22" s="1"/>
  <c r="D147" i="22"/>
  <c r="B29" i="29"/>
  <c r="B28" i="29"/>
  <c r="B26" i="29"/>
  <c r="B48" i="29"/>
  <c r="B47" i="29"/>
  <c r="B46" i="29"/>
  <c r="B45" i="29"/>
  <c r="B138" i="29"/>
  <c r="B137" i="29"/>
  <c r="B136" i="29"/>
  <c r="B135" i="29"/>
  <c r="D189" i="22" l="1"/>
  <c r="D190" i="22" s="1"/>
  <c r="D82" i="22"/>
  <c r="D504" i="22"/>
  <c r="D505" i="22" s="1"/>
  <c r="B9" i="17"/>
  <c r="B8" i="17"/>
  <c r="C26" i="17"/>
  <c r="B10" i="17"/>
  <c r="B12" i="22" l="1"/>
  <c r="B27" i="29"/>
  <c r="D503" i="18"/>
  <c r="B44" i="29" s="1"/>
  <c r="D503" i="16" l="1"/>
  <c r="C51" i="16"/>
  <c r="D23" i="16"/>
  <c r="B10" i="21" l="1"/>
  <c r="B9" i="21"/>
  <c r="B8" i="21"/>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D62" i="27" s="1"/>
  <c r="D63" i="27" s="1"/>
  <c r="C50" i="27"/>
  <c r="D51" i="27" s="1"/>
  <c r="D52" i="27" s="1"/>
  <c r="C36" i="27"/>
  <c r="D41" i="27" s="1"/>
  <c r="D42" i="27" s="1"/>
  <c r="C26" i="27"/>
  <c r="D32" i="27" s="1"/>
  <c r="D33" i="27" s="1"/>
  <c r="D22" i="27"/>
  <c r="D23" i="27" s="1"/>
  <c r="C190" i="25"/>
  <c r="D193" i="25" s="1"/>
  <c r="D186" i="25"/>
  <c r="D185" i="25"/>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C36" i="25"/>
  <c r="D41" i="25" s="1"/>
  <c r="D42" i="25" s="1"/>
  <c r="C26" i="25"/>
  <c r="D32" i="25" s="1"/>
  <c r="D33" i="25" s="1"/>
  <c r="D22" i="25"/>
  <c r="D23" i="25" s="1"/>
  <c r="D193" i="21"/>
  <c r="C190" i="2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91" i="26" s="1"/>
  <c r="D492" i="26" s="1"/>
  <c r="B174" i="29" s="1"/>
  <c r="C467" i="26"/>
  <c r="D470" i="26" s="1"/>
  <c r="D471" i="26" s="1"/>
  <c r="B165" i="29" s="1"/>
  <c r="D461" i="26"/>
  <c r="D462" i="26" s="1"/>
  <c r="B156" i="29" s="1"/>
  <c r="D448" i="26"/>
  <c r="D442" i="26"/>
  <c r="D443" i="26" s="1"/>
  <c r="C439" i="26"/>
  <c r="A436" i="26"/>
  <c r="C426" i="26"/>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C107" i="26"/>
  <c r="A100" i="26"/>
  <c r="C87" i="26"/>
  <c r="D93" i="26" s="1"/>
  <c r="D94" i="26" s="1"/>
  <c r="C76" i="26"/>
  <c r="C75" i="26"/>
  <c r="C70" i="26"/>
  <c r="C64" i="26"/>
  <c r="C62" i="26"/>
  <c r="C53" i="26"/>
  <c r="C51" i="26"/>
  <c r="D54" i="26" s="1"/>
  <c r="D55" i="26" s="1"/>
  <c r="A44" i="26"/>
  <c r="C33" i="26"/>
  <c r="C28" i="26"/>
  <c r="D23" i="26"/>
  <c r="D24" i="26" s="1"/>
  <c r="A17" i="26"/>
  <c r="A8" i="26"/>
  <c r="D503" i="24"/>
  <c r="D500" i="24"/>
  <c r="D501" i="24" s="1"/>
  <c r="B182" i="29" s="1"/>
  <c r="C498" i="24"/>
  <c r="C477" i="24"/>
  <c r="C476" i="24"/>
  <c r="D491" i="24" s="1"/>
  <c r="D492" i="24" s="1"/>
  <c r="B173" i="29" s="1"/>
  <c r="C467" i="24"/>
  <c r="D470" i="24" s="1"/>
  <c r="D471" i="24" s="1"/>
  <c r="B164" i="29" s="1"/>
  <c r="D461" i="24"/>
  <c r="D462" i="24" s="1"/>
  <c r="B155" i="29" s="1"/>
  <c r="D448" i="24"/>
  <c r="D449" i="24" s="1"/>
  <c r="D442" i="24"/>
  <c r="D451" i="24" s="1"/>
  <c r="D452" i="24" s="1"/>
  <c r="B146" i="29" s="1"/>
  <c r="C439" i="24"/>
  <c r="A436" i="24"/>
  <c r="C426" i="24"/>
  <c r="C423" i="24"/>
  <c r="D429" i="24" s="1"/>
  <c r="C419" i="24"/>
  <c r="C413" i="24"/>
  <c r="D415" i="24" s="1"/>
  <c r="D416" i="24" s="1"/>
  <c r="A406" i="24"/>
  <c r="C396" i="24"/>
  <c r="C395" i="24"/>
  <c r="C387" i="24"/>
  <c r="C384" i="24"/>
  <c r="D388" i="24" s="1"/>
  <c r="D389" i="24" s="1"/>
  <c r="C374" i="24"/>
  <c r="C369" i="24"/>
  <c r="C359" i="24"/>
  <c r="D363" i="24" s="1"/>
  <c r="D364" i="24" s="1"/>
  <c r="A353" i="24"/>
  <c r="C341" i="24"/>
  <c r="D346" i="24" s="1"/>
  <c r="C333" i="24"/>
  <c r="C331" i="24"/>
  <c r="C330" i="24"/>
  <c r="A325" i="24"/>
  <c r="C315" i="24"/>
  <c r="C311" i="24"/>
  <c r="C309" i="24"/>
  <c r="D302" i="24"/>
  <c r="D303" i="24" s="1"/>
  <c r="C300" i="24"/>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B163" i="29"/>
  <c r="B154" i="29"/>
  <c r="D503" i="20"/>
  <c r="C498" i="20"/>
  <c r="D500" i="20" s="1"/>
  <c r="C477" i="20"/>
  <c r="C476" i="20"/>
  <c r="D470" i="20"/>
  <c r="D471" i="20" s="1"/>
  <c r="B162" i="29" s="1"/>
  <c r="C467" i="20"/>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D388" i="18" s="1"/>
  <c r="D389" i="18" s="1"/>
  <c r="C374" i="18"/>
  <c r="C369" i="18"/>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D54" i="18" s="1"/>
  <c r="D55" i="18" s="1"/>
  <c r="A44" i="18"/>
  <c r="C33" i="18"/>
  <c r="C28" i="18"/>
  <c r="D23" i="18"/>
  <c r="D24" i="18" s="1"/>
  <c r="A17" i="18"/>
  <c r="A8" i="18"/>
  <c r="C419" i="16"/>
  <c r="C423" i="16"/>
  <c r="D206" i="24" l="1"/>
  <c r="D207" i="24" s="1"/>
  <c r="D318" i="24"/>
  <c r="D336" i="24"/>
  <c r="D337" i="24" s="1"/>
  <c r="D37" i="26"/>
  <c r="D110" i="26"/>
  <c r="D111" i="26" s="1"/>
  <c r="D242" i="26"/>
  <c r="D62" i="19"/>
  <c r="D63" i="19" s="1"/>
  <c r="D117" i="27"/>
  <c r="D118" i="27" s="1"/>
  <c r="D110" i="18"/>
  <c r="D111" i="18" s="1"/>
  <c r="D491" i="18"/>
  <c r="D492" i="18" s="1"/>
  <c r="B170" i="29" s="1"/>
  <c r="D429" i="20"/>
  <c r="D432" i="20" s="1"/>
  <c r="D433" i="20" s="1"/>
  <c r="D491" i="20"/>
  <c r="D492" i="20" s="1"/>
  <c r="B171" i="29" s="1"/>
  <c r="D81" i="24"/>
  <c r="D82" i="24" s="1"/>
  <c r="D379" i="24"/>
  <c r="D380" i="24" s="1"/>
  <c r="D399" i="24"/>
  <c r="D83" i="21"/>
  <c r="D160" i="27"/>
  <c r="D161" i="27" s="1"/>
  <c r="B172" i="29"/>
  <c r="D349" i="24"/>
  <c r="D350" i="24" s="1"/>
  <c r="D134" i="26"/>
  <c r="D135" i="26" s="1"/>
  <c r="D146" i="26"/>
  <c r="D62" i="25"/>
  <c r="D63" i="25" s="1"/>
  <c r="D83" i="27"/>
  <c r="D84" i="27" s="1"/>
  <c r="D132" i="27"/>
  <c r="D133" i="27" s="1"/>
  <c r="D160" i="21"/>
  <c r="D161" i="21" s="1"/>
  <c r="D117" i="21"/>
  <c r="D118" i="21" s="1"/>
  <c r="D62" i="21"/>
  <c r="D63" i="21" s="1"/>
  <c r="D336" i="20"/>
  <c r="D337" i="20" s="1"/>
  <c r="D318" i="20"/>
  <c r="D319" i="20" s="1"/>
  <c r="D285" i="20"/>
  <c r="D286" i="20" s="1"/>
  <c r="D110" i="20"/>
  <c r="D111" i="20" s="1"/>
  <c r="D160" i="19"/>
  <c r="D161" i="19" s="1"/>
  <c r="D148" i="19"/>
  <c r="D149" i="19" s="1"/>
  <c r="D132" i="19"/>
  <c r="D133" i="19" s="1"/>
  <c r="D117" i="19"/>
  <c r="D118" i="19" s="1"/>
  <c r="D83" i="19"/>
  <c r="D84" i="19" s="1"/>
  <c r="D37" i="18"/>
  <c r="D242" i="18"/>
  <c r="D379" i="18"/>
  <c r="D380" i="18" s="1"/>
  <c r="D399" i="18"/>
  <c r="D400" i="18" s="1"/>
  <c r="D263" i="18"/>
  <c r="D264" i="18" s="1"/>
  <c r="D206" i="18"/>
  <c r="D207" i="18" s="1"/>
  <c r="D81" i="18"/>
  <c r="D82" i="18" s="1"/>
  <c r="D146" i="18"/>
  <c r="D147" i="18" s="1"/>
  <c r="D451" i="18"/>
  <c r="D452" i="18" s="1"/>
  <c r="B143" i="29" s="1"/>
  <c r="D186" i="20"/>
  <c r="D187" i="20" s="1"/>
  <c r="D229" i="20"/>
  <c r="D230" i="20" s="1"/>
  <c r="D134" i="24"/>
  <c r="D135" i="24" s="1"/>
  <c r="D146" i="24"/>
  <c r="D81" i="26"/>
  <c r="D96" i="26" s="1"/>
  <c r="D97" i="26" s="1"/>
  <c r="D206" i="26"/>
  <c r="D207" i="26" s="1"/>
  <c r="D263" i="26"/>
  <c r="D264" i="26" s="1"/>
  <c r="D148" i="27"/>
  <c r="D149" i="27" s="1"/>
  <c r="D134" i="18"/>
  <c r="D135" i="18" s="1"/>
  <c r="D186" i="18"/>
  <c r="D187" i="18" s="1"/>
  <c r="D229" i="18"/>
  <c r="D230" i="18" s="1"/>
  <c r="D81" i="20"/>
  <c r="D82" i="20" s="1"/>
  <c r="D206" i="20"/>
  <c r="D207" i="20" s="1"/>
  <c r="D242" i="20"/>
  <c r="D263" i="20"/>
  <c r="D264" i="20" s="1"/>
  <c r="D388" i="20"/>
  <c r="D389" i="20" s="1"/>
  <c r="D186" i="24"/>
  <c r="D187" i="24" s="1"/>
  <c r="D229" i="24"/>
  <c r="D230" i="24" s="1"/>
  <c r="D242" i="24"/>
  <c r="D243" i="24" s="1"/>
  <c r="D263" i="24"/>
  <c r="D264" i="24" s="1"/>
  <c r="D285" i="26"/>
  <c r="D318" i="26"/>
  <c r="D336" i="26"/>
  <c r="D337" i="26" s="1"/>
  <c r="D429" i="26"/>
  <c r="D101" i="19"/>
  <c r="D102" i="19" s="1"/>
  <c r="D160" i="25"/>
  <c r="D161" i="25" s="1"/>
  <c r="D101" i="27"/>
  <c r="D102" i="27" s="1"/>
  <c r="D451" i="26"/>
  <c r="D452" i="26" s="1"/>
  <c r="B147" i="29" s="1"/>
  <c r="D84" i="21"/>
  <c r="D132" i="21"/>
  <c r="D133" i="21" s="1"/>
  <c r="D148" i="21"/>
  <c r="D149" i="21" s="1"/>
  <c r="D83" i="25"/>
  <c r="D84" i="25" s="1"/>
  <c r="D132" i="25"/>
  <c r="D133" i="25" s="1"/>
  <c r="D148" i="25"/>
  <c r="D149" i="25" s="1"/>
  <c r="D285" i="18"/>
  <c r="D286" i="18" s="1"/>
  <c r="D318" i="18"/>
  <c r="D321" i="18" s="1"/>
  <c r="D322" i="18" s="1"/>
  <c r="D336" i="18"/>
  <c r="D337" i="18" s="1"/>
  <c r="D429" i="18"/>
  <c r="D432" i="18" s="1"/>
  <c r="D433" i="18" s="1"/>
  <c r="B134" i="29" s="1"/>
  <c r="D54" i="20"/>
  <c r="D55" i="20" s="1"/>
  <c r="D134" i="20"/>
  <c r="D135" i="20" s="1"/>
  <c r="D146" i="20"/>
  <c r="D379" i="20"/>
  <c r="D380" i="20" s="1"/>
  <c r="D399" i="20"/>
  <c r="D400" i="20" s="1"/>
  <c r="B145" i="29"/>
  <c r="D285" i="24"/>
  <c r="D443" i="24"/>
  <c r="D186" i="26"/>
  <c r="D187" i="26" s="1"/>
  <c r="D229" i="26"/>
  <c r="D230" i="26" s="1"/>
  <c r="D101" i="21"/>
  <c r="D102" i="21" s="1"/>
  <c r="D101" i="25"/>
  <c r="D102" i="25" s="1"/>
  <c r="D117" i="25"/>
  <c r="D118" i="25" s="1"/>
  <c r="D40" i="18"/>
  <c r="D41" i="18" s="1"/>
  <c r="D40" i="24"/>
  <c r="D41" i="24" s="1"/>
  <c r="D40" i="26"/>
  <c r="D41" i="26" s="1"/>
  <c r="D194" i="27"/>
  <c r="D194" i="25"/>
  <c r="D194" i="21"/>
  <c r="D197" i="19"/>
  <c r="D198" i="19" s="1"/>
  <c r="B11" i="19" s="1"/>
  <c r="D194" i="19"/>
  <c r="D243" i="26"/>
  <c r="D286" i="26"/>
  <c r="D288" i="26"/>
  <c r="D289" i="26" s="1"/>
  <c r="D321" i="26"/>
  <c r="D322" i="26" s="1"/>
  <c r="D319" i="26"/>
  <c r="D432" i="26"/>
  <c r="D433" i="26" s="1"/>
  <c r="D430" i="26"/>
  <c r="D501" i="26"/>
  <c r="B183" i="29" s="1"/>
  <c r="D82" i="26"/>
  <c r="D147" i="26"/>
  <c r="D149" i="26"/>
  <c r="D150" i="26" s="1"/>
  <c r="D164" i="26"/>
  <c r="D189" i="26"/>
  <c r="D190" i="26" s="1"/>
  <c r="D400" i="26"/>
  <c r="D402" i="26"/>
  <c r="D403" i="26" s="1"/>
  <c r="D38" i="26"/>
  <c r="D347" i="26"/>
  <c r="D449" i="26"/>
  <c r="D286" i="24"/>
  <c r="D288" i="24"/>
  <c r="D289" i="24" s="1"/>
  <c r="D245" i="24"/>
  <c r="D246" i="24" s="1"/>
  <c r="D147" i="24"/>
  <c r="D149" i="24"/>
  <c r="D150" i="24" s="1"/>
  <c r="D164" i="24"/>
  <c r="D189" i="24"/>
  <c r="D190" i="24" s="1"/>
  <c r="D400" i="24"/>
  <c r="D402" i="24"/>
  <c r="D403" i="24" s="1"/>
  <c r="D96" i="24"/>
  <c r="D97" i="24" s="1"/>
  <c r="D321" i="24"/>
  <c r="D322" i="24" s="1"/>
  <c r="D319" i="24"/>
  <c r="D432" i="24"/>
  <c r="D433" i="24" s="1"/>
  <c r="D430" i="24"/>
  <c r="D38" i="24"/>
  <c r="D347" i="24"/>
  <c r="B181" i="29"/>
  <c r="D321" i="20"/>
  <c r="D322" i="20" s="1"/>
  <c r="D430" i="20"/>
  <c r="D147" i="20"/>
  <c r="D349" i="20"/>
  <c r="D350" i="20" s="1"/>
  <c r="D501" i="20"/>
  <c r="B180" i="29" s="1"/>
  <c r="D164" i="20"/>
  <c r="D451" i="20"/>
  <c r="D452" i="20" s="1"/>
  <c r="B144" i="29" s="1"/>
  <c r="D347" i="20"/>
  <c r="D40" i="20"/>
  <c r="D41" i="20" s="1"/>
  <c r="D449" i="20"/>
  <c r="D501" i="18"/>
  <c r="B179" i="29" s="1"/>
  <c r="D243" i="18"/>
  <c r="D164" i="18"/>
  <c r="D38" i="18"/>
  <c r="D347" i="18"/>
  <c r="D449" i="18"/>
  <c r="D96" i="18" l="1"/>
  <c r="D97" i="18" s="1"/>
  <c r="D197" i="25"/>
  <c r="D198" i="25" s="1"/>
  <c r="B11" i="25" s="1"/>
  <c r="D245" i="26"/>
  <c r="D246" i="26" s="1"/>
  <c r="D149" i="18"/>
  <c r="D150" i="18" s="1"/>
  <c r="D197" i="27"/>
  <c r="D198" i="27" s="1"/>
  <c r="B11" i="27" s="1"/>
  <c r="D245" i="20"/>
  <c r="D246" i="20" s="1"/>
  <c r="D243" i="20"/>
  <c r="D197" i="21"/>
  <c r="D198" i="21" s="1"/>
  <c r="B11" i="21" s="1"/>
  <c r="D402" i="20"/>
  <c r="D403" i="20" s="1"/>
  <c r="B126" i="29" s="1"/>
  <c r="D288" i="20"/>
  <c r="D289" i="20" s="1"/>
  <c r="B99" i="29" s="1"/>
  <c r="D189" i="20"/>
  <c r="D190" i="20" s="1"/>
  <c r="B81" i="29" s="1"/>
  <c r="D149" i="20"/>
  <c r="D150" i="20" s="1"/>
  <c r="B72" i="29" s="1"/>
  <c r="D96" i="20"/>
  <c r="D97" i="20" s="1"/>
  <c r="B63" i="29" s="1"/>
  <c r="D430" i="18"/>
  <c r="D402" i="18"/>
  <c r="D403" i="18" s="1"/>
  <c r="B125" i="29" s="1"/>
  <c r="D319" i="18"/>
  <c r="D288" i="18"/>
  <c r="D289" i="18" s="1"/>
  <c r="B98" i="29" s="1"/>
  <c r="D245" i="18"/>
  <c r="D246" i="18" s="1"/>
  <c r="B89" i="29" s="1"/>
  <c r="D189" i="18"/>
  <c r="D190" i="18" s="1"/>
  <c r="B80" i="29" s="1"/>
  <c r="D349" i="26"/>
  <c r="D350" i="26" s="1"/>
  <c r="D349" i="18"/>
  <c r="D350" i="18" s="1"/>
  <c r="B116" i="29" s="1"/>
  <c r="D504" i="24"/>
  <c r="D505" i="24" s="1"/>
  <c r="B53" i="29"/>
  <c r="B93" i="29"/>
  <c r="B75" i="29"/>
  <c r="B128" i="29"/>
  <c r="B101" i="29"/>
  <c r="B100" i="29"/>
  <c r="B55" i="29"/>
  <c r="B107" i="29"/>
  <c r="B71" i="29"/>
  <c r="A8" i="16"/>
  <c r="B192" i="29"/>
  <c r="B191" i="29"/>
  <c r="B188" i="29"/>
  <c r="B129" i="29"/>
  <c r="B127" i="29"/>
  <c r="B120" i="29"/>
  <c r="B119" i="29"/>
  <c r="B118" i="29"/>
  <c r="B117" i="29"/>
  <c r="B111" i="29"/>
  <c r="B110" i="29"/>
  <c r="B109" i="29"/>
  <c r="B108" i="29"/>
  <c r="B102" i="29"/>
  <c r="B92" i="29"/>
  <c r="B91" i="29"/>
  <c r="B90" i="29"/>
  <c r="B84" i="29"/>
  <c r="B83" i="29"/>
  <c r="B82" i="29"/>
  <c r="B73" i="29"/>
  <c r="B74" i="29"/>
  <c r="B66" i="29"/>
  <c r="B65" i="29"/>
  <c r="B64" i="29"/>
  <c r="B57" i="29"/>
  <c r="B56" i="29"/>
  <c r="B54" i="29"/>
  <c r="B12" i="24" l="1"/>
  <c r="B38" i="29"/>
  <c r="D504" i="26"/>
  <c r="D505" i="26" s="1"/>
  <c r="B37" i="29"/>
  <c r="D504" i="20"/>
  <c r="D504" i="18"/>
  <c r="D505" i="18" s="1"/>
  <c r="A7" i="25"/>
  <c r="A7" i="27"/>
  <c r="A7" i="19"/>
  <c r="A7" i="21"/>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D505" i="20"/>
  <c r="B12" i="18"/>
  <c r="B35" i="29"/>
  <c r="B25" i="29"/>
  <c r="C190" i="17"/>
  <c r="D193" i="17" s="1"/>
  <c r="D194" i="17" s="1"/>
  <c r="D185" i="17"/>
  <c r="D186" i="17" s="1"/>
  <c r="D176" i="17"/>
  <c r="D177" i="17" s="1"/>
  <c r="C164" i="17"/>
  <c r="D168" i="17" s="1"/>
  <c r="D169" i="17" s="1"/>
  <c r="C154" i="17"/>
  <c r="B12" i="20" l="1"/>
  <c r="B36"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D197" i="17"/>
  <c r="D198" i="17" s="1"/>
  <c r="B187"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<sst xmlns="http://schemas.openxmlformats.org/spreadsheetml/2006/main" count="4449" uniqueCount="649">
  <si>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</si>
  <si>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</si>
  <si>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</si>
  <si>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</si>
  <si>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</si>
  <si>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</si>
  <si>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</si>
  <si>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</si>
  <si>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</si>
  <si>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</si>
  <si>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</si>
  <si>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</si>
  <si>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</si>
  <si>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</si>
  <si>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</si>
  <si>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</si>
  <si>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</si>
  <si>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</si>
  <si>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</si>
  <si>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</si>
  <si>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</si>
  <si>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</si>
  <si>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</si>
  <si>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</si>
  <si>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</si>
  <si>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</si>
  <si>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</si>
  <si>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</si>
  <si>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</si>
  <si>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</si>
  <si>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</si>
  <si>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</si>
  <si>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</si>
  <si>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</si>
  <si>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</si>
  <si>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</si>
  <si>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</si>
  <si>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</si>
  <si>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</si>
  <si>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</si>
  <si>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</si>
  <si>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</si>
  <si>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</si>
  <si>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</si>
  <si>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</si>
  <si>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</si>
  <si>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</si>
  <si>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</si>
  <si>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</si>
  <si>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</si>
  <si>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</si>
  <si>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</si>
  <si>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</si>
  <si>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</si>
  <si>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</si>
  <si>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</si>
  <si>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</si>
  <si>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</si>
  <si>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</si>
  <si>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</si>
  <si>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</si>
  <si>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</si>
  <si>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</si>
  <si>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</si>
  <si>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</si>
  <si>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</si>
  <si>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</si>
  <si>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</si>
  <si>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</si>
  <si>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</si>
  <si>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</si>
  <si>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</si>
  <si>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</si>
  <si>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</si>
  <si>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</si>
  <si>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</si>
  <si>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</si>
  <si>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</si>
  <si>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</si>
  <si>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</si>
  <si>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</si>
  <si>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</si>
  <si>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</si>
  <si>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</si>
  <si>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</si>
  <si>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</si>
  <si>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</si>
  <si>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</si>
  <si>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</si>
  <si>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</si>
  <si>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</si>
  <si>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</si>
  <si>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</si>
  <si>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</si>
  <si>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</si>
  <si>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</si>
  <si>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</si>
  <si>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</si>
  <si>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</si>
  <si>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</si>
  <si>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</si>
  <si>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</si>
  <si>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</si>
  <si>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</si>
  <si>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</si>
  <si>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</si>
  <si>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</si>
  <si>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</si>
  <si>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</si>
  <si>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</si>
  <si>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</si>
  <si>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</si>
  <si>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</si>
  <si>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</si>
  <si>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</si>
  <si>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</si>
  <si>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</si>
  <si>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</si>
  <si>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</si>
  <si>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</si>
  <si>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</si>
  <si>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</si>
  <si>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</si>
  <si>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</si>
  <si>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</si>
  <si>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</si>
  <si>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</si>
  <si>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</si>
  <si>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</si>
  <si>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</si>
  <si>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</si>
  <si>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</si>
  <si>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</si>
  <si>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</si>
  <si>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</si>
  <si>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</si>
  <si>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</si>
  <si>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</si>
  <si>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</si>
  <si>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</si>
  <si>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</si>
  <si>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</si>
  <si>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</si>
  <si>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</si>
  <si>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</si>
  <si>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</si>
  <si>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</si>
  <si>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</si>
  <si>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</si>
  <si>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</si>
  <si>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</si>
  <si>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</si>
  <si>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</si>
  <si>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</si>
  <si>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</si>
  <si>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</si>
  <si>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</si>
  <si>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</si>
  <si>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</si>
  <si>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</si>
  <si>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</si>
  <si>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</si>
  <si>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</si>
  <si>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</si>
  <si>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</si>
  <si>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</si>
  <si>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</si>
  <si>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</si>
  <si>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</si>
  <si>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</si>
  <si>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</si>
  <si>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</si>
  <si>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</si>
  <si>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</si>
  <si>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</si>
  <si>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</si>
  <si>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</si>
  <si>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</si>
  <si>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</si>
  <si>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</si>
  <si>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</si>
  <si>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</si>
  <si>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</si>
  <si>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</si>
  <si>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</si>
  <si>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</si>
  <si>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</si>
  <si>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</si>
  <si>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</si>
  <si>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</si>
  <si>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</si>
  <si>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</si>
  <si>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</si>
  <si>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</si>
  <si>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</si>
  <si>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</si>
  <si>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</si>
  <si>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</si>
  <si>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</si>
  <si>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</si>
  <si>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</si>
  <si>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</si>
  <si>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</si>
  <si>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</si>
  <si>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</si>
  <si>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</si>
  <si>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</si>
  <si>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</si>
  <si>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</si>
  <si>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</si>
  <si>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</si>
  <si>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</si>
  <si>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</si>
  <si>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</si>
  <si>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</si>
  <si>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</si>
  <si>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</si>
  <si>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</si>
  <si>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</si>
  <si>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</si>
  <si>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</si>
  <si>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</si>
  <si>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</si>
  <si>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</si>
  <si>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</si>
  <si>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</si>
  <si>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</si>
  <si>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</si>
  <si>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</si>
  <si>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</si>
  <si>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</si>
  <si>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</si>
  <si>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</si>
  <si>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</si>
  <si>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</si>
  <si>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</si>
  <si>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</si>
  <si>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</si>
  <si>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</si>
  <si>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</si>
  <si>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</si>
  <si>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</si>
  <si>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</si>
  <si>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</si>
  <si>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</si>
  <si>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</si>
  <si>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</si>
  <si>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</si>
  <si>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</si>
  <si>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</si>
  <si>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</si>
  <si>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</si>
  <si>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</si>
  <si>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</si>
  <si>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</si>
  <si>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</si>
  <si>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</si>
  <si>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</si>
  <si>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</si>
  <si>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</si>
  <si>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</si>
  <si>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</si>
  <si>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</si>
  <si>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</si>
  <si>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</si>
  <si>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</si>
  <si>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</si>
  <si>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</si>
  <si>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</si>
  <si>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</si>
  <si>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</si>
  <si>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</si>
  <si>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</si>
  <si>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</si>
  <si>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</si>
  <si>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</si>
  <si>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</si>
  <si>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</si>
  <si>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</si>
  <si>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</si>
  <si>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</si>
  <si>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</si>
  <si>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</si>
  <si>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</si>
  <si>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</si>
  <si>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</si>
  <si>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</si>
  <si>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</si>
  <si>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</si>
  <si>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</si>
  <si>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</si>
  <si>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</si>
  <si>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</si>
  <si>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</si>
  <si>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</si>
  <si>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</si>
  <si>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</si>
  <si>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</si>
  <si>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</si>
  <si>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</si>
  <si>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</si>
  <si>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</si>
  <si>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</si>
  <si>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</si>
  <si>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</si>
  <si>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</si>
  <si>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</si>
  <si>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</si>
  <si>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</si>
  <si>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</si>
  <si>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</si>
  <si>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</si>
  <si>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</si>
  <si>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</si>
  <si>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</si>
  <si>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</si>
  <si>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</si>
  <si>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</si>
  <si>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</si>
  <si>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</si>
  <si>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</si>
  <si>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</si>
  <si>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</si>
  <si>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</si>
  <si>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</si>
  <si>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</si>
  <si>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</si>
  <si>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</si>
  <si>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</si>
  <si>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</si>
  <si>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</si>
  <si>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</si>
  <si>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</si>
  <si>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</si>
  <si>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</si>
  <si>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</si>
  <si>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</si>
  <si>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</si>
  <si>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</si>
  <si>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</si>
  <si>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</si>
  <si>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</si>
  <si>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</si>
  <si>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</si>
  <si>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</si>
  <si>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</si>
  <si>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</si>
  <si>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</si>
  <si>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</si>
  <si>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</si>
  <si>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</si>
  <si>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</si>
  <si>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</si>
  <si>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</si>
  <si>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</si>
  <si>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</si>
  <si>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</si>
  <si>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</si>
  <si>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</si>
  <si>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</si>
  <si>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</si>
  <si>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</si>
  <si>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</si>
  <si>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</si>
  <si>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</si>
  <si>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</si>
  <si>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</si>
  <si>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</si>
  <si>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</si>
  <si>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</si>
  <si>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</si>
  <si>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</si>
  <si>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</si>
  <si>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</si>
  <si>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</si>
  <si>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</si>
  <si>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</si>
  <si>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</si>
  <si>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</si>
  <si>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</si>
  <si>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</si>
  <si>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</si>
  <si>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</si>
  <si>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</si>
  <si>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</si>
  <si>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</si>
  <si>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</si>
  <si>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</si>
  <si>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</si>
  <si>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</si>
  <si>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</si>
  <si>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</si>
  <si>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</si>
  <si>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</si>
  <si>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</si>
  <si>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</si>
  <si>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</si>
  <si>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</si>
  <si>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</si>
  <si>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</si>
  <si>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</si>
  <si>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</si>
  <si>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</si>
  <si>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</si>
  <si>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</si>
  <si>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</si>
  <si>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</si>
  <si>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</si>
  <si>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</si>
  <si>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</si>
  <si>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</si>
  <si>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GAFSA</t>
  </si>
  <si>
    <t>Dr Hatem KARAA</t>
  </si>
  <si>
    <t>M Naïm Ahmadi</t>
  </si>
  <si>
    <t>Les traitements ne sont pas enregistrés</t>
  </si>
  <si>
    <t>Dépassement de la DLUO de deux paquets de nougat aux cacahuettes (DLUO: 08/01/2017)</t>
  </si>
  <si>
    <t>Les traitements ne sont pas séparés des activités propres.</t>
  </si>
  <si>
    <t>Ces opérations devront être faites en fin d'après-midi pour le service du lendemain. Afficher les horaires correspondants aux actions</t>
  </si>
  <si>
    <t>Enregistrer ces opérations sur le tableau correspondant.</t>
  </si>
  <si>
    <t>Etagères du laboratoires sales</t>
  </si>
  <si>
    <t>Renforcer les actions de nettoyage</t>
  </si>
  <si>
    <t>présence de souillures en dessous de la table</t>
  </si>
  <si>
    <t>Filtres de la hotte aspirante sales</t>
  </si>
  <si>
    <t>Exposition des english pies à température ambiante. Le protocole n'a pas encore été validé par la qualité.</t>
  </si>
  <si>
    <t>En l'absence de meuble froid ce produits ne doit pas être mis en vente sauf avec l'avale de la qualité.</t>
  </si>
  <si>
    <t>Suivi irrégiulier: fromage sidi salem découpé le 8/2 et numidia découpé 6/2 non tracés.
Etiquettes des fromages non conservés</t>
  </si>
  <si>
    <t>Assurer un suivi de tous le fromages découpés.
Coserver les étiquettes des fromages découpés</t>
  </si>
  <si>
    <t>pas de prise des températures à la thermosonde de la chambre froide et du linéaire</t>
  </si>
  <si>
    <t>assurer le suivi des températures à cœur des produits à la thermo sonde</t>
  </si>
  <si>
    <t>les produits dans le meuble trad ne sont pas protégés</t>
  </si>
  <si>
    <t>protéger les produits trad</t>
  </si>
  <si>
    <t>Les étiquettes des produits panés et des produits marinés ne présentent pas la liste des ingrédients.</t>
  </si>
  <si>
    <t>Exiger l'étiquetage intégral de ces produits.</t>
  </si>
  <si>
    <t>trier les fruits présentés à la vente</t>
  </si>
  <si>
    <t>Nettoyer les caches des système d'éclairage</t>
  </si>
  <si>
    <t>bananes trop mures présentées à la vente</t>
  </si>
  <si>
    <t>Présence de boites de salade mechouia Abida dont la DLUO initiale est éffacée et remplacée  par une autre (produits mis à l'écart par le responsable du magasin)</t>
  </si>
  <si>
    <t>renforcer les actions de nettoyage des filtres de la hotte</t>
  </si>
  <si>
    <t xml:space="preserve">renforcer les actions de nettoyage en dessous de la table </t>
  </si>
  <si>
    <t>Porte de la réception constamment ouverte</t>
  </si>
  <si>
    <t>Limiter les ouvertures de la porte au moment des réceptions</t>
  </si>
  <si>
    <t>L'emplacement du local poubelle est dans le circuit d'acheminement des denrées reçues vers la réseve et la surface de vente</t>
  </si>
  <si>
    <t>Eviter les croisements en planifiant les horaires d'évacuation des déchets</t>
  </si>
  <si>
    <t>les instructions doivent être en couleur et en matériau résistant à l'eau</t>
  </si>
  <si>
    <t>Sol crevassé et abimé à plusieurs endroits</t>
  </si>
  <si>
    <t>réparer le sol</t>
  </si>
  <si>
    <t>les protections du système d'éclairage sales</t>
  </si>
  <si>
    <t>certains éléments inutiles sont encore entreposés</t>
  </si>
  <si>
    <t>laboratoire non climatisé</t>
  </si>
  <si>
    <t>Présence de givre au niveau de l'élément (température élevée)</t>
  </si>
  <si>
    <t>revoir le problème de givre au niveau du linéaire</t>
  </si>
  <si>
    <t>le meuble froid ne permet pas de protéger les produits contre la contamination par les insectes</t>
  </si>
  <si>
    <t>Positionnement entre le stand du traiteur et celui de la charcuterie: risque de contamination accrue</t>
  </si>
  <si>
    <t>cornière décollée au niveau de la chambre froide</t>
  </si>
  <si>
    <t xml:space="preserve">le revetement du plafond autours de la machine à glace est rouillé </t>
  </si>
  <si>
    <t>Prévoir un meilleur revetement du plafond</t>
  </si>
  <si>
    <t>les casiers sont étroits</t>
  </si>
  <si>
    <t>mettre en place un papier adapté à la forme du distributeur</t>
  </si>
  <si>
    <t>plonge à un seul bac au niveau du rayon traiteur</t>
  </si>
  <si>
    <t>la hauteur des DEIV doit être &lt; 2,2m</t>
  </si>
  <si>
    <t>climatiseur non encore installé</t>
  </si>
  <si>
    <t>Dr Hatem  KARAA</t>
  </si>
  <si>
    <t>Mrs Naïm Ahmadi et chefs des rayons</t>
  </si>
  <si>
    <t>mettre les produits casse dans la zone réservée à cet usage</t>
  </si>
  <si>
    <t xml:space="preserve">Le dosage et le temps d'immersion relatifs à l'opération de désinfection des fruits ne sont pas respectés </t>
  </si>
  <si>
    <t>respecter le dosage (1/4 goblet d'eau de Javel par 10 litres d'eau) et le temps de contact (10 minutes)</t>
  </si>
  <si>
    <t>Etagères de la chambre froide sales</t>
  </si>
  <si>
    <t>Broches du rotissoire, table et trancheur sales.</t>
  </si>
  <si>
    <t>renforcer les actions de nettoyage des broches du rotissoire, trancheur et des tables placés au stand</t>
  </si>
  <si>
    <t>Assurer l'enregistrement des paramétres de cuisson (température de fin de cuisson )</t>
  </si>
  <si>
    <t>Les paramétres de cuisson (température de fin de cuisson) ne sont pas enregistrés sur les fiches de suivi</t>
  </si>
  <si>
    <t xml:space="preserve">respecter le dosage d'eau de javel utilisée pour la désinfection des crudités et des œufs (1/4 goblet d'eau de Javel par 10 litres d'eau) </t>
  </si>
  <si>
    <t xml:space="preserve">Le dosage relatif à l'opération de désinfection des crudités  n'est pas respecté </t>
  </si>
  <si>
    <t>Fiche de réception en rayon non utilisée</t>
  </si>
  <si>
    <t>Assurer l'utilisation de la fiche de réception en rayon</t>
  </si>
  <si>
    <t>Ce paramétre ne peut être évalué / audité puique les durées d'exposition ne sont pas renseignées sur les fiches de suivi</t>
  </si>
  <si>
    <t xml:space="preserve">Assurer l'enregistrement sur les fiches correspondantes les horaires du début et de fin d'exposition des aliments </t>
  </si>
  <si>
    <t>mozza pizza présentée à la vente avec une DLC  de 9/07/2017 alors que celle en stock en chambre froide est  du 25/06/2017</t>
  </si>
  <si>
    <t>Respecter le principe du FEFO lors de vente des denrées alimentaires</t>
  </si>
  <si>
    <t>Pas de suivi des températures de stockage durant les trois derniers jours.</t>
  </si>
  <si>
    <t>assurer un suivi régulier des températures de stockage</t>
  </si>
  <si>
    <t>Présence de moisissures au niveau de l'évaporateur</t>
  </si>
  <si>
    <t>Trancheur sale</t>
  </si>
  <si>
    <t>Renforcer les opérations du nettoyage du trancheur</t>
  </si>
  <si>
    <t>Traçabilité irrégulière: fromage Beja au lait de vache et Pacha au lait de vache découpés le 10/05/2017 ne sont pas tracès</t>
  </si>
  <si>
    <t>Enregsitrer les fromages à la coupe</t>
  </si>
  <si>
    <t>assurer le suivi des températures d'ambiance de la chambre froide et des meubles à la thermo sonde</t>
  </si>
  <si>
    <t>pas de prise des températures d'ambiance de la chambre froide et des meubles à la thermo sonde</t>
  </si>
  <si>
    <t>Présence de moisissures au niveau de l'évaporateur du laboratoire</t>
  </si>
  <si>
    <t>Les étiquettes des produits panés et des produits marinés ne présentent pas la liste des ingrédients.
DLC mentionnée sur l'étiquetage des produits transformés / découpés dans le magasin dépasse la DLC initial du fournisseur (exemple: cuisse de dinde El Mazraa DF 09/05 et DLC 15/05, découpé le 12/05/ aura une DLC 16/05)</t>
  </si>
  <si>
    <t>Exiger l'étiquetage intégral de ces produits.
Adapter le rythme d'approvisionnement et les qualtités en fonction de la durée de vie secondaire attribuée au magasin (n'acheter que les quantités qui seront vendues en deux jours dans ce cas là)</t>
  </si>
  <si>
    <t xml:space="preserve">Pas de contrôle à la thermosonde des températures d'ambiance de la chambre froide et du linéaire </t>
  </si>
  <si>
    <t xml:space="preserve">Assurer le contrôle à la thermosonde des températures d'ambiance de la chambre froide et du linéaire </t>
  </si>
  <si>
    <t>Pas de prise des températures à cœur des produits au linéaire</t>
  </si>
  <si>
    <t>assurer la prise des températures à cœur des produits au linéaire</t>
  </si>
  <si>
    <t>21 pelles pour 33 articles (épices et fruits à coques)</t>
  </si>
  <si>
    <t>Prévoir une pelle par produit</t>
  </si>
  <si>
    <t>limiter les ouvertures aux moments des réceptions</t>
  </si>
  <si>
    <t>Horaires affichés</t>
  </si>
  <si>
    <t>Les instructions doivent être en couleur et en matériau résistant à l'eau</t>
  </si>
  <si>
    <t>Sol crevassé et abimé en plusieurs endroits</t>
  </si>
  <si>
    <t>Tubes néons non fonctionnel en chambre froide</t>
  </si>
  <si>
    <t>remplacer les tubes néons non fonctionnel en chambre froide</t>
  </si>
  <si>
    <t>Présence de givre au niveau du mur de la chambre froide négative</t>
  </si>
  <si>
    <t>revoir le problème du givre au niveau du mur de la chambre froide négative</t>
  </si>
  <si>
    <t>Traces de rouilles au niveau du sol de la chambre froide charcuterie</t>
  </si>
  <si>
    <t>revoir le problème de rouille au niveau du sol de la chambre froide charcuterie</t>
  </si>
  <si>
    <t>remplacer le tube néon non fonctionnel au laboratoire</t>
  </si>
  <si>
    <t>Tube néon non fonctionnel au laboratoire</t>
  </si>
  <si>
    <t>joint porte du laboratoire déchiré</t>
  </si>
  <si>
    <t>poubelle sans pédale rayon fromage charcuterie</t>
  </si>
  <si>
    <t>prévoir l'achat de poubelle à pédale</t>
  </si>
  <si>
    <t>revoir l'état du sol au niveau de la réserve et du sous sol</t>
  </si>
  <si>
    <t>remplacer le joint déchiré</t>
  </si>
  <si>
    <t>un des deux montes charge est en panne</t>
  </si>
  <si>
    <t>Produits casse au milieu du produits conformes en cahmbre froide négative</t>
  </si>
  <si>
    <t>Dr Mejed Heni - M. Bilel Hamdi</t>
  </si>
  <si>
    <t>M. Mohamed (PLS)</t>
  </si>
  <si>
    <t>1 seul était fonctionnel. L'état de propreté était moyen. Celui en panne n'était pas propre</t>
  </si>
  <si>
    <t>Accumulation de déchets dehors</t>
  </si>
  <si>
    <t>Absence du bon de transport des rascasses exposées sur l'étale le jour de l'audit</t>
  </si>
  <si>
    <t>Présence de cartons dans la chambre froide positive.</t>
  </si>
  <si>
    <t>La fiche utilisée n'indique pas les dates d'ouverture et de fin d'utilisation des cartons. Mettre à jour la documentation</t>
  </si>
  <si>
    <t>Mettre à jour la fiche d'enregistrement</t>
  </si>
  <si>
    <t>Les cartons ne sont pas tolérés dans la chambre froide positive</t>
  </si>
  <si>
    <t>Le dessous des meuble n'était pas propre.</t>
  </si>
  <si>
    <t>Insister sur le lavage des mains et le port des gants</t>
  </si>
  <si>
    <t>Les paramètres de cuisson ne sont pas enregistrés les après-midis. Les poulets mis en vente le jour de l'audit n'était pas testés par rapport à leur température à cœur.</t>
  </si>
  <si>
    <t>Assurer le mesure des températures à cœur à la fin de chaque cycle de cuisson</t>
  </si>
  <si>
    <t>Les opérateurs étaient sans coiffe</t>
  </si>
  <si>
    <t>Le nettoyage n'était pas satisfaisant derrière la plonge. Utilisation de grattoir métallique.</t>
  </si>
  <si>
    <t>Avec le manque de respect des certaines règles d'hygiène, l'exposition des sandwiches à température ambiante n'est pas recommandée même pour 4h (ce paramètre n'était pas enregistré). Le meuble froid était en panne</t>
  </si>
  <si>
    <t>Enregistrer les durées des exposition des tous les articles à températures ambiantes.</t>
  </si>
  <si>
    <t>Les durées n'étaient pas enregistrées pour les sandwiches et les soufflets. Elles n'étaient pas enregistrées les après-midi.</t>
  </si>
  <si>
    <t>Des merguez dans un sac étaient stockées dans le meuble derrière le rayon sans aucune identification.</t>
  </si>
  <si>
    <t>Le hachoir n'était pas propre</t>
  </si>
  <si>
    <t>La surface externe de la hotte n'était pas propre.</t>
  </si>
  <si>
    <t>Assurer l'étiquetage des produits avant exposition.</t>
  </si>
  <si>
    <t>Les morceaux de beurre et de chamia n'étaient pas étiquetés jusqu'à la fin de l'audit.
5 morceaux de fromages n'étaient pas étiquetés pas la date d'entame.</t>
  </si>
  <si>
    <t>Le masdam grain d'or (30/07), le kaiser gouda jaune (28/07) et le brie tarte (29/07 et 31/07) n'étaient pas tracés.</t>
  </si>
  <si>
    <t>Assurer l'enregistrement des traçabilités de tous les produits.</t>
  </si>
  <si>
    <t>La vérification n'a pas eu lieu aux mois de mai et juin</t>
  </si>
  <si>
    <t>La vérification n'a pas eu lieu aux mois de mai et juin. Il s'agit du même thermomètre que celui du traiteur</t>
  </si>
  <si>
    <t>Prévoir un thermomètre et assurer les vérifications régulièrement.</t>
  </si>
  <si>
    <t>La pelle était maintenue par terre</t>
  </si>
  <si>
    <t>Les dates de réception n'étaient pas étiquetées</t>
  </si>
  <si>
    <t>Renforcer le nettoyage autour de la plonge</t>
  </si>
  <si>
    <t>Un morceau de filet de merlan congelé n'était pas étiqueté</t>
  </si>
  <si>
    <t>Le port d'accessoires et de bracelets est interdit</t>
  </si>
  <si>
    <t>Na</t>
  </si>
  <si>
    <t>Le morceau de calamar nettoyé et congelé exposé le jour de l'audit n'était pas tracé</t>
  </si>
  <si>
    <t>Le port de toque est obligatoire</t>
  </si>
  <si>
    <t>La planche était usée</t>
  </si>
  <si>
    <t>Les plaques d'identification ne sont pas lisibles. Certaines sont abimées</t>
  </si>
  <si>
    <t>Stockage du sucre sur des palettes en bois. L'outils de service du sucre n'était pas présent.</t>
  </si>
  <si>
    <t>Le meuble froid des légumes n'était pas propre</t>
  </si>
  <si>
    <t>Les produits étaient maintenus dans leurs cartons.</t>
  </si>
  <si>
    <t>Les enregistrements doivent être quotidiens</t>
  </si>
  <si>
    <t>Utilisation du thermomètre de la réception.</t>
  </si>
  <si>
    <t>Manque de louches sur certains produits secs</t>
  </si>
  <si>
    <t>Les étiquettes des prix étaient manquantes</t>
  </si>
  <si>
    <t>La porte de la réception est maintenue ouverte</t>
  </si>
  <si>
    <t>Absence du rapport d'audit et du plan d'action correspondant de l'audit précédent</t>
  </si>
  <si>
    <t>Certains flacons étaient périmés</t>
  </si>
  <si>
    <t>Afficher les instructions de manière visible</t>
  </si>
  <si>
    <t>Sol des couloirs usé</t>
  </si>
  <si>
    <t>Renforcer l'éclairage devant les montes charges</t>
  </si>
  <si>
    <t>Sol usé</t>
  </si>
  <si>
    <t>Les grilles d'aération des meubles sont sales</t>
  </si>
  <si>
    <t>L'éclairage est à renforcer</t>
  </si>
  <si>
    <t>La grille d'aération du meuble était sale</t>
  </si>
  <si>
    <t>Renforcer le nettoyage</t>
  </si>
  <si>
    <t>Renforcer l'éclairage</t>
  </si>
  <si>
    <t>Un couvercle est à prévoir</t>
  </si>
  <si>
    <t>T° affichée -10°C</t>
  </si>
  <si>
    <t>T° allant de -14° à -8°C</t>
  </si>
  <si>
    <t>Renforcer le froid et protéger le meuble</t>
  </si>
  <si>
    <t>Le lave-mains de la poissonnerie était HS</t>
  </si>
  <si>
    <t>Des traces de corrosion ont été constatées au niveaux des plonges</t>
  </si>
  <si>
    <t>Installer des moustiquaires dans les vestiaires</t>
  </si>
  <si>
    <t>Absence de local déchets</t>
  </si>
  <si>
    <t>Absence de poubelle dans le traiteur</t>
  </si>
  <si>
    <t>Les grilles sont facilement démontables au sous-sol, risque de trébucher</t>
  </si>
  <si>
    <t>Seul un monte charges était fonctionnel</t>
  </si>
  <si>
    <t>Le sol est usé devant les chambres froides et sur tout le sous-sol
La portière coulissante du meuble derrière le présentoir est partiellement démontée</t>
  </si>
  <si>
    <t>Dissémination des moisissures sur le plafond de la chambre froide</t>
  </si>
  <si>
    <t>Développement de traces de rouille sur la pelle.</t>
  </si>
  <si>
    <t>Développement de rouille à l'intérieur de la chambre de la machine à glace</t>
  </si>
  <si>
    <t>Le sésame n'était pas indiqué dans la liste des ingrédients des kaak aux dattes
Les ingrédients n'étaient pas inscrits sur l'étiquette des galettes amandes (voir photo)</t>
  </si>
  <si>
    <t>L'enregistrement de la vérification mensuelle des chambres froides n'était pas réalisé.</t>
  </si>
  <si>
    <t>Respecter la sectorisation et la séparation du matériel pour éviter toute contamination.</t>
  </si>
  <si>
    <t>Les enregistrements ne sont pas quotidiens.</t>
  </si>
  <si>
    <t>Utiliser la feuille de traçabilité boucherie et volaille traditionnelle 2017 pour l'enregistrement de la viande blanche non découpée.
La version de la feuille de traçabilité de la boucherie découpe n'était pas mise à jour.
La quantité de parage n'était pas enregistrée sur les feuilles de traçabilité.</t>
  </si>
  <si>
    <t>Absence d'étiquetage pour le steak de dinde dans la chambre froide des volailles.</t>
  </si>
  <si>
    <t>Présence d'un grattoir métallique dans la plonge de la boucherie. Il risque de contamination physique des préparations.</t>
  </si>
  <si>
    <t>La prise de température à cœur et de la vérification mensuelle des enceintes frigorifiques est assurée par le thermomètre de la réception.</t>
  </si>
  <si>
    <t xml:space="preserve">Les grilles des étagères du meuble d’exposition des poulets étaient rouillées. </t>
  </si>
  <si>
    <t>Le sol rugueux de la zone sous la plonge de la boucherie favorise la stagnation de l’eau et l’accumulation des souillures.</t>
  </si>
  <si>
    <t>Le sol au niveau de la chambre froide était usé.</t>
  </si>
  <si>
    <t>T°(affichée)=12°C</t>
  </si>
  <si>
    <t xml:space="preserve">T°(affichée)=5,1°C </t>
  </si>
  <si>
    <t>T°(affichée)=10,9°C</t>
  </si>
  <si>
    <t>T°(affichée)=4,4°C</t>
  </si>
  <si>
    <t>T°(affichée)=5°C</t>
  </si>
  <si>
    <t>T°(affichée)=6,3°C</t>
  </si>
  <si>
    <t>T°(mesurée)=7°C</t>
  </si>
  <si>
    <t>T°(affichée)=1,6°C</t>
  </si>
  <si>
    <t>T°(affichée)=15°C</t>
  </si>
  <si>
    <t>T°(affichée)=8°C</t>
  </si>
  <si>
    <t>T°(mesurée) abats=9,3°C
T°(mesurée) ossobuco=8,6°C</t>
  </si>
  <si>
    <t>Renforcer le froid au niveau du meuble d'exposition.</t>
  </si>
  <si>
    <t>Le personnel de la fromagerie et de la poissonnerie nécessite une formation sur terrain</t>
  </si>
  <si>
    <t>Les étagères manquaient de propreté
Accumulation des déchets sur la table de travail car il n'y avait pas de poubelle.</t>
  </si>
  <si>
    <t>Les manipulations ne sont pas maîtrisées; un seul opérateur se chargeait de servir les viandes et abats crus ainsi que les produits traiteur. Le port des gants n'était pas assuré</t>
  </si>
  <si>
    <t>Durée d'exposition des produits</t>
  </si>
  <si>
    <t>La propreté en dessous du meuble n'était pas satisfaisante.</t>
  </si>
  <si>
    <t xml:space="preserve">Glaçage étiquetage des produits </t>
  </si>
  <si>
    <t>Taux de réalisation du plan d'action précédent</t>
  </si>
  <si>
    <t xml:space="preserve">L'étiquetage des barquettes de viandes était réalisé dans le stand du traiteur vu la panne de la filmeuse de la boucherie. Le risque d'une contamination croisée est accru. </t>
  </si>
  <si>
    <t>L'évaporateur du laboratoire était souillé.
Le billot de la boucherie présentait des fissures ce qui compliquent les opérations de nettoyage et désinfection. Un rabotage est nécessaire à ce niveau.</t>
  </si>
  <si>
    <t>Absence des certificats sanitaires des rascasses exposées sur l'étale et des viandes rouges et blanches au niveau de la boucherie.
Les certificats des viadnes n'étaient disponibles que chez la réception</t>
  </si>
  <si>
    <t>Garder les certificats de salubrité pour les produits d'origine animale pendant deux ans au niveau de la poissonnerie et de la boucherie</t>
  </si>
  <si>
    <t>Mr Naïm El Ahmadi</t>
  </si>
  <si>
    <t>Sol chambre froide sale</t>
  </si>
  <si>
    <t>Renforcer les opérations de nettoyage du sol</t>
  </si>
  <si>
    <t xml:space="preserve">renforcer les opérations de nettoyage en dessous des tables </t>
  </si>
  <si>
    <t>Renforcer les opérations de nettoyage des éléments de stockage</t>
  </si>
  <si>
    <t>Boite de conserve entamée non décantée de son conditionnement d'origine ni identifiée par la date d'entame (voir photo)</t>
  </si>
  <si>
    <t>Décnater le contenu des boites de conserve et mentionner la date d'entame.</t>
  </si>
  <si>
    <t>Pas de vérification à la thermosonde de la température d'ambiance des chambres froides</t>
  </si>
  <si>
    <t>Enregister régulièrement les paramètres de cuisson</t>
  </si>
  <si>
    <t>la température de l'huile, la température des produits et la durée de friture ne sont enregistrées systèmatiquement</t>
  </si>
  <si>
    <t xml:space="preserve">L'évaporateur du laboratoire était souillé.
</t>
  </si>
  <si>
    <t>Mentionner sur la fiche de traçabilité la date de réception des viandes ovines</t>
  </si>
  <si>
    <t>Présence d'un paquet de tomate séchée dont la DLUO est érronée (DLUO 14/01/2026)/ renforcer le contrôle des DLUO</t>
  </si>
  <si>
    <t>Renforcer nettoyage du linéaire sauce dessert</t>
  </si>
  <si>
    <t>Renforcer le nettoyage du meuble huile d'olive</t>
  </si>
  <si>
    <t>Garder une copie des feuilles de présence des actions de formation faites en interne</t>
  </si>
  <si>
    <t>Le sol au niveau de la chambre froide était très usé.</t>
  </si>
  <si>
    <t>T°(affichée)=6°C</t>
  </si>
  <si>
    <t xml:space="preserve">T°(affichée)=41°C </t>
  </si>
  <si>
    <t>T°(affichée)=7,9°C</t>
  </si>
  <si>
    <t>T°(affichée)=2,4°C</t>
  </si>
  <si>
    <t>T°(affichée)=4°C</t>
  </si>
  <si>
    <t>T°(affichée)=4,3°C</t>
  </si>
  <si>
    <t>T° allant de -16° à -18°C</t>
  </si>
  <si>
    <t>T° affichée -20°C</t>
  </si>
  <si>
    <t xml:space="preserve">le local doit être climatisé </t>
  </si>
  <si>
    <t>Assurer le contrôle documenté des produits d'origine animale livrés par l'entrepot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</si>
</sst>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1">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53" fillId="0" borderId="1" xfId="0" applyFont="1" applyBorder="1" applyAlignment="1" applyProtection="1">
      <alignment wrapText="1"/>
      <protection locked="0"/>
    </xf>
    <xf numFmtId="0" fontId="53" fillId="0" borderId="4"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0" fontId="53" fillId="0" borderId="1" xfId="0" applyFont="1" applyBorder="1" applyAlignment="1" applyProtection="1">
      <alignment vertical="top" wrapText="1"/>
      <protection locked="0"/>
    </xf>
    <xf numFmtId="0" fontId="53" fillId="0" borderId="4" xfId="0" applyFont="1" applyBorder="1" applyAlignment="1" applyProtection="1">
      <alignment vertical="top" wrapText="1"/>
      <protection locked="0"/>
    </xf>
    <xf numFmtId="0" fontId="53" fillId="0" borderId="7" xfId="0" applyFont="1" applyBorder="1" applyAlignment="1" applyProtection="1">
      <alignment horizontal="left" vertical="top" wrapText="1"/>
      <protection locked="0"/>
    </xf>
    <xf numFmtId="0" fontId="53" fillId="0" borderId="4" xfId="0" applyFont="1" applyBorder="1" applyProtection="1">
      <protection locked="0"/>
    </xf>
    <xf numFmtId="0" fontId="19" fillId="0" borderId="1" xfId="0" applyFont="1" applyFill="1" applyBorder="1" applyAlignment="1" applyProtection="1">
      <alignment horizontal="left" wrapText="1"/>
      <protection locked="0"/>
    </xf>
    <xf numFmtId="0" fontId="19" fillId="0" borderId="1" xfId="0" applyFont="1" applyBorder="1" applyAlignment="1" applyProtection="1">
      <alignment wrapText="1"/>
      <protection locked="0"/>
    </xf>
    <xf numFmtId="0" fontId="0" fillId="0" borderId="7" xfId="0" applyFill="1" applyBorder="1" applyAlignment="1" applyProtection="1">
      <alignment horizontal="left" vertical="top" wrapText="1"/>
      <protection locked="0"/>
    </xf>
    <xf numFmtId="0" fontId="26" fillId="0" borderId="1" xfId="1" applyFont="1" applyFill="1" applyBorder="1" applyAlignment="1" applyProtection="1">
      <alignment horizontal="left" vertical="center" wrapText="1"/>
      <protection locked="0"/>
    </xf>
    <xf numFmtId="0" fontId="19" fillId="0" borderId="1" xfId="1" applyFont="1" applyFill="1" applyBorder="1" applyAlignment="1" applyProtection="1">
      <alignment horizontal="left" vertical="center" wrapText="1"/>
      <protection locked="0"/>
    </xf>
    <xf numFmtId="165" fontId="11" fillId="0" borderId="1" xfId="0" applyNumberFormat="1" applyFont="1" applyFill="1" applyBorder="1" applyProtection="1">
      <protection locked="0"/>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9" fontId="0" fillId="0" borderId="1" xfId="0" applyNumberFormat="1" applyBorder="1" applyAlignment="1" applyProtection="1">
      <alignment horizontal="righ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0.88461538461538458</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792B-4450-A4C6-C771148EF15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792B-4450-A4C6-C771148EF15C}"/>
            </c:ext>
          </c:extLst>
        </c:ser>
        <c:dLbls>
          <c:showLegendKey val="0"/>
          <c:showVal val="1"/>
          <c:showCatName val="0"/>
          <c:showSerName val="0"/>
          <c:showPercent val="0"/>
          <c:showBubbleSize val="0"/>
        </c:dLbls>
        <c:gapWidth val="75"/>
        <c:overlap val="40"/>
        <c:axId val="288378768"/>
        <c:axId val="288377088"/>
      </c:barChart>
      <c:catAx>
        <c:axId val="288378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8377088"/>
        <c:crosses val="autoZero"/>
        <c:auto val="1"/>
        <c:lblAlgn val="ctr"/>
        <c:lblOffset val="100"/>
        <c:noMultiLvlLbl val="0"/>
      </c:catAx>
      <c:valAx>
        <c:axId val="28837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8378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0.9375</c:v>
                </c:pt>
                <c:pt idx="2">
                  <c:v>0.9375</c:v>
                </c:pt>
                <c:pt idx="3">
                  <c:v>0.96875</c:v>
                </c:pt>
                <c:pt idx="4">
                  <c:v>0</c:v>
                </c:pt>
                <c:pt idx="5">
                  <c:v>0</c:v>
                </c:pt>
              </c:numCache>
            </c:numRef>
          </c:val>
          <c:extLst xmlns:c16r2="http://schemas.microsoft.com/office/drawing/2015/06/chart">
            <c:ext xmlns:c16="http://schemas.microsoft.com/office/drawing/2014/chart" uri="{C3380CC4-5D6E-409C-BE32-E72D297353CC}">
              <c16:uniqueId val="{00000000-66E9-405B-97A6-53504940007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66E9-405B-97A6-53504940007B}"/>
            </c:ext>
          </c:extLst>
        </c:ser>
        <c:dLbls>
          <c:showLegendKey val="0"/>
          <c:showVal val="1"/>
          <c:showCatName val="0"/>
          <c:showSerName val="0"/>
          <c:showPercent val="0"/>
          <c:showBubbleSize val="0"/>
        </c:dLbls>
        <c:gapWidth val="75"/>
        <c:overlap val="40"/>
        <c:axId val="368128000"/>
        <c:axId val="368128560"/>
      </c:barChart>
      <c:catAx>
        <c:axId val="3681280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8128560"/>
        <c:crosses val="autoZero"/>
        <c:auto val="1"/>
        <c:lblAlgn val="ctr"/>
        <c:lblOffset val="100"/>
        <c:noMultiLvlLbl val="0"/>
      </c:catAx>
      <c:valAx>
        <c:axId val="3681285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8128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5CA-4ECC-9EE2-E6FC634C170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5CA-4ECC-9EE2-E6FC634C1709}"/>
            </c:ext>
          </c:extLst>
        </c:ser>
        <c:dLbls>
          <c:showLegendKey val="0"/>
          <c:showVal val="1"/>
          <c:showCatName val="0"/>
          <c:showSerName val="0"/>
          <c:showPercent val="0"/>
          <c:showBubbleSize val="0"/>
        </c:dLbls>
        <c:gapWidth val="75"/>
        <c:overlap val="40"/>
        <c:axId val="368131360"/>
        <c:axId val="368131920"/>
      </c:barChart>
      <c:catAx>
        <c:axId val="3681313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8131920"/>
        <c:crosses val="autoZero"/>
        <c:auto val="1"/>
        <c:lblAlgn val="ctr"/>
        <c:lblOffset val="100"/>
        <c:noMultiLvlLbl val="0"/>
      </c:catAx>
      <c:valAx>
        <c:axId val="368131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81313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0.75</c:v>
                </c:pt>
                <c:pt idx="2">
                  <c:v>0.875</c:v>
                </c:pt>
                <c:pt idx="3">
                  <c:v>1</c:v>
                </c:pt>
                <c:pt idx="4">
                  <c:v>0</c:v>
                </c:pt>
                <c:pt idx="5">
                  <c:v>0</c:v>
                </c:pt>
              </c:numCache>
            </c:numRef>
          </c:val>
          <c:extLst xmlns:c16r2="http://schemas.microsoft.com/office/drawing/2015/06/chart">
            <c:ext xmlns:c16="http://schemas.microsoft.com/office/drawing/2014/chart" uri="{C3380CC4-5D6E-409C-BE32-E72D297353CC}">
              <c16:uniqueId val="{00000000-980B-4F75-AE7D-51F91B28AF0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980B-4F75-AE7D-51F91B28AF01}"/>
            </c:ext>
          </c:extLst>
        </c:ser>
        <c:dLbls>
          <c:showLegendKey val="0"/>
          <c:showVal val="1"/>
          <c:showCatName val="0"/>
          <c:showSerName val="0"/>
          <c:showPercent val="0"/>
          <c:showBubbleSize val="0"/>
        </c:dLbls>
        <c:gapWidth val="75"/>
        <c:overlap val="40"/>
        <c:axId val="368134720"/>
        <c:axId val="367563728"/>
      </c:barChart>
      <c:catAx>
        <c:axId val="368134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7563728"/>
        <c:crosses val="autoZero"/>
        <c:auto val="1"/>
        <c:lblAlgn val="ctr"/>
        <c:lblOffset val="100"/>
        <c:noMultiLvlLbl val="0"/>
      </c:catAx>
      <c:valAx>
        <c:axId val="367563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8134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8BD3-4B82-BA92-96C88582F23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8BD3-4B82-BA92-96C88582F234}"/>
            </c:ext>
          </c:extLst>
        </c:ser>
        <c:dLbls>
          <c:showLegendKey val="0"/>
          <c:showVal val="1"/>
          <c:showCatName val="0"/>
          <c:showSerName val="0"/>
          <c:showPercent val="0"/>
          <c:showBubbleSize val="0"/>
        </c:dLbls>
        <c:gapWidth val="75"/>
        <c:overlap val="40"/>
        <c:axId val="367566528"/>
        <c:axId val="367567088"/>
      </c:barChart>
      <c:catAx>
        <c:axId val="367566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7567088"/>
        <c:crosses val="autoZero"/>
        <c:auto val="1"/>
        <c:lblAlgn val="ctr"/>
        <c:lblOffset val="100"/>
        <c:noMultiLvlLbl val="0"/>
      </c:catAx>
      <c:valAx>
        <c:axId val="367567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756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0.96666666666666667</c:v>
                </c:pt>
                <c:pt idx="1">
                  <c:v>0.96666666666666667</c:v>
                </c:pt>
                <c:pt idx="2">
                  <c:v>0.5714285714285714</c:v>
                </c:pt>
                <c:pt idx="3">
                  <c:v>1</c:v>
                </c:pt>
                <c:pt idx="4">
                  <c:v>0</c:v>
                </c:pt>
                <c:pt idx="5">
                  <c:v>0</c:v>
                </c:pt>
              </c:numCache>
            </c:numRef>
          </c:val>
          <c:extLst xmlns:c16r2="http://schemas.microsoft.com/office/drawing/2015/06/chart">
            <c:ext xmlns:c16="http://schemas.microsoft.com/office/drawing/2014/chart" uri="{C3380CC4-5D6E-409C-BE32-E72D297353CC}">
              <c16:uniqueId val="{00000000-FE93-425A-AA73-3C3C4ACDB38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FE93-425A-AA73-3C3C4ACDB38B}"/>
            </c:ext>
          </c:extLst>
        </c:ser>
        <c:dLbls>
          <c:showLegendKey val="0"/>
          <c:showVal val="1"/>
          <c:showCatName val="0"/>
          <c:showSerName val="0"/>
          <c:showPercent val="0"/>
          <c:showBubbleSize val="0"/>
        </c:dLbls>
        <c:gapWidth val="75"/>
        <c:overlap val="40"/>
        <c:axId val="367569888"/>
        <c:axId val="367570448"/>
      </c:barChart>
      <c:catAx>
        <c:axId val="36756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7570448"/>
        <c:crosses val="autoZero"/>
        <c:auto val="1"/>
        <c:lblAlgn val="ctr"/>
        <c:lblOffset val="100"/>
        <c:noMultiLvlLbl val="0"/>
      </c:catAx>
      <c:valAx>
        <c:axId val="367570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756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1</c:v>
                </c:pt>
                <c:pt idx="4">
                  <c:v>0</c:v>
                </c:pt>
                <c:pt idx="5">
                  <c:v>0</c:v>
                </c:pt>
              </c:numCache>
            </c:numRef>
          </c:val>
          <c:extLst xmlns:c16r2="http://schemas.microsoft.com/office/drawing/2015/06/chart">
            <c:ext xmlns:c16="http://schemas.microsoft.com/office/drawing/2014/chart" uri="{C3380CC4-5D6E-409C-BE32-E72D297353CC}">
              <c16:uniqueId val="{00000000-393B-4250-AE29-86D4D6865D5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393B-4250-AE29-86D4D6865D59}"/>
            </c:ext>
          </c:extLst>
        </c:ser>
        <c:dLbls>
          <c:showLegendKey val="0"/>
          <c:showVal val="1"/>
          <c:showCatName val="0"/>
          <c:showSerName val="0"/>
          <c:showPercent val="0"/>
          <c:showBubbleSize val="0"/>
        </c:dLbls>
        <c:gapWidth val="75"/>
        <c:overlap val="40"/>
        <c:axId val="502433424"/>
        <c:axId val="502433984"/>
      </c:barChart>
      <c:catAx>
        <c:axId val="502433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2433984"/>
        <c:crosses val="autoZero"/>
        <c:auto val="1"/>
        <c:lblAlgn val="ctr"/>
        <c:lblOffset val="100"/>
        <c:noMultiLvlLbl val="0"/>
      </c:catAx>
      <c:valAx>
        <c:axId val="502433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2433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0.91379310344827591</c:v>
                </c:pt>
                <c:pt idx="1">
                  <c:v>0.9327731092436975</c:v>
                </c:pt>
                <c:pt idx="2">
                  <c:v>0.77631578947368418</c:v>
                </c:pt>
                <c:pt idx="3">
                  <c:v>0.95495495495495497</c:v>
                </c:pt>
                <c:pt idx="4">
                  <c:v>0</c:v>
                </c:pt>
                <c:pt idx="5">
                  <c:v>0</c:v>
                </c:pt>
              </c:numCache>
            </c:numRef>
          </c:val>
          <c:extLst xmlns:c16r2="http://schemas.microsoft.com/office/drawing/2015/06/chart">
            <c:ext xmlns:c16="http://schemas.microsoft.com/office/drawing/2014/chart" uri="{C3380CC4-5D6E-409C-BE32-E72D297353CC}">
              <c16:uniqueId val="{00000000-EB60-44F3-AE44-152EAEA32E1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EB60-44F3-AE44-152EAEA32E1C}"/>
            </c:ext>
          </c:extLst>
        </c:ser>
        <c:dLbls>
          <c:showLegendKey val="0"/>
          <c:showVal val="1"/>
          <c:showCatName val="0"/>
          <c:showSerName val="0"/>
          <c:showPercent val="0"/>
          <c:showBubbleSize val="0"/>
        </c:dLbls>
        <c:gapWidth val="75"/>
        <c:overlap val="40"/>
        <c:axId val="502436784"/>
        <c:axId val="502437344"/>
      </c:barChart>
      <c:catAx>
        <c:axId val="502436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2437344"/>
        <c:crosses val="autoZero"/>
        <c:auto val="1"/>
        <c:lblAlgn val="ctr"/>
        <c:lblOffset val="100"/>
        <c:noMultiLvlLbl val="0"/>
      </c:catAx>
      <c:valAx>
        <c:axId val="502437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243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0.90924657534246578</c:v>
                </c:pt>
                <c:pt idx="1">
                  <c:v>0.84589041095890416</c:v>
                </c:pt>
                <c:pt idx="2">
                  <c:v>0.87452471482889738</c:v>
                </c:pt>
                <c:pt idx="3">
                  <c:v>0.96828358208955223</c:v>
                </c:pt>
                <c:pt idx="4">
                  <c:v>0</c:v>
                </c:pt>
                <c:pt idx="5">
                  <c:v>0</c:v>
                </c:pt>
              </c:numCache>
            </c:numRef>
          </c:val>
          <c:extLst xmlns:c16r2="http://schemas.microsoft.com/office/drawing/2015/06/chart">
            <c:ext xmlns:c16="http://schemas.microsoft.com/office/drawing/2014/chart" uri="{C3380CC4-5D6E-409C-BE32-E72D297353CC}">
              <c16:uniqueId val="{00000000-5822-4A77-82C2-1CE74E3F98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5822-4A77-82C2-1CE74E3F98E0}"/>
            </c:ext>
          </c:extLst>
        </c:ser>
        <c:dLbls>
          <c:showLegendKey val="0"/>
          <c:showVal val="1"/>
          <c:showCatName val="0"/>
          <c:showSerName val="0"/>
          <c:showPercent val="0"/>
          <c:showBubbleSize val="0"/>
        </c:dLbls>
        <c:gapWidth val="75"/>
        <c:overlap val="40"/>
        <c:axId val="502555184"/>
        <c:axId val="502555744"/>
      </c:barChart>
      <c:catAx>
        <c:axId val="502555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2555744"/>
        <c:crosses val="autoZero"/>
        <c:auto val="1"/>
        <c:lblAlgn val="ctr"/>
        <c:lblOffset val="100"/>
        <c:noMultiLvlLbl val="0"/>
      </c:catAx>
      <c:valAx>
        <c:axId val="502555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502555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0.91151983939537085</c:v>
                </c:pt>
                <c:pt idx="1">
                  <c:v>0.88933176010130088</c:v>
                </c:pt>
                <c:pt idx="2">
                  <c:v>0.82542025215129078</c:v>
                </c:pt>
                <c:pt idx="3">
                  <c:v>0.96161926852225355</c:v>
                </c:pt>
                <c:pt idx="4">
                  <c:v>0</c:v>
                </c:pt>
                <c:pt idx="5">
                  <c:v>0</c:v>
                </c:pt>
              </c:numCache>
            </c:numRef>
          </c:val>
          <c:extLst xmlns:c16r2="http://schemas.microsoft.com/office/drawing/2015/06/chart">
            <c:ext xmlns:c16="http://schemas.microsoft.com/office/drawing/2014/chart" uri="{C3380CC4-5D6E-409C-BE32-E72D297353CC}">
              <c16:uniqueId val="{00000000-62B6-440D-A19C-4E53AF8A1430}"/>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62B6-440D-A19C-4E53AF8A1430}"/>
            </c:ext>
          </c:extLst>
        </c:ser>
        <c:dLbls>
          <c:showLegendKey val="0"/>
          <c:showVal val="0"/>
          <c:showCatName val="0"/>
          <c:showSerName val="0"/>
          <c:showPercent val="0"/>
          <c:showBubbleSize val="0"/>
        </c:dLbls>
        <c:gapWidth val="75"/>
        <c:overlap val="-25"/>
        <c:axId val="502558544"/>
        <c:axId val="502559104"/>
        <c:extLst xmlns:c16r2="http://schemas.microsoft.com/office/drawing/2015/06/chart"/>
      </c:barChart>
      <c:catAx>
        <c:axId val="50255854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02559104"/>
        <c:crosses val="autoZero"/>
        <c:auto val="1"/>
        <c:lblAlgn val="ctr"/>
        <c:lblOffset val="100"/>
        <c:noMultiLvlLbl val="0"/>
      </c:catAx>
      <c:valAx>
        <c:axId val="50255910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02558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4BD-4E4C-BBDF-26D22289BECE}"/>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4BD-4E4C-BBDF-26D22289BECE}"/>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4BD-4E4C-BBDF-26D22289BECE}"/>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4BD-4E4C-BBDF-26D22289BECE}"/>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4BD-4E4C-BBDF-26D22289BECE}"/>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4BD-4E4C-BBDF-26D22289BEC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0.56000000000000005</c:v>
                </c:pt>
                <c:pt idx="1">
                  <c:v>0.44777777777777777</c:v>
                </c:pt>
                <c:pt idx="2">
                  <c:v>0.55873846153846163</c:v>
                </c:pt>
                <c:pt idx="3">
                  <c:v>0.65489230769230766</c:v>
                </c:pt>
                <c:pt idx="4">
                  <c:v>0</c:v>
                </c:pt>
                <c:pt idx="5">
                  <c:v>0</c:v>
                </c:pt>
              </c:numCache>
            </c:numRef>
          </c:val>
          <c:extLst xmlns:c16r2="http://schemas.microsoft.com/office/drawing/2015/06/chart">
            <c:ext xmlns:c16="http://schemas.microsoft.com/office/drawing/2014/chart" uri="{C3380CC4-5D6E-409C-BE32-E72D297353CC}">
              <c16:uniqueId val="{00000006-C4BD-4E4C-BBDF-26D22289BEC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C4BD-4E4C-BBDF-26D22289BECE}"/>
            </c:ext>
          </c:extLst>
        </c:ser>
        <c:dLbls>
          <c:showLegendKey val="0"/>
          <c:showVal val="1"/>
          <c:showCatName val="0"/>
          <c:showSerName val="0"/>
          <c:showPercent val="0"/>
          <c:showBubbleSize val="0"/>
        </c:dLbls>
        <c:gapWidth val="65"/>
        <c:axId val="502561904"/>
        <c:axId val="365653312"/>
        <c:extLst xmlns:c16r2="http://schemas.microsoft.com/office/drawing/2015/06/chart"/>
      </c:barChart>
      <c:catAx>
        <c:axId val="502561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5653312"/>
        <c:crosses val="autoZero"/>
        <c:auto val="1"/>
        <c:lblAlgn val="ctr"/>
        <c:lblOffset val="100"/>
        <c:noMultiLvlLbl val="0"/>
      </c:catAx>
      <c:valAx>
        <c:axId val="365653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502561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0.75</c:v>
                </c:pt>
                <c:pt idx="1">
                  <c:v>0.84722222222222221</c:v>
                </c:pt>
                <c:pt idx="2">
                  <c:v>0.93939393939393945</c:v>
                </c:pt>
                <c:pt idx="3">
                  <c:v>1</c:v>
                </c:pt>
                <c:pt idx="4">
                  <c:v>0</c:v>
                </c:pt>
                <c:pt idx="5">
                  <c:v>0</c:v>
                </c:pt>
              </c:numCache>
            </c:numRef>
          </c:val>
          <c:extLst xmlns:c16r2="http://schemas.microsoft.com/office/drawing/2015/06/chart">
            <c:ext xmlns:c16="http://schemas.microsoft.com/office/drawing/2014/chart" uri="{C3380CC4-5D6E-409C-BE32-E72D297353CC}">
              <c16:uniqueId val="{00000000-EF6C-485F-906B-4DFB7FB5048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EF6C-485F-906B-4DFB7FB50484}"/>
            </c:ext>
          </c:extLst>
        </c:ser>
        <c:dLbls>
          <c:showLegendKey val="0"/>
          <c:showVal val="1"/>
          <c:showCatName val="0"/>
          <c:showSerName val="0"/>
          <c:showPercent val="0"/>
          <c:showBubbleSize val="0"/>
        </c:dLbls>
        <c:gapWidth val="75"/>
        <c:overlap val="40"/>
        <c:axId val="359906752"/>
        <c:axId val="359908992"/>
      </c:barChart>
      <c:catAx>
        <c:axId val="359906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9908992"/>
        <c:crosses val="autoZero"/>
        <c:auto val="1"/>
        <c:lblAlgn val="ctr"/>
        <c:lblOffset val="100"/>
        <c:noMultiLvlLbl val="0"/>
      </c:catAx>
      <c:valAx>
        <c:axId val="359908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9906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0.91176470588235292</c:v>
                </c:pt>
                <c:pt idx="1">
                  <c:v>0.55405405405405406</c:v>
                </c:pt>
                <c:pt idx="2">
                  <c:v>0.73333333333333328</c:v>
                </c:pt>
                <c:pt idx="3">
                  <c:v>0.81666666666666665</c:v>
                </c:pt>
                <c:pt idx="4">
                  <c:v>0</c:v>
                </c:pt>
                <c:pt idx="5">
                  <c:v>0</c:v>
                </c:pt>
              </c:numCache>
            </c:numRef>
          </c:val>
          <c:extLst xmlns:c16r2="http://schemas.microsoft.com/office/drawing/2015/06/chart">
            <c:ext xmlns:c16="http://schemas.microsoft.com/office/drawing/2014/chart" uri="{C3380CC4-5D6E-409C-BE32-E72D297353CC}">
              <c16:uniqueId val="{00000000-9894-4690-BF5A-4BD1AF1CC18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9894-4690-BF5A-4BD1AF1CC180}"/>
            </c:ext>
          </c:extLst>
        </c:ser>
        <c:dLbls>
          <c:showLegendKey val="0"/>
          <c:showVal val="1"/>
          <c:showCatName val="0"/>
          <c:showSerName val="0"/>
          <c:showPercent val="0"/>
          <c:showBubbleSize val="0"/>
        </c:dLbls>
        <c:gapWidth val="75"/>
        <c:overlap val="40"/>
        <c:axId val="366703152"/>
        <c:axId val="366703712"/>
      </c:barChart>
      <c:catAx>
        <c:axId val="36670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703712"/>
        <c:crosses val="autoZero"/>
        <c:auto val="1"/>
        <c:lblAlgn val="ctr"/>
        <c:lblOffset val="100"/>
        <c:noMultiLvlLbl val="0"/>
      </c:catAx>
      <c:valAx>
        <c:axId val="36670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70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0.81481481481481477</c:v>
                </c:pt>
                <c:pt idx="1">
                  <c:v>0.70370370370370372</c:v>
                </c:pt>
                <c:pt idx="2">
                  <c:v>0.71153846153846156</c:v>
                </c:pt>
                <c:pt idx="3">
                  <c:v>0.98</c:v>
                </c:pt>
                <c:pt idx="4">
                  <c:v>0</c:v>
                </c:pt>
                <c:pt idx="5">
                  <c:v>0</c:v>
                </c:pt>
              </c:numCache>
            </c:numRef>
          </c:val>
          <c:extLst xmlns:c16r2="http://schemas.microsoft.com/office/drawing/2015/06/chart">
            <c:ext xmlns:c16="http://schemas.microsoft.com/office/drawing/2014/chart" uri="{C3380CC4-5D6E-409C-BE32-E72D297353CC}">
              <c16:uniqueId val="{00000000-64FD-4493-BF26-2973CFE7B4B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64FD-4493-BF26-2973CFE7B4BF}"/>
            </c:ext>
          </c:extLst>
        </c:ser>
        <c:dLbls>
          <c:showLegendKey val="0"/>
          <c:showVal val="1"/>
          <c:showCatName val="0"/>
          <c:showSerName val="0"/>
          <c:showPercent val="0"/>
          <c:showBubbleSize val="0"/>
        </c:dLbls>
        <c:gapWidth val="75"/>
        <c:overlap val="40"/>
        <c:axId val="366706512"/>
        <c:axId val="366707072"/>
      </c:barChart>
      <c:catAx>
        <c:axId val="366706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707072"/>
        <c:crosses val="autoZero"/>
        <c:auto val="1"/>
        <c:lblAlgn val="ctr"/>
        <c:lblOffset val="100"/>
        <c:noMultiLvlLbl val="0"/>
      </c:catAx>
      <c:valAx>
        <c:axId val="36670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706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0.82051282051282048</c:v>
                </c:pt>
                <c:pt idx="2">
                  <c:v>0.90540540540540537</c:v>
                </c:pt>
                <c:pt idx="3">
                  <c:v>0.95945945945945943</c:v>
                </c:pt>
                <c:pt idx="4">
                  <c:v>0</c:v>
                </c:pt>
                <c:pt idx="5">
                  <c:v>0</c:v>
                </c:pt>
              </c:numCache>
            </c:numRef>
          </c:val>
          <c:extLst xmlns:c16r2="http://schemas.microsoft.com/office/drawing/2015/06/chart">
            <c:ext xmlns:c16="http://schemas.microsoft.com/office/drawing/2014/chart" uri="{C3380CC4-5D6E-409C-BE32-E72D297353CC}">
              <c16:uniqueId val="{00000000-55F3-465F-9AFE-72C113D2FB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55F3-465F-9AFE-72C113D2FB08}"/>
            </c:ext>
          </c:extLst>
        </c:ser>
        <c:dLbls>
          <c:showLegendKey val="0"/>
          <c:showVal val="1"/>
          <c:showCatName val="0"/>
          <c:showSerName val="0"/>
          <c:showPercent val="0"/>
          <c:showBubbleSize val="0"/>
        </c:dLbls>
        <c:gapWidth val="75"/>
        <c:overlap val="40"/>
        <c:axId val="366709872"/>
        <c:axId val="366879856"/>
      </c:barChart>
      <c:catAx>
        <c:axId val="366709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879856"/>
        <c:crosses val="autoZero"/>
        <c:auto val="1"/>
        <c:lblAlgn val="ctr"/>
        <c:lblOffset val="100"/>
        <c:noMultiLvlLbl val="0"/>
      </c:catAx>
      <c:valAx>
        <c:axId val="366879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709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1</c:v>
                </c:pt>
                <c:pt idx="1">
                  <c:v>0.85</c:v>
                </c:pt>
                <c:pt idx="2">
                  <c:v>0.84615384615384615</c:v>
                </c:pt>
                <c:pt idx="3">
                  <c:v>1</c:v>
                </c:pt>
                <c:pt idx="4">
                  <c:v>0</c:v>
                </c:pt>
                <c:pt idx="5">
                  <c:v>0</c:v>
                </c:pt>
              </c:numCache>
            </c:numRef>
          </c:val>
          <c:extLst xmlns:c16r2="http://schemas.microsoft.com/office/drawing/2015/06/chart">
            <c:ext xmlns:c16="http://schemas.microsoft.com/office/drawing/2014/chart" uri="{C3380CC4-5D6E-409C-BE32-E72D297353CC}">
              <c16:uniqueId val="{00000000-C5B8-44FC-BB17-BA95994E416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C5B8-44FC-BB17-BA95994E416D}"/>
            </c:ext>
          </c:extLst>
        </c:ser>
        <c:dLbls>
          <c:showLegendKey val="0"/>
          <c:showVal val="1"/>
          <c:showCatName val="0"/>
          <c:showSerName val="0"/>
          <c:showPercent val="0"/>
          <c:showBubbleSize val="0"/>
        </c:dLbls>
        <c:gapWidth val="75"/>
        <c:overlap val="40"/>
        <c:axId val="366882656"/>
        <c:axId val="366883216"/>
      </c:barChart>
      <c:catAx>
        <c:axId val="366882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883216"/>
        <c:crosses val="autoZero"/>
        <c:auto val="1"/>
        <c:lblAlgn val="ctr"/>
        <c:lblOffset val="100"/>
        <c:noMultiLvlLbl val="0"/>
      </c:catAx>
      <c:valAx>
        <c:axId val="366883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882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0.77500000000000002</c:v>
                </c:pt>
                <c:pt idx="1">
                  <c:v>0.94736842105263153</c:v>
                </c:pt>
                <c:pt idx="2">
                  <c:v>0.97368421052631582</c:v>
                </c:pt>
                <c:pt idx="3">
                  <c:v>0.97368421052631582</c:v>
                </c:pt>
                <c:pt idx="4">
                  <c:v>0</c:v>
                </c:pt>
                <c:pt idx="5">
                  <c:v>0</c:v>
                </c:pt>
              </c:numCache>
            </c:numRef>
          </c:val>
          <c:extLst xmlns:c16r2="http://schemas.microsoft.com/office/drawing/2015/06/chart">
            <c:ext xmlns:c16="http://schemas.microsoft.com/office/drawing/2014/chart" uri="{C3380CC4-5D6E-409C-BE32-E72D297353CC}">
              <c16:uniqueId val="{00000000-8A56-4946-86D2-1796864322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8A56-4946-86D2-1796864322FE}"/>
            </c:ext>
          </c:extLst>
        </c:ser>
        <c:dLbls>
          <c:showLegendKey val="0"/>
          <c:showVal val="1"/>
          <c:showCatName val="0"/>
          <c:showSerName val="0"/>
          <c:showPercent val="0"/>
          <c:showBubbleSize val="0"/>
        </c:dLbls>
        <c:gapWidth val="75"/>
        <c:overlap val="40"/>
        <c:axId val="366886016"/>
        <c:axId val="366886576"/>
      </c:barChart>
      <c:catAx>
        <c:axId val="366886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886576"/>
        <c:crosses val="autoZero"/>
        <c:auto val="1"/>
        <c:lblAlgn val="ctr"/>
        <c:lblOffset val="100"/>
        <c:noMultiLvlLbl val="0"/>
      </c:catAx>
      <c:valAx>
        <c:axId val="366886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886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1</c:v>
                </c:pt>
                <c:pt idx="2">
                  <c:v>0.9285714285714286</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3BFD-4279-939E-28B3AF6279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3BFD-4279-939E-28B3AF6279AB}"/>
            </c:ext>
          </c:extLst>
        </c:ser>
        <c:dLbls>
          <c:showLegendKey val="0"/>
          <c:showVal val="1"/>
          <c:showCatName val="0"/>
          <c:showSerName val="0"/>
          <c:showPercent val="0"/>
          <c:showBubbleSize val="0"/>
        </c:dLbls>
        <c:gapWidth val="75"/>
        <c:overlap val="40"/>
        <c:axId val="367161936"/>
        <c:axId val="367162496"/>
      </c:barChart>
      <c:catAx>
        <c:axId val="367161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7162496"/>
        <c:crosses val="autoZero"/>
        <c:auto val="1"/>
        <c:lblAlgn val="ctr"/>
        <c:lblOffset val="100"/>
        <c:noMultiLvlLbl val="0"/>
      </c:catAx>
      <c:valAx>
        <c:axId val="36716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7161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1</c:v>
                </c:pt>
                <c:pt idx="1">
                  <c:v>0.967741935483871</c:v>
                </c:pt>
                <c:pt idx="2">
                  <c:v>0.95161290322580649</c:v>
                </c:pt>
                <c:pt idx="3">
                  <c:v>1</c:v>
                </c:pt>
                <c:pt idx="4">
                  <c:v>0</c:v>
                </c:pt>
                <c:pt idx="5">
                  <c:v>0</c:v>
                </c:pt>
              </c:numCache>
            </c:numRef>
          </c:val>
          <c:extLst xmlns:c16r2="http://schemas.microsoft.com/office/drawing/2015/06/chart">
            <c:ext xmlns:c16="http://schemas.microsoft.com/office/drawing/2014/chart" uri="{C3380CC4-5D6E-409C-BE32-E72D297353CC}">
              <c16:uniqueId val="{00000000-047E-4BA1-8D9E-01FF8BC97B9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047E-4BA1-8D9E-01FF8BC97B98}"/>
            </c:ext>
          </c:extLst>
        </c:ser>
        <c:dLbls>
          <c:showLegendKey val="0"/>
          <c:showVal val="1"/>
          <c:showCatName val="0"/>
          <c:showSerName val="0"/>
          <c:showPercent val="0"/>
          <c:showBubbleSize val="0"/>
        </c:dLbls>
        <c:gapWidth val="75"/>
        <c:overlap val="40"/>
        <c:axId val="367165296"/>
        <c:axId val="367165856"/>
      </c:barChart>
      <c:catAx>
        <c:axId val="367165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7165856"/>
        <c:crosses val="autoZero"/>
        <c:auto val="1"/>
        <c:lblAlgn val="ctr"/>
        <c:lblOffset val="100"/>
        <c:noMultiLvlLbl val="0"/>
      </c:catAx>
      <c:valAx>
        <c:axId val="367165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7165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Normal="100" zoomScaleSheetLayoutView="100" workbookViewId="0">
      <selection activeCell="B193" sqref="B193"/>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1" t="s">
        <v>379</v>
      </c>
      <c r="B18" s="281"/>
      <c r="C18" s="281"/>
      <c r="D18" s="282" t="s">
        <v>411</v>
      </c>
      <c r="E18" s="282"/>
      <c r="F18" s="282"/>
      <c r="G18" s="282"/>
      <c r="H18" s="282"/>
      <c r="I18" s="282"/>
      <c r="J18" s="282"/>
      <c r="K18" s="282"/>
    </row>
    <row r="20" spans="1:11" ht="16.5" x14ac:dyDescent="0.3">
      <c r="A20" s="204"/>
      <c r="B20" s="199"/>
      <c r="C20" s="199"/>
      <c r="D20" s="199"/>
      <c r="E20" s="199"/>
      <c r="F20" s="199"/>
      <c r="G20" s="199"/>
      <c r="H20" s="199"/>
      <c r="I20" s="199"/>
    </row>
    <row r="21" spans="1:11" x14ac:dyDescent="0.25">
      <c r="A21" s="283" t="s">
        <v>380</v>
      </c>
      <c r="B21" s="283"/>
      <c r="C21" s="283"/>
      <c r="D21" s="283"/>
      <c r="E21" s="283"/>
      <c r="F21" s="283"/>
      <c r="G21" s="283"/>
      <c r="H21" s="283"/>
      <c r="I21" s="283"/>
      <c r="J21" s="283"/>
      <c r="K21" s="283"/>
    </row>
    <row r="22" spans="1:11" x14ac:dyDescent="0.25">
      <c r="A22" s="205"/>
      <c r="B22" s="200"/>
      <c r="C22" s="200"/>
      <c r="D22" s="199"/>
      <c r="E22" s="199"/>
      <c r="F22" s="199"/>
      <c r="G22" s="199"/>
      <c r="H22" s="199"/>
      <c r="I22" s="199"/>
    </row>
    <row r="23" spans="1:11" ht="42" customHeight="1" x14ac:dyDescent="0.25">
      <c r="A23" s="206" t="s">
        <v>381</v>
      </c>
      <c r="B23" s="277" t="s">
        <v>382</v>
      </c>
      <c r="C23" s="277"/>
      <c r="D23" s="199"/>
      <c r="E23" s="199"/>
      <c r="F23" s="199"/>
      <c r="G23" s="199"/>
      <c r="H23" s="199"/>
      <c r="I23" s="199"/>
      <c r="J23" s="198" t="str">
        <f>D18</f>
        <v>GAFSA</v>
      </c>
    </row>
    <row r="24" spans="1:11" ht="33" customHeight="1" x14ac:dyDescent="0.25">
      <c r="A24" s="207" t="s">
        <v>383</v>
      </c>
      <c r="B24" s="276">
        <f>AVERAGE('A1 Exploitation'!D505,'A1 Technique'!D198)</f>
        <v>0.91151983939537085</v>
      </c>
      <c r="C24" s="276"/>
      <c r="D24" s="199"/>
      <c r="E24" s="199"/>
      <c r="F24" s="199"/>
      <c r="G24" s="199"/>
      <c r="H24" s="199"/>
      <c r="I24" s="199"/>
    </row>
    <row r="25" spans="1:11" ht="33" customHeight="1" x14ac:dyDescent="0.25">
      <c r="A25" s="206" t="s">
        <v>384</v>
      </c>
      <c r="B25" s="276">
        <f>AVERAGE('A2 Exploitation'!D505,'A2 Technique'!D198)</f>
        <v>0.88933176010130088</v>
      </c>
      <c r="C25" s="276"/>
      <c r="D25" s="199"/>
      <c r="E25" s="199"/>
      <c r="F25" s="199"/>
      <c r="G25" s="199"/>
      <c r="H25" s="199"/>
      <c r="I25" s="199"/>
    </row>
    <row r="26" spans="1:11" ht="33" customHeight="1" x14ac:dyDescent="0.25">
      <c r="A26" s="207" t="s">
        <v>385</v>
      </c>
      <c r="B26" s="276">
        <f>AVERAGE('A3 Exploitation'!D505,'A3 Technique'!D198)</f>
        <v>0.82542025215129078</v>
      </c>
      <c r="C26" s="276"/>
      <c r="D26" s="199"/>
      <c r="E26" s="199"/>
      <c r="F26" s="199"/>
      <c r="G26" s="199"/>
      <c r="H26" s="199"/>
      <c r="I26" s="199"/>
    </row>
    <row r="27" spans="1:11" ht="33" customHeight="1" x14ac:dyDescent="0.25">
      <c r="A27" s="207" t="s">
        <v>386</v>
      </c>
      <c r="B27" s="276">
        <f>AVERAGE('A4 Exploitation'!D505,'A4 Technique'!D198)</f>
        <v>0.96161926852225355</v>
      </c>
      <c r="C27" s="276"/>
      <c r="D27" s="199"/>
      <c r="E27" s="199"/>
      <c r="F27" s="199"/>
      <c r="G27" s="199"/>
      <c r="H27" s="199"/>
      <c r="I27" s="199"/>
    </row>
    <row r="28" spans="1:11" ht="33" customHeight="1" x14ac:dyDescent="0.25">
      <c r="A28" s="206" t="s">
        <v>387</v>
      </c>
      <c r="B28" s="276">
        <f>AVERAGE('A5 Exploitation'!D505,'A5 Technique'!D198)</f>
        <v>0</v>
      </c>
      <c r="C28" s="276"/>
      <c r="D28" s="199"/>
      <c r="E28" s="199"/>
      <c r="F28" s="199"/>
      <c r="G28" s="199"/>
      <c r="H28" s="199"/>
      <c r="I28" s="199"/>
    </row>
    <row r="29" spans="1:11" ht="33" customHeight="1" x14ac:dyDescent="0.25">
      <c r="A29" s="206" t="s">
        <v>388</v>
      </c>
      <c r="B29" s="276">
        <f>AVERAGE('A6 Exploitation'!D505,'A6 Technique'!D198)</f>
        <v>0</v>
      </c>
      <c r="C29" s="276"/>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7" t="s">
        <v>389</v>
      </c>
      <c r="C33" s="277"/>
      <c r="D33" s="199"/>
      <c r="E33" s="199"/>
      <c r="F33" s="199"/>
      <c r="G33" s="199"/>
      <c r="H33" s="199"/>
      <c r="I33" s="199"/>
      <c r="J33" s="198" t="str">
        <f>D18</f>
        <v>GAFSA</v>
      </c>
    </row>
    <row r="34" spans="1:10" ht="33" customHeight="1" x14ac:dyDescent="0.25">
      <c r="A34" s="207" t="s">
        <v>383</v>
      </c>
      <c r="B34" s="276">
        <f>'A1 Exploitation'!D505</f>
        <v>0.90924657534246578</v>
      </c>
      <c r="C34" s="276"/>
      <c r="D34" s="199"/>
      <c r="E34" s="199"/>
      <c r="F34" s="199"/>
      <c r="G34" s="199"/>
      <c r="H34" s="199"/>
      <c r="I34" s="199"/>
    </row>
    <row r="35" spans="1:10" ht="33" customHeight="1" x14ac:dyDescent="0.25">
      <c r="A35" s="206" t="s">
        <v>384</v>
      </c>
      <c r="B35" s="276">
        <f>'A2 Exploitation'!D505</f>
        <v>0.84589041095890416</v>
      </c>
      <c r="C35" s="276"/>
      <c r="D35" s="199"/>
      <c r="E35" s="199"/>
      <c r="F35" s="199"/>
      <c r="G35" s="199"/>
      <c r="H35" s="199"/>
      <c r="I35" s="199"/>
    </row>
    <row r="36" spans="1:10" ht="33" customHeight="1" x14ac:dyDescent="0.25">
      <c r="A36" s="207" t="s">
        <v>385</v>
      </c>
      <c r="B36" s="276">
        <f>'A3 Exploitation'!D505</f>
        <v>0.87452471482889738</v>
      </c>
      <c r="C36" s="276"/>
      <c r="D36" s="199"/>
      <c r="E36" s="199"/>
      <c r="F36" s="199"/>
      <c r="G36" s="199"/>
      <c r="H36" s="199"/>
      <c r="I36" s="199"/>
    </row>
    <row r="37" spans="1:10" ht="33" customHeight="1" x14ac:dyDescent="0.25">
      <c r="A37" s="207" t="s">
        <v>386</v>
      </c>
      <c r="B37" s="276">
        <f>'A4 Exploitation'!D505</f>
        <v>0.96828358208955223</v>
      </c>
      <c r="C37" s="276"/>
      <c r="D37" s="199"/>
      <c r="E37" s="199"/>
      <c r="F37" s="199"/>
      <c r="G37" s="199"/>
      <c r="H37" s="199"/>
      <c r="I37" s="199"/>
    </row>
    <row r="38" spans="1:10" ht="33" customHeight="1" x14ac:dyDescent="0.25">
      <c r="A38" s="206" t="s">
        <v>387</v>
      </c>
      <c r="B38" s="276">
        <f>'A5 Exploitation'!D505</f>
        <v>0</v>
      </c>
      <c r="C38" s="276"/>
      <c r="D38" s="199"/>
      <c r="E38" s="199"/>
      <c r="F38" s="199"/>
      <c r="G38" s="199"/>
      <c r="H38" s="199"/>
      <c r="I38" s="199"/>
    </row>
    <row r="39" spans="1:10" ht="33" customHeight="1" x14ac:dyDescent="0.25">
      <c r="A39" s="206" t="s">
        <v>388</v>
      </c>
      <c r="B39" s="276">
        <f>'A6 Exploitation'!D505</f>
        <v>0</v>
      </c>
      <c r="C39" s="276"/>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0" t="s">
        <v>390</v>
      </c>
      <c r="C42" s="280"/>
      <c r="D42" s="199"/>
      <c r="E42" s="199"/>
      <c r="F42" s="199"/>
      <c r="G42" s="199"/>
      <c r="H42" s="199"/>
      <c r="I42" s="199"/>
      <c r="J42" s="198" t="str">
        <f>D18</f>
        <v>GAFSA</v>
      </c>
    </row>
    <row r="43" spans="1:10" ht="33" customHeight="1" x14ac:dyDescent="0.25">
      <c r="A43" s="207" t="s">
        <v>383</v>
      </c>
      <c r="B43" s="276">
        <f>AVERAGE('A1 Exploitation'!D503, 'A1 Technique'!D196)</f>
        <v>0.56000000000000005</v>
      </c>
      <c r="C43" s="276"/>
      <c r="D43" s="199"/>
      <c r="E43" s="199"/>
      <c r="F43" s="199"/>
      <c r="G43" s="199"/>
      <c r="H43" s="199"/>
      <c r="I43" s="199"/>
    </row>
    <row r="44" spans="1:10" ht="33" customHeight="1" x14ac:dyDescent="0.25">
      <c r="A44" s="206" t="s">
        <v>384</v>
      </c>
      <c r="B44" s="276">
        <f>AVERAGE('A2 Exploitation'!D503, 'A2 Technique'!D196)</f>
        <v>0.44777777777777777</v>
      </c>
      <c r="C44" s="276"/>
      <c r="D44" s="199"/>
      <c r="E44" s="199"/>
      <c r="F44" s="199"/>
      <c r="G44" s="199"/>
      <c r="H44" s="199"/>
      <c r="I44" s="199"/>
    </row>
    <row r="45" spans="1:10" ht="33" customHeight="1" x14ac:dyDescent="0.25">
      <c r="A45" s="207" t="s">
        <v>385</v>
      </c>
      <c r="B45" s="276">
        <f>AVERAGE('A3 Exploitation'!D503, 'A3 Technique'!D196)</f>
        <v>0.55873846153846163</v>
      </c>
      <c r="C45" s="276"/>
      <c r="D45" s="199"/>
      <c r="E45" s="199"/>
      <c r="F45" s="199"/>
      <c r="G45" s="199"/>
      <c r="H45" s="199"/>
      <c r="I45" s="199"/>
    </row>
    <row r="46" spans="1:10" ht="33" customHeight="1" x14ac:dyDescent="0.25">
      <c r="A46" s="207" t="s">
        <v>386</v>
      </c>
      <c r="B46" s="276">
        <f>AVERAGE('A4 Exploitation'!D503, 'A4 Technique'!D196)</f>
        <v>0.65489230769230766</v>
      </c>
      <c r="C46" s="276"/>
      <c r="D46" s="199"/>
      <c r="E46" s="199"/>
      <c r="F46" s="199"/>
      <c r="G46" s="199"/>
      <c r="H46" s="199"/>
      <c r="I46" s="199"/>
    </row>
    <row r="47" spans="1:10" ht="33" customHeight="1" x14ac:dyDescent="0.25">
      <c r="A47" s="206" t="s">
        <v>387</v>
      </c>
      <c r="B47" s="276">
        <f>AVERAGE('A5 Exploitation'!D503, 'A5 Technique'!D196)</f>
        <v>0</v>
      </c>
      <c r="C47" s="276"/>
      <c r="D47" s="199"/>
      <c r="E47" s="199"/>
      <c r="F47" s="199"/>
      <c r="G47" s="199"/>
      <c r="H47" s="199"/>
      <c r="I47" s="199"/>
    </row>
    <row r="48" spans="1:10" ht="33" customHeight="1" x14ac:dyDescent="0.25">
      <c r="A48" s="206" t="s">
        <v>388</v>
      </c>
      <c r="B48" s="276">
        <f>AVERAGE('A6 Exploitation'!D503, 'A6 Technique'!D196)</f>
        <v>0</v>
      </c>
      <c r="C48" s="276"/>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7" t="s">
        <v>391</v>
      </c>
      <c r="C51" s="277"/>
      <c r="D51" s="199"/>
      <c r="E51" s="199"/>
      <c r="F51" s="199"/>
      <c r="G51" s="199"/>
      <c r="H51" s="199"/>
      <c r="I51" s="199"/>
      <c r="J51" s="198" t="str">
        <f>D18</f>
        <v>GAFSA</v>
      </c>
    </row>
    <row r="52" spans="1:10" ht="33" customHeight="1" x14ac:dyDescent="0.25">
      <c r="A52" s="207" t="s">
        <v>383</v>
      </c>
      <c r="B52" s="279">
        <f>'A1 Exploitation'!D41</f>
        <v>1</v>
      </c>
      <c r="C52" s="279"/>
      <c r="D52" s="199"/>
      <c r="E52" s="199"/>
      <c r="F52" s="199"/>
      <c r="G52" s="199"/>
      <c r="H52" s="199"/>
      <c r="I52" s="199"/>
    </row>
    <row r="53" spans="1:10" ht="33" customHeight="1" x14ac:dyDescent="0.25">
      <c r="A53" s="206" t="s">
        <v>384</v>
      </c>
      <c r="B53" s="279">
        <f>'A2 Exploitation'!D41</f>
        <v>1</v>
      </c>
      <c r="C53" s="279"/>
      <c r="D53" s="199"/>
      <c r="E53" s="199"/>
      <c r="F53" s="199"/>
      <c r="G53" s="199"/>
      <c r="H53" s="199"/>
      <c r="I53" s="199"/>
    </row>
    <row r="54" spans="1:10" ht="33" customHeight="1" x14ac:dyDescent="0.25">
      <c r="A54" s="207" t="s">
        <v>385</v>
      </c>
      <c r="B54" s="279">
        <f>'A3 Exploitation'!D41</f>
        <v>0.88461538461538458</v>
      </c>
      <c r="C54" s="279"/>
      <c r="D54" s="199"/>
      <c r="E54" s="199"/>
      <c r="F54" s="199"/>
      <c r="G54" s="199"/>
      <c r="H54" s="199"/>
      <c r="I54" s="199"/>
    </row>
    <row r="55" spans="1:10" ht="33" customHeight="1" x14ac:dyDescent="0.25">
      <c r="A55" s="207" t="s">
        <v>386</v>
      </c>
      <c r="B55" s="279">
        <f>'A4 Exploitation'!D41</f>
        <v>0.96153846153846156</v>
      </c>
      <c r="C55" s="279"/>
      <c r="D55" s="199"/>
      <c r="E55" s="199"/>
      <c r="F55" s="199"/>
      <c r="G55" s="199"/>
      <c r="H55" s="199"/>
      <c r="I55" s="199"/>
    </row>
    <row r="56" spans="1:10" ht="33" customHeight="1" x14ac:dyDescent="0.25">
      <c r="A56" s="206" t="s">
        <v>387</v>
      </c>
      <c r="B56" s="279">
        <f>'A5 Exploitation'!D41</f>
        <v>0</v>
      </c>
      <c r="C56" s="279"/>
      <c r="D56" s="199"/>
      <c r="E56" s="199"/>
      <c r="F56" s="199"/>
      <c r="G56" s="199"/>
      <c r="H56" s="199"/>
      <c r="I56" s="199"/>
    </row>
    <row r="57" spans="1:10" ht="33" customHeight="1" x14ac:dyDescent="0.25">
      <c r="A57" s="206" t="s">
        <v>388</v>
      </c>
      <c r="B57" s="279">
        <f>'A6 Exploitation'!D41</f>
        <v>0</v>
      </c>
      <c r="C57" s="279"/>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7" t="s">
        <v>392</v>
      </c>
      <c r="C60" s="277"/>
      <c r="D60" s="199"/>
      <c r="E60" s="199"/>
      <c r="F60" s="199"/>
      <c r="G60" s="199"/>
      <c r="H60" s="199"/>
      <c r="I60" s="199"/>
      <c r="J60" s="198" t="str">
        <f>D18</f>
        <v>GAFSA</v>
      </c>
    </row>
    <row r="61" spans="1:10" ht="33" customHeight="1" x14ac:dyDescent="0.25">
      <c r="A61" s="207" t="s">
        <v>383</v>
      </c>
      <c r="B61" s="276">
        <f>'A1 Exploitation'!D97</f>
        <v>0.75</v>
      </c>
      <c r="C61" s="276"/>
      <c r="D61" s="199"/>
      <c r="E61" s="199"/>
      <c r="F61" s="199"/>
      <c r="G61" s="199"/>
      <c r="H61" s="199"/>
      <c r="I61" s="199"/>
    </row>
    <row r="62" spans="1:10" ht="33" customHeight="1" x14ac:dyDescent="0.25">
      <c r="A62" s="206" t="s">
        <v>384</v>
      </c>
      <c r="B62" s="276">
        <f>'A2 Exploitation'!D97</f>
        <v>0.84722222222222221</v>
      </c>
      <c r="C62" s="276"/>
      <c r="D62" s="199"/>
      <c r="E62" s="199"/>
      <c r="F62" s="199"/>
      <c r="G62" s="199"/>
      <c r="H62" s="199"/>
      <c r="I62" s="199"/>
    </row>
    <row r="63" spans="1:10" ht="33" customHeight="1" x14ac:dyDescent="0.25">
      <c r="A63" s="207" t="s">
        <v>385</v>
      </c>
      <c r="B63" s="276">
        <f>'A3 Exploitation'!D97</f>
        <v>0.93939393939393945</v>
      </c>
      <c r="C63" s="276"/>
      <c r="D63" s="199"/>
      <c r="E63" s="199"/>
      <c r="F63" s="199"/>
      <c r="G63" s="199"/>
      <c r="H63" s="199"/>
      <c r="I63" s="199"/>
    </row>
    <row r="64" spans="1:10" ht="33" customHeight="1" x14ac:dyDescent="0.25">
      <c r="A64" s="207" t="s">
        <v>386</v>
      </c>
      <c r="B64" s="276">
        <f>'A4 Exploitation'!D97</f>
        <v>1</v>
      </c>
      <c r="C64" s="276"/>
      <c r="D64" s="199"/>
      <c r="E64" s="199"/>
      <c r="F64" s="199"/>
      <c r="G64" s="199"/>
      <c r="H64" s="199"/>
      <c r="I64" s="199"/>
    </row>
    <row r="65" spans="1:10" ht="33" customHeight="1" x14ac:dyDescent="0.25">
      <c r="A65" s="206" t="s">
        <v>387</v>
      </c>
      <c r="B65" s="276">
        <f>'A5 Exploitation'!D97</f>
        <v>0</v>
      </c>
      <c r="C65" s="276"/>
      <c r="D65" s="199"/>
      <c r="E65" s="199"/>
      <c r="F65" s="199"/>
      <c r="G65" s="199"/>
      <c r="H65" s="199"/>
      <c r="I65" s="199"/>
    </row>
    <row r="66" spans="1:10" ht="33" customHeight="1" x14ac:dyDescent="0.25">
      <c r="A66" s="206" t="s">
        <v>388</v>
      </c>
      <c r="B66" s="276">
        <f>'A6 Exploitation'!D97</f>
        <v>0</v>
      </c>
      <c r="C66" s="276"/>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7" t="s">
        <v>393</v>
      </c>
      <c r="C69" s="277"/>
      <c r="D69" s="199"/>
      <c r="E69" s="199"/>
      <c r="F69" s="199"/>
      <c r="G69" s="199"/>
      <c r="H69" s="199"/>
      <c r="I69" s="199"/>
      <c r="J69" s="198" t="str">
        <f>D18</f>
        <v>GAFSA</v>
      </c>
    </row>
    <row r="70" spans="1:10" ht="33" customHeight="1" x14ac:dyDescent="0.25">
      <c r="A70" s="207" t="s">
        <v>383</v>
      </c>
      <c r="B70" s="276">
        <f>'A1 Exploitation'!D150</f>
        <v>0.91176470588235292</v>
      </c>
      <c r="C70" s="276"/>
      <c r="D70" s="199"/>
      <c r="E70" s="199"/>
      <c r="F70" s="199"/>
      <c r="G70" s="199"/>
      <c r="H70" s="199"/>
      <c r="I70" s="199"/>
    </row>
    <row r="71" spans="1:10" ht="33" customHeight="1" x14ac:dyDescent="0.25">
      <c r="A71" s="206" t="s">
        <v>384</v>
      </c>
      <c r="B71" s="276">
        <f>'A2 Exploitation'!D150</f>
        <v>0.55405405405405406</v>
      </c>
      <c r="C71" s="276"/>
      <c r="D71" s="199"/>
      <c r="E71" s="199"/>
      <c r="F71" s="199"/>
      <c r="G71" s="199"/>
      <c r="H71" s="199"/>
      <c r="I71" s="199"/>
    </row>
    <row r="72" spans="1:10" ht="33" customHeight="1" x14ac:dyDescent="0.25">
      <c r="A72" s="207" t="s">
        <v>385</v>
      </c>
      <c r="B72" s="276">
        <f>'A3 Exploitation'!D150</f>
        <v>0.73333333333333328</v>
      </c>
      <c r="C72" s="276"/>
      <c r="D72" s="199"/>
      <c r="E72" s="199"/>
      <c r="F72" s="199"/>
      <c r="G72" s="199"/>
      <c r="H72" s="199"/>
      <c r="I72" s="199"/>
    </row>
    <row r="73" spans="1:10" ht="33" customHeight="1" x14ac:dyDescent="0.25">
      <c r="A73" s="207" t="s">
        <v>386</v>
      </c>
      <c r="B73" s="276">
        <f>'A4 Exploitation'!D150</f>
        <v>0.81666666666666665</v>
      </c>
      <c r="C73" s="276"/>
      <c r="D73" s="199"/>
      <c r="E73" s="199"/>
      <c r="F73" s="199"/>
      <c r="G73" s="199"/>
      <c r="H73" s="199"/>
      <c r="I73" s="199"/>
    </row>
    <row r="74" spans="1:10" ht="33" customHeight="1" x14ac:dyDescent="0.25">
      <c r="A74" s="206" t="s">
        <v>387</v>
      </c>
      <c r="B74" s="276">
        <f>'A5 Exploitation'!D150</f>
        <v>0</v>
      </c>
      <c r="C74" s="276"/>
      <c r="D74" s="199"/>
      <c r="E74" s="199"/>
      <c r="F74" s="199"/>
      <c r="G74" s="199"/>
      <c r="H74" s="199"/>
      <c r="I74" s="199"/>
    </row>
    <row r="75" spans="1:10" ht="33" customHeight="1" x14ac:dyDescent="0.25">
      <c r="A75" s="206" t="s">
        <v>388</v>
      </c>
      <c r="B75" s="276">
        <f>'A6 Exploitation'!D150</f>
        <v>0</v>
      </c>
      <c r="C75" s="276"/>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7" t="s">
        <v>394</v>
      </c>
      <c r="C78" s="277"/>
      <c r="D78" s="199"/>
      <c r="E78" s="199"/>
      <c r="F78" s="199"/>
      <c r="G78" s="199"/>
      <c r="H78" s="199"/>
      <c r="I78" s="199"/>
      <c r="J78" s="198" t="str">
        <f>D18</f>
        <v>GAFSA</v>
      </c>
    </row>
    <row r="79" spans="1:10" ht="33" customHeight="1" x14ac:dyDescent="0.25">
      <c r="A79" s="207" t="s">
        <v>383</v>
      </c>
      <c r="B79" s="276">
        <f>'A1 Exploitation'!D190</f>
        <v>0.81481481481481477</v>
      </c>
      <c r="C79" s="276"/>
      <c r="D79" s="199"/>
      <c r="E79" s="199"/>
      <c r="F79" s="199"/>
      <c r="G79" s="199"/>
      <c r="H79" s="199"/>
      <c r="I79" s="199"/>
    </row>
    <row r="80" spans="1:10" ht="33" customHeight="1" x14ac:dyDescent="0.25">
      <c r="A80" s="206" t="s">
        <v>384</v>
      </c>
      <c r="B80" s="276">
        <f>'A2 Exploitation'!D190</f>
        <v>0.70370370370370372</v>
      </c>
      <c r="C80" s="276"/>
      <c r="D80" s="199"/>
      <c r="E80" s="199"/>
      <c r="F80" s="199"/>
      <c r="G80" s="199"/>
      <c r="H80" s="199"/>
      <c r="I80" s="199"/>
    </row>
    <row r="81" spans="1:10" ht="33" customHeight="1" x14ac:dyDescent="0.25">
      <c r="A81" s="207" t="s">
        <v>385</v>
      </c>
      <c r="B81" s="276">
        <f>'A3 Exploitation'!D190</f>
        <v>0.71153846153846156</v>
      </c>
      <c r="C81" s="276"/>
      <c r="D81" s="199"/>
      <c r="E81" s="199"/>
      <c r="F81" s="199"/>
      <c r="G81" s="199"/>
      <c r="H81" s="199"/>
      <c r="I81" s="199"/>
    </row>
    <row r="82" spans="1:10" ht="33" customHeight="1" x14ac:dyDescent="0.25">
      <c r="A82" s="207" t="s">
        <v>386</v>
      </c>
      <c r="B82" s="276">
        <f>'A4 Exploitation'!D190</f>
        <v>0.98</v>
      </c>
      <c r="C82" s="276"/>
      <c r="D82" s="199"/>
      <c r="E82" s="199"/>
      <c r="F82" s="199"/>
      <c r="G82" s="199"/>
      <c r="H82" s="199"/>
      <c r="I82" s="199"/>
    </row>
    <row r="83" spans="1:10" ht="33" customHeight="1" x14ac:dyDescent="0.25">
      <c r="A83" s="206" t="s">
        <v>387</v>
      </c>
      <c r="B83" s="276">
        <f>'A5 Exploitation'!D190</f>
        <v>0</v>
      </c>
      <c r="C83" s="276"/>
      <c r="D83" s="199"/>
      <c r="E83" s="199"/>
      <c r="F83" s="199"/>
      <c r="G83" s="199"/>
      <c r="H83" s="199"/>
      <c r="I83" s="199"/>
    </row>
    <row r="84" spans="1:10" ht="33" customHeight="1" x14ac:dyDescent="0.25">
      <c r="A84" s="206" t="s">
        <v>388</v>
      </c>
      <c r="B84" s="276">
        <f>'A6 Exploitation'!D190</f>
        <v>0</v>
      </c>
      <c r="C84" s="276"/>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7" t="s">
        <v>395</v>
      </c>
      <c r="C87" s="277"/>
      <c r="D87" s="199"/>
      <c r="E87" s="199"/>
      <c r="F87" s="199"/>
      <c r="G87" s="199"/>
      <c r="H87" s="199"/>
      <c r="I87" s="199"/>
      <c r="J87" s="198" t="str">
        <f>D18</f>
        <v>GAFSA</v>
      </c>
    </row>
    <row r="88" spans="1:10" ht="33" customHeight="1" x14ac:dyDescent="0.25">
      <c r="A88" s="207" t="s">
        <v>383</v>
      </c>
      <c r="B88" s="276">
        <f>'A1 Exploitation'!D246</f>
        <v>0.93421052631578949</v>
      </c>
      <c r="C88" s="276"/>
      <c r="D88" s="199"/>
      <c r="E88" s="199"/>
      <c r="F88" s="199"/>
      <c r="G88" s="199"/>
      <c r="H88" s="199"/>
      <c r="I88" s="199"/>
    </row>
    <row r="89" spans="1:10" ht="33" customHeight="1" x14ac:dyDescent="0.25">
      <c r="A89" s="206" t="s">
        <v>384</v>
      </c>
      <c r="B89" s="276">
        <f>'A2 Exploitation'!D246</f>
        <v>0.82051282051282048</v>
      </c>
      <c r="C89" s="276"/>
      <c r="D89" s="199"/>
      <c r="E89" s="199"/>
      <c r="F89" s="199"/>
      <c r="G89" s="199"/>
      <c r="H89" s="199"/>
      <c r="I89" s="199"/>
    </row>
    <row r="90" spans="1:10" ht="33" customHeight="1" x14ac:dyDescent="0.25">
      <c r="A90" s="207" t="s">
        <v>385</v>
      </c>
      <c r="B90" s="276">
        <f>'A3 Exploitation'!D246</f>
        <v>0.90540540540540537</v>
      </c>
      <c r="C90" s="276"/>
      <c r="D90" s="199"/>
      <c r="E90" s="199"/>
      <c r="F90" s="199"/>
      <c r="G90" s="199"/>
      <c r="H90" s="199"/>
      <c r="I90" s="199"/>
    </row>
    <row r="91" spans="1:10" ht="33" customHeight="1" x14ac:dyDescent="0.25">
      <c r="A91" s="207" t="s">
        <v>386</v>
      </c>
      <c r="B91" s="276">
        <f>'A4 Exploitation'!D246</f>
        <v>0.95945945945945943</v>
      </c>
      <c r="C91" s="276"/>
      <c r="D91" s="199"/>
      <c r="E91" s="199"/>
      <c r="F91" s="199"/>
      <c r="G91" s="199"/>
      <c r="H91" s="199"/>
      <c r="I91" s="199"/>
    </row>
    <row r="92" spans="1:10" ht="33" customHeight="1" x14ac:dyDescent="0.25">
      <c r="A92" s="206" t="s">
        <v>387</v>
      </c>
      <c r="B92" s="276">
        <f>'A5 Exploitation'!D246</f>
        <v>0</v>
      </c>
      <c r="C92" s="276"/>
      <c r="D92" s="199"/>
      <c r="E92" s="199"/>
      <c r="F92" s="199"/>
      <c r="G92" s="199"/>
      <c r="H92" s="199"/>
      <c r="I92" s="199"/>
    </row>
    <row r="93" spans="1:10" ht="33" customHeight="1" x14ac:dyDescent="0.25">
      <c r="A93" s="206" t="s">
        <v>388</v>
      </c>
      <c r="B93" s="276">
        <f>'A6 Exploitation'!D246</f>
        <v>0</v>
      </c>
      <c r="C93" s="276"/>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7" t="s">
        <v>396</v>
      </c>
      <c r="C96" s="277"/>
      <c r="D96" s="199"/>
      <c r="E96" s="199"/>
      <c r="F96" s="199"/>
      <c r="G96" s="199"/>
      <c r="H96" s="199"/>
      <c r="I96" s="199"/>
      <c r="J96" s="198" t="str">
        <f>D18</f>
        <v>GAFSA</v>
      </c>
    </row>
    <row r="97" spans="1:10" ht="33" customHeight="1" x14ac:dyDescent="0.25">
      <c r="A97" s="207" t="s">
        <v>383</v>
      </c>
      <c r="B97" s="276">
        <f>'A1 Exploitation'!D289</f>
        <v>1</v>
      </c>
      <c r="C97" s="276"/>
      <c r="D97" s="199"/>
      <c r="E97" s="199"/>
      <c r="F97" s="199"/>
      <c r="G97" s="199"/>
      <c r="H97" s="199"/>
      <c r="I97" s="199"/>
    </row>
    <row r="98" spans="1:10" ht="33" customHeight="1" x14ac:dyDescent="0.25">
      <c r="A98" s="206" t="s">
        <v>384</v>
      </c>
      <c r="B98" s="276">
        <f>'A2 Exploitation'!D289</f>
        <v>0.85</v>
      </c>
      <c r="C98" s="276"/>
      <c r="D98" s="199"/>
      <c r="E98" s="199"/>
      <c r="F98" s="199"/>
      <c r="G98" s="199"/>
      <c r="H98" s="199"/>
      <c r="I98" s="199"/>
    </row>
    <row r="99" spans="1:10" ht="33" customHeight="1" x14ac:dyDescent="0.25">
      <c r="A99" s="207" t="s">
        <v>385</v>
      </c>
      <c r="B99" s="276">
        <f>'A3 Exploitation'!D289</f>
        <v>0.84615384615384615</v>
      </c>
      <c r="C99" s="276"/>
      <c r="D99" s="199"/>
      <c r="E99" s="199"/>
      <c r="F99" s="199"/>
      <c r="G99" s="199"/>
      <c r="H99" s="199"/>
      <c r="I99" s="199"/>
    </row>
    <row r="100" spans="1:10" ht="33" customHeight="1" x14ac:dyDescent="0.25">
      <c r="A100" s="207" t="s">
        <v>386</v>
      </c>
      <c r="B100" s="276">
        <f>'A4 Exploitation'!D289</f>
        <v>1</v>
      </c>
      <c r="C100" s="276"/>
      <c r="D100" s="199"/>
      <c r="E100" s="199"/>
      <c r="F100" s="199"/>
      <c r="G100" s="199"/>
      <c r="H100" s="199"/>
      <c r="I100" s="199"/>
    </row>
    <row r="101" spans="1:10" ht="33" customHeight="1" x14ac:dyDescent="0.25">
      <c r="A101" s="206" t="s">
        <v>387</v>
      </c>
      <c r="B101" s="276">
        <f>'A5 Exploitation'!D289</f>
        <v>0</v>
      </c>
      <c r="C101" s="276"/>
      <c r="D101" s="199"/>
      <c r="E101" s="199"/>
      <c r="F101" s="199"/>
      <c r="G101" s="199"/>
      <c r="H101" s="199"/>
      <c r="I101" s="199"/>
    </row>
    <row r="102" spans="1:10" ht="33" customHeight="1" x14ac:dyDescent="0.25">
      <c r="A102" s="206" t="s">
        <v>388</v>
      </c>
      <c r="B102" s="276">
        <f>'A6 Exploitation'!D289</f>
        <v>0</v>
      </c>
      <c r="C102" s="276"/>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7" t="s">
        <v>397</v>
      </c>
      <c r="C105" s="277"/>
      <c r="D105" s="199"/>
      <c r="E105" s="199"/>
      <c r="F105" s="199"/>
      <c r="G105" s="199"/>
      <c r="H105" s="199"/>
      <c r="I105" s="199"/>
      <c r="J105" s="198" t="str">
        <f>D18</f>
        <v>GAFSA</v>
      </c>
    </row>
    <row r="106" spans="1:10" ht="33" customHeight="1" x14ac:dyDescent="0.25">
      <c r="A106" s="207" t="s">
        <v>383</v>
      </c>
      <c r="B106" s="276">
        <f>'A1 Exploitation'!D322</f>
        <v>0.77500000000000002</v>
      </c>
      <c r="C106" s="276"/>
      <c r="D106" s="199"/>
      <c r="E106" s="199"/>
      <c r="F106" s="199"/>
      <c r="G106" s="199"/>
      <c r="H106" s="199"/>
      <c r="I106" s="199"/>
    </row>
    <row r="107" spans="1:10" ht="33" customHeight="1" x14ac:dyDescent="0.25">
      <c r="A107" s="206" t="s">
        <v>384</v>
      </c>
      <c r="B107" s="276">
        <f>'A2 Exploitation'!D322</f>
        <v>0.94736842105263153</v>
      </c>
      <c r="C107" s="276"/>
      <c r="D107" s="199"/>
      <c r="E107" s="199"/>
      <c r="F107" s="199"/>
      <c r="G107" s="199"/>
      <c r="H107" s="199"/>
      <c r="I107" s="199"/>
    </row>
    <row r="108" spans="1:10" ht="33" customHeight="1" x14ac:dyDescent="0.25">
      <c r="A108" s="207" t="s">
        <v>385</v>
      </c>
      <c r="B108" s="276">
        <f>'A3 Exploitation'!D322</f>
        <v>0.97368421052631582</v>
      </c>
      <c r="C108" s="276"/>
      <c r="D108" s="199"/>
      <c r="E108" s="199"/>
      <c r="F108" s="199"/>
      <c r="G108" s="199"/>
      <c r="H108" s="199"/>
      <c r="I108" s="199"/>
    </row>
    <row r="109" spans="1:10" ht="33" customHeight="1" x14ac:dyDescent="0.25">
      <c r="A109" s="207" t="s">
        <v>386</v>
      </c>
      <c r="B109" s="276">
        <f>'A4 Exploitation'!D322</f>
        <v>0.97368421052631582</v>
      </c>
      <c r="C109" s="276"/>
      <c r="D109" s="199"/>
      <c r="E109" s="199"/>
      <c r="F109" s="199"/>
      <c r="G109" s="199"/>
      <c r="H109" s="199"/>
      <c r="I109" s="199"/>
    </row>
    <row r="110" spans="1:10" ht="33" customHeight="1" x14ac:dyDescent="0.25">
      <c r="A110" s="206" t="s">
        <v>387</v>
      </c>
      <c r="B110" s="276">
        <f>'A5 Exploitation'!D322</f>
        <v>0</v>
      </c>
      <c r="C110" s="276"/>
      <c r="D110" s="199"/>
      <c r="E110" s="199"/>
      <c r="F110" s="199"/>
      <c r="G110" s="199"/>
      <c r="H110" s="199"/>
      <c r="I110" s="199"/>
    </row>
    <row r="111" spans="1:10" ht="33" customHeight="1" x14ac:dyDescent="0.25">
      <c r="A111" s="206" t="s">
        <v>388</v>
      </c>
      <c r="B111" s="276">
        <f>'A6 Exploitation'!D322</f>
        <v>0</v>
      </c>
      <c r="C111" s="276"/>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7" t="s">
        <v>398</v>
      </c>
      <c r="C114" s="277"/>
      <c r="D114" s="199"/>
      <c r="E114" s="199"/>
      <c r="F114" s="199"/>
      <c r="G114" s="199"/>
      <c r="H114" s="199"/>
      <c r="I114" s="199"/>
      <c r="J114" s="198" t="str">
        <f>D18</f>
        <v>GAFSA</v>
      </c>
    </row>
    <row r="115" spans="1:10" ht="33" customHeight="1" x14ac:dyDescent="0.25">
      <c r="A115" s="207" t="s">
        <v>383</v>
      </c>
      <c r="B115" s="276">
        <f>'A1 Exploitation'!D350</f>
        <v>1</v>
      </c>
      <c r="C115" s="276"/>
      <c r="D115" s="199"/>
      <c r="E115" s="199"/>
      <c r="F115" s="199"/>
      <c r="G115" s="199"/>
      <c r="H115" s="199"/>
      <c r="I115" s="199"/>
    </row>
    <row r="116" spans="1:10" ht="33" customHeight="1" x14ac:dyDescent="0.25">
      <c r="A116" s="206" t="s">
        <v>384</v>
      </c>
      <c r="B116" s="276">
        <f>'A2 Exploitation'!D350</f>
        <v>1</v>
      </c>
      <c r="C116" s="276"/>
      <c r="D116" s="199"/>
      <c r="E116" s="199"/>
      <c r="F116" s="199"/>
      <c r="G116" s="199"/>
      <c r="H116" s="199"/>
      <c r="I116" s="199"/>
    </row>
    <row r="117" spans="1:10" ht="33" customHeight="1" x14ac:dyDescent="0.25">
      <c r="A117" s="207" t="s">
        <v>385</v>
      </c>
      <c r="B117" s="276">
        <f>'A3 Exploitation'!D350</f>
        <v>0.9285714285714286</v>
      </c>
      <c r="C117" s="276"/>
      <c r="D117" s="199"/>
      <c r="E117" s="199"/>
      <c r="F117" s="199"/>
      <c r="G117" s="199"/>
      <c r="H117" s="199"/>
      <c r="I117" s="199"/>
    </row>
    <row r="118" spans="1:10" ht="33" customHeight="1" x14ac:dyDescent="0.25">
      <c r="A118" s="207" t="s">
        <v>386</v>
      </c>
      <c r="B118" s="276">
        <f>'A4 Exploitation'!D350</f>
        <v>0.9642857142857143</v>
      </c>
      <c r="C118" s="276"/>
      <c r="D118" s="199"/>
      <c r="E118" s="199"/>
      <c r="F118" s="199"/>
      <c r="G118" s="199"/>
      <c r="H118" s="199"/>
      <c r="I118" s="199"/>
    </row>
    <row r="119" spans="1:10" ht="33" customHeight="1" x14ac:dyDescent="0.25">
      <c r="A119" s="206" t="s">
        <v>387</v>
      </c>
      <c r="B119" s="276">
        <f>'A5 Exploitation'!D350</f>
        <v>0</v>
      </c>
      <c r="C119" s="276"/>
      <c r="D119" s="199"/>
      <c r="E119" s="199"/>
      <c r="F119" s="199"/>
      <c r="G119" s="199"/>
      <c r="H119" s="199"/>
      <c r="I119" s="199"/>
    </row>
    <row r="120" spans="1:10" ht="33" customHeight="1" x14ac:dyDescent="0.25">
      <c r="A120" s="206" t="s">
        <v>388</v>
      </c>
      <c r="B120" s="276">
        <f>'A6 Exploitation'!D350</f>
        <v>0</v>
      </c>
      <c r="C120" s="276"/>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7" t="s">
        <v>399</v>
      </c>
      <c r="C123" s="277"/>
      <c r="D123" s="199"/>
      <c r="E123" s="199"/>
      <c r="F123" s="199"/>
      <c r="G123" s="199"/>
      <c r="H123" s="199"/>
      <c r="I123" s="199"/>
      <c r="J123" s="198" t="str">
        <f>D18</f>
        <v>GAFSA</v>
      </c>
    </row>
    <row r="124" spans="1:10" ht="33" customHeight="1" x14ac:dyDescent="0.25">
      <c r="A124" s="207" t="s">
        <v>383</v>
      </c>
      <c r="B124" s="276">
        <f>'A1 Exploitation'!D403</f>
        <v>1</v>
      </c>
      <c r="C124" s="276"/>
      <c r="D124" s="199"/>
      <c r="E124" s="199"/>
      <c r="F124" s="199"/>
      <c r="G124" s="199"/>
      <c r="H124" s="199"/>
      <c r="I124" s="199"/>
    </row>
    <row r="125" spans="1:10" ht="33" customHeight="1" x14ac:dyDescent="0.25">
      <c r="A125" s="206" t="s">
        <v>384</v>
      </c>
      <c r="B125" s="276">
        <f>'A2 Exploitation'!D403</f>
        <v>0.967741935483871</v>
      </c>
      <c r="C125" s="276"/>
      <c r="D125" s="199"/>
      <c r="E125" s="199"/>
      <c r="F125" s="199"/>
      <c r="G125" s="199"/>
      <c r="H125" s="199"/>
      <c r="I125" s="199"/>
    </row>
    <row r="126" spans="1:10" ht="33" customHeight="1" x14ac:dyDescent="0.25">
      <c r="A126" s="207" t="s">
        <v>385</v>
      </c>
      <c r="B126" s="276">
        <f>'A3 Exploitation'!D403</f>
        <v>0.95161290322580649</v>
      </c>
      <c r="C126" s="276"/>
      <c r="D126" s="199"/>
      <c r="E126" s="199"/>
      <c r="F126" s="199"/>
      <c r="G126" s="199"/>
      <c r="H126" s="199"/>
      <c r="I126" s="199"/>
    </row>
    <row r="127" spans="1:10" ht="33" customHeight="1" x14ac:dyDescent="0.25">
      <c r="A127" s="207" t="s">
        <v>386</v>
      </c>
      <c r="B127" s="276">
        <f>'A4 Exploitation'!D403</f>
        <v>1</v>
      </c>
      <c r="C127" s="276"/>
      <c r="D127" s="199"/>
      <c r="E127" s="199"/>
      <c r="F127" s="199"/>
      <c r="G127" s="199"/>
      <c r="H127" s="199"/>
      <c r="I127" s="199"/>
    </row>
    <row r="128" spans="1:10" ht="33" customHeight="1" x14ac:dyDescent="0.25">
      <c r="A128" s="206" t="s">
        <v>387</v>
      </c>
      <c r="B128" s="276">
        <f>'A5 Exploitation'!D403</f>
        <v>0</v>
      </c>
      <c r="C128" s="276"/>
      <c r="D128" s="199"/>
      <c r="E128" s="199"/>
      <c r="F128" s="199"/>
      <c r="G128" s="199"/>
      <c r="H128" s="199"/>
      <c r="I128" s="199"/>
    </row>
    <row r="129" spans="1:10" ht="33" customHeight="1" x14ac:dyDescent="0.25">
      <c r="A129" s="206" t="s">
        <v>388</v>
      </c>
      <c r="B129" s="276">
        <f>'A6 Exploitation'!D403</f>
        <v>0</v>
      </c>
      <c r="C129" s="276"/>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7" t="s">
        <v>400</v>
      </c>
      <c r="C132" s="277"/>
      <c r="D132" s="199"/>
      <c r="E132" s="199"/>
      <c r="F132" s="199"/>
      <c r="G132" s="199"/>
      <c r="H132" s="199"/>
      <c r="I132" s="199"/>
      <c r="J132" s="198" t="str">
        <f>D18</f>
        <v>GAFSA</v>
      </c>
    </row>
    <row r="133" spans="1:10" ht="33" customHeight="1" x14ac:dyDescent="0.25">
      <c r="A133" s="207" t="s">
        <v>383</v>
      </c>
      <c r="B133" s="276">
        <f>'A1 Exploitation'!D433</f>
        <v>1</v>
      </c>
      <c r="C133" s="276"/>
      <c r="D133" s="199"/>
      <c r="E133" s="199"/>
      <c r="F133" s="199"/>
      <c r="G133" s="199"/>
      <c r="H133" s="199"/>
      <c r="I133" s="199"/>
    </row>
    <row r="134" spans="1:10" ht="33" customHeight="1" x14ac:dyDescent="0.25">
      <c r="A134" s="206" t="s">
        <v>384</v>
      </c>
      <c r="B134" s="276">
        <f>'A2 Exploitation'!D433</f>
        <v>0.9375</v>
      </c>
      <c r="C134" s="276"/>
      <c r="D134" s="199"/>
      <c r="E134" s="199"/>
      <c r="F134" s="199"/>
      <c r="G134" s="199"/>
      <c r="H134" s="199"/>
      <c r="I134" s="199"/>
    </row>
    <row r="135" spans="1:10" ht="33" customHeight="1" x14ac:dyDescent="0.25">
      <c r="A135" s="207" t="s">
        <v>385</v>
      </c>
      <c r="B135" s="276">
        <f>'A3 Exploitation'!D433</f>
        <v>0.9375</v>
      </c>
      <c r="C135" s="276"/>
      <c r="D135" s="199"/>
      <c r="E135" s="199"/>
      <c r="F135" s="199"/>
      <c r="G135" s="199"/>
      <c r="H135" s="199"/>
      <c r="I135" s="199"/>
    </row>
    <row r="136" spans="1:10" ht="33" customHeight="1" x14ac:dyDescent="0.25">
      <c r="A136" s="207" t="s">
        <v>386</v>
      </c>
      <c r="B136" s="276">
        <f>'A4 Exploitation'!D433</f>
        <v>0.96875</v>
      </c>
      <c r="C136" s="276"/>
      <c r="D136" s="199"/>
      <c r="E136" s="199"/>
      <c r="F136" s="199"/>
      <c r="G136" s="199"/>
      <c r="H136" s="199"/>
      <c r="I136" s="199"/>
    </row>
    <row r="137" spans="1:10" ht="33" customHeight="1" x14ac:dyDescent="0.25">
      <c r="A137" s="206" t="s">
        <v>387</v>
      </c>
      <c r="B137" s="276">
        <f>'A5 Exploitation'!D433</f>
        <v>0</v>
      </c>
      <c r="C137" s="276"/>
      <c r="D137" s="199"/>
      <c r="E137" s="199"/>
      <c r="F137" s="199"/>
      <c r="G137" s="199"/>
      <c r="H137" s="199"/>
      <c r="I137" s="199"/>
    </row>
    <row r="138" spans="1:10" ht="33" customHeight="1" x14ac:dyDescent="0.25">
      <c r="A138" s="206" t="s">
        <v>388</v>
      </c>
      <c r="B138" s="276">
        <f>'A6 Exploitation'!D433</f>
        <v>0</v>
      </c>
      <c r="C138" s="276"/>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7" t="s">
        <v>401</v>
      </c>
      <c r="C141" s="277"/>
      <c r="D141" s="199"/>
      <c r="E141" s="199"/>
      <c r="F141" s="199"/>
      <c r="G141" s="199"/>
      <c r="H141" s="199"/>
      <c r="I141" s="199"/>
      <c r="J141" s="198" t="str">
        <f>D18</f>
        <v>GAFSA</v>
      </c>
    </row>
    <row r="142" spans="1:10" ht="33" customHeight="1" x14ac:dyDescent="0.25">
      <c r="A142" s="207" t="s">
        <v>383</v>
      </c>
      <c r="B142" s="276">
        <f>'A1 Exploitation'!D452</f>
        <v>1</v>
      </c>
      <c r="C142" s="276"/>
      <c r="D142" s="199"/>
      <c r="E142" s="199"/>
      <c r="F142" s="199"/>
      <c r="G142" s="199"/>
      <c r="H142" s="199"/>
      <c r="I142" s="199"/>
    </row>
    <row r="143" spans="1:10" ht="33" customHeight="1" x14ac:dyDescent="0.25">
      <c r="A143" s="206" t="s">
        <v>384</v>
      </c>
      <c r="B143" s="276">
        <f>'A2 Exploitation'!D452</f>
        <v>1</v>
      </c>
      <c r="C143" s="276"/>
      <c r="D143" s="199"/>
      <c r="E143" s="199"/>
      <c r="F143" s="199"/>
      <c r="G143" s="199"/>
      <c r="H143" s="199"/>
      <c r="I143" s="199"/>
    </row>
    <row r="144" spans="1:10" ht="33" customHeight="1" x14ac:dyDescent="0.25">
      <c r="A144" s="207" t="s">
        <v>385</v>
      </c>
      <c r="B144" s="276">
        <f>'A3 Exploitation'!D452</f>
        <v>1</v>
      </c>
      <c r="C144" s="276"/>
      <c r="D144" s="199"/>
      <c r="E144" s="199"/>
      <c r="F144" s="199"/>
      <c r="G144" s="199"/>
      <c r="H144" s="199"/>
      <c r="I144" s="199"/>
    </row>
    <row r="145" spans="1:10" ht="33" customHeight="1" x14ac:dyDescent="0.25">
      <c r="A145" s="207" t="s">
        <v>386</v>
      </c>
      <c r="B145" s="276">
        <f>'A4 Exploitation'!D452</f>
        <v>1</v>
      </c>
      <c r="C145" s="276"/>
      <c r="D145" s="199"/>
      <c r="E145" s="199"/>
      <c r="F145" s="199"/>
      <c r="G145" s="199"/>
      <c r="H145" s="199"/>
      <c r="I145" s="199"/>
    </row>
    <row r="146" spans="1:10" ht="33" customHeight="1" x14ac:dyDescent="0.25">
      <c r="A146" s="206" t="s">
        <v>387</v>
      </c>
      <c r="B146" s="276">
        <f>'A5 Exploitation'!D452</f>
        <v>0</v>
      </c>
      <c r="C146" s="276"/>
      <c r="D146" s="199"/>
      <c r="E146" s="199"/>
      <c r="F146" s="199"/>
      <c r="G146" s="199"/>
      <c r="H146" s="199"/>
      <c r="I146" s="199"/>
    </row>
    <row r="147" spans="1:10" ht="33" customHeight="1" x14ac:dyDescent="0.25">
      <c r="A147" s="206" t="s">
        <v>388</v>
      </c>
      <c r="B147" s="276">
        <f>'A6 Exploitation'!D452</f>
        <v>0</v>
      </c>
      <c r="C147" s="276"/>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7" t="s">
        <v>402</v>
      </c>
      <c r="C150" s="277"/>
      <c r="D150" s="199"/>
      <c r="E150" s="199"/>
      <c r="F150" s="199"/>
      <c r="G150" s="199"/>
      <c r="H150" s="199"/>
      <c r="I150" s="199"/>
      <c r="J150" s="198" t="str">
        <f>D18</f>
        <v>GAFSA</v>
      </c>
    </row>
    <row r="151" spans="1:10" ht="33" customHeight="1" x14ac:dyDescent="0.25">
      <c r="A151" s="207" t="s">
        <v>383</v>
      </c>
      <c r="B151" s="276">
        <f>'A1 Exploitation'!D462</f>
        <v>0.75</v>
      </c>
      <c r="C151" s="276"/>
      <c r="D151" s="199"/>
      <c r="E151" s="199"/>
      <c r="F151" s="199"/>
      <c r="G151" s="199"/>
      <c r="H151" s="199"/>
      <c r="I151" s="199"/>
    </row>
    <row r="152" spans="1:10" ht="33" customHeight="1" x14ac:dyDescent="0.25">
      <c r="A152" s="206" t="s">
        <v>384</v>
      </c>
      <c r="B152" s="276">
        <f>'A2 Exploitation'!D462</f>
        <v>0.75</v>
      </c>
      <c r="C152" s="276"/>
      <c r="D152" s="199"/>
      <c r="E152" s="199"/>
      <c r="F152" s="199"/>
      <c r="G152" s="199"/>
      <c r="H152" s="199"/>
      <c r="I152" s="199"/>
    </row>
    <row r="153" spans="1:10" ht="33" customHeight="1" x14ac:dyDescent="0.25">
      <c r="A153" s="207" t="s">
        <v>385</v>
      </c>
      <c r="B153" s="276">
        <f>'A3 Exploitation'!D462</f>
        <v>0.875</v>
      </c>
      <c r="C153" s="276"/>
      <c r="D153" s="199"/>
      <c r="E153" s="199"/>
      <c r="F153" s="199"/>
      <c r="G153" s="199"/>
      <c r="H153" s="199"/>
      <c r="I153" s="199"/>
    </row>
    <row r="154" spans="1:10" ht="33" customHeight="1" x14ac:dyDescent="0.25">
      <c r="A154" s="207" t="s">
        <v>386</v>
      </c>
      <c r="B154" s="276">
        <f>'A4 Exploitation'!D462</f>
        <v>1</v>
      </c>
      <c r="C154" s="276"/>
      <c r="D154" s="199"/>
      <c r="E154" s="199"/>
      <c r="F154" s="199"/>
      <c r="G154" s="199"/>
      <c r="H154" s="199"/>
      <c r="I154" s="199"/>
    </row>
    <row r="155" spans="1:10" ht="33" customHeight="1" x14ac:dyDescent="0.25">
      <c r="A155" s="206" t="s">
        <v>387</v>
      </c>
      <c r="B155" s="276">
        <f>'A5 Exploitation'!D462</f>
        <v>0</v>
      </c>
      <c r="C155" s="276"/>
      <c r="D155" s="199"/>
      <c r="E155" s="199"/>
      <c r="F155" s="199"/>
      <c r="G155" s="199"/>
      <c r="H155" s="199"/>
      <c r="I155" s="199"/>
    </row>
    <row r="156" spans="1:10" ht="33" customHeight="1" x14ac:dyDescent="0.25">
      <c r="A156" s="206" t="s">
        <v>388</v>
      </c>
      <c r="B156" s="276">
        <f>'A6 Exploitation'!D462</f>
        <v>0</v>
      </c>
      <c r="C156" s="276"/>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7" t="s">
        <v>403</v>
      </c>
      <c r="C159" s="277"/>
      <c r="D159" s="199"/>
      <c r="E159" s="199"/>
      <c r="F159" s="199"/>
      <c r="G159" s="199"/>
      <c r="H159" s="199"/>
      <c r="I159" s="199"/>
      <c r="J159" s="198" t="str">
        <f>D18</f>
        <v>GAFSA</v>
      </c>
    </row>
    <row r="160" spans="1:10" ht="33" customHeight="1" x14ac:dyDescent="0.25">
      <c r="A160" s="207" t="s">
        <v>383</v>
      </c>
      <c r="B160" s="276">
        <f>'A1 Exploitation'!D471</f>
        <v>0.66666666666666663</v>
      </c>
      <c r="C160" s="276"/>
      <c r="D160" s="199"/>
      <c r="E160" s="199"/>
      <c r="F160" s="199"/>
      <c r="G160" s="199"/>
      <c r="H160" s="199"/>
      <c r="I160" s="199"/>
    </row>
    <row r="161" spans="1:10" ht="33" customHeight="1" x14ac:dyDescent="0.25">
      <c r="A161" s="206" t="s">
        <v>384</v>
      </c>
      <c r="B161" s="276">
        <f>'A2 Exploitation'!D471</f>
        <v>1</v>
      </c>
      <c r="C161" s="276"/>
      <c r="D161" s="199"/>
      <c r="E161" s="199"/>
      <c r="F161" s="199"/>
      <c r="G161" s="199"/>
      <c r="H161" s="199"/>
      <c r="I161" s="199"/>
    </row>
    <row r="162" spans="1:10" ht="33" customHeight="1" x14ac:dyDescent="0.25">
      <c r="A162" s="207" t="s">
        <v>385</v>
      </c>
      <c r="B162" s="276">
        <f>'A3 Exploitation'!D471</f>
        <v>1</v>
      </c>
      <c r="C162" s="276"/>
      <c r="D162" s="199"/>
      <c r="E162" s="199"/>
      <c r="F162" s="199"/>
      <c r="G162" s="199"/>
      <c r="H162" s="199"/>
      <c r="I162" s="199"/>
    </row>
    <row r="163" spans="1:10" ht="33" customHeight="1" x14ac:dyDescent="0.25">
      <c r="A163" s="207" t="s">
        <v>386</v>
      </c>
      <c r="B163" s="276">
        <f>'A4 Exploitation'!D471</f>
        <v>1</v>
      </c>
      <c r="C163" s="276"/>
      <c r="D163" s="199"/>
      <c r="E163" s="199"/>
      <c r="F163" s="199"/>
      <c r="G163" s="199"/>
      <c r="H163" s="199"/>
      <c r="I163" s="199"/>
    </row>
    <row r="164" spans="1:10" ht="33" customHeight="1" x14ac:dyDescent="0.25">
      <c r="A164" s="206" t="s">
        <v>387</v>
      </c>
      <c r="B164" s="276">
        <f>'A5 Exploitation'!D471</f>
        <v>0</v>
      </c>
      <c r="C164" s="276"/>
      <c r="D164" s="199"/>
      <c r="E164" s="199"/>
      <c r="F164" s="199"/>
      <c r="G164" s="199"/>
      <c r="H164" s="199"/>
      <c r="I164" s="199"/>
    </row>
    <row r="165" spans="1:10" ht="33" customHeight="1" x14ac:dyDescent="0.25">
      <c r="A165" s="206" t="s">
        <v>388</v>
      </c>
      <c r="B165" s="276">
        <f>'A6 Exploitation'!D471</f>
        <v>0</v>
      </c>
      <c r="C165" s="276"/>
      <c r="D165" s="199"/>
      <c r="E165" s="199"/>
      <c r="F165" s="199"/>
      <c r="G165" s="199"/>
      <c r="H165" s="199"/>
      <c r="I165" s="199"/>
    </row>
    <row r="166" spans="1:10" ht="18" x14ac:dyDescent="0.25">
      <c r="A166" s="209"/>
      <c r="B166" s="278"/>
      <c r="C166" s="278"/>
      <c r="D166" s="199"/>
      <c r="E166" s="199"/>
      <c r="F166" s="199"/>
      <c r="G166" s="199"/>
      <c r="H166" s="199"/>
      <c r="I166" s="199"/>
    </row>
    <row r="167" spans="1:10" ht="18" x14ac:dyDescent="0.25">
      <c r="A167" s="209"/>
      <c r="B167" s="278"/>
      <c r="C167" s="278"/>
      <c r="D167" s="199"/>
      <c r="E167" s="199"/>
      <c r="F167" s="199"/>
      <c r="G167" s="199"/>
      <c r="H167" s="199"/>
      <c r="I167" s="199"/>
    </row>
    <row r="168" spans="1:10" ht="33" customHeight="1" x14ac:dyDescent="0.25">
      <c r="A168" s="206" t="s">
        <v>381</v>
      </c>
      <c r="B168" s="277" t="s">
        <v>404</v>
      </c>
      <c r="C168" s="277"/>
      <c r="D168" s="199"/>
      <c r="E168" s="199"/>
      <c r="F168" s="199"/>
      <c r="G168" s="199"/>
      <c r="H168" s="199"/>
      <c r="I168" s="199"/>
      <c r="J168" s="198" t="str">
        <f>D18</f>
        <v>GAFSA</v>
      </c>
    </row>
    <row r="169" spans="1:10" ht="33" customHeight="1" x14ac:dyDescent="0.25">
      <c r="A169" s="207" t="s">
        <v>383</v>
      </c>
      <c r="B169" s="276">
        <f>'A1 Exploitation'!D492</f>
        <v>0.96666666666666667</v>
      </c>
      <c r="C169" s="276"/>
      <c r="D169" s="199"/>
      <c r="E169" s="199"/>
      <c r="F169" s="199"/>
      <c r="G169" s="199"/>
      <c r="H169" s="199"/>
      <c r="I169" s="199"/>
    </row>
    <row r="170" spans="1:10" ht="33" customHeight="1" x14ac:dyDescent="0.25">
      <c r="A170" s="206" t="s">
        <v>384</v>
      </c>
      <c r="B170" s="276">
        <f>'A2 Exploitation'!D492</f>
        <v>0.96666666666666667</v>
      </c>
      <c r="C170" s="276"/>
      <c r="D170" s="199"/>
      <c r="E170" s="199"/>
      <c r="F170" s="199"/>
      <c r="G170" s="199"/>
      <c r="H170" s="199"/>
      <c r="I170" s="199"/>
    </row>
    <row r="171" spans="1:10" ht="33" customHeight="1" x14ac:dyDescent="0.25">
      <c r="A171" s="207" t="s">
        <v>385</v>
      </c>
      <c r="B171" s="276">
        <f>'A3 Exploitation'!D492</f>
        <v>0.5714285714285714</v>
      </c>
      <c r="C171" s="276"/>
      <c r="D171" s="199"/>
      <c r="E171" s="199"/>
      <c r="F171" s="199"/>
      <c r="G171" s="199"/>
      <c r="H171" s="199"/>
      <c r="I171" s="199"/>
    </row>
    <row r="172" spans="1:10" ht="33" customHeight="1" x14ac:dyDescent="0.25">
      <c r="A172" s="207" t="s">
        <v>386</v>
      </c>
      <c r="B172" s="276">
        <f>'A4 Exploitation'!D492</f>
        <v>1</v>
      </c>
      <c r="C172" s="276"/>
    </row>
    <row r="173" spans="1:10" ht="33" customHeight="1" x14ac:dyDescent="0.25">
      <c r="A173" s="206" t="s">
        <v>387</v>
      </c>
      <c r="B173" s="276">
        <f>'A5 Exploitation'!D492</f>
        <v>0</v>
      </c>
      <c r="C173" s="276"/>
    </row>
    <row r="174" spans="1:10" ht="33" customHeight="1" x14ac:dyDescent="0.25">
      <c r="A174" s="206" t="s">
        <v>388</v>
      </c>
      <c r="B174" s="276">
        <f>'A6 Exploitation'!D492</f>
        <v>0</v>
      </c>
      <c r="C174" s="276"/>
    </row>
    <row r="175" spans="1:10" ht="18.75" x14ac:dyDescent="0.25">
      <c r="A175" s="210"/>
      <c r="B175" s="203"/>
      <c r="C175" s="203"/>
    </row>
    <row r="176" spans="1:10" ht="18.75" x14ac:dyDescent="0.25">
      <c r="A176" s="210"/>
      <c r="B176" s="203"/>
      <c r="C176" s="203"/>
    </row>
    <row r="177" spans="1:10" ht="33" customHeight="1" x14ac:dyDescent="0.25">
      <c r="A177" s="206" t="s">
        <v>381</v>
      </c>
      <c r="B177" s="277" t="s">
        <v>405</v>
      </c>
      <c r="C177" s="277"/>
      <c r="J177" s="198" t="str">
        <f>D18</f>
        <v>GAFSA</v>
      </c>
    </row>
    <row r="178" spans="1:10" ht="33" customHeight="1" x14ac:dyDescent="0.25">
      <c r="A178" s="207" t="s">
        <v>383</v>
      </c>
      <c r="B178" s="276">
        <f>'A1 Exploitation'!D501</f>
        <v>1</v>
      </c>
      <c r="C178" s="276"/>
    </row>
    <row r="179" spans="1:10" ht="33" customHeight="1" x14ac:dyDescent="0.25">
      <c r="A179" s="206" t="s">
        <v>384</v>
      </c>
      <c r="B179" s="276">
        <f>'A2 Exploitation'!D501</f>
        <v>1</v>
      </c>
      <c r="C179" s="276"/>
    </row>
    <row r="180" spans="1:10" ht="33" customHeight="1" x14ac:dyDescent="0.25">
      <c r="A180" s="207" t="s">
        <v>385</v>
      </c>
      <c r="B180" s="276" t="e">
        <f>'A3 Exploitation'!D501</f>
        <v>#DIV/0!</v>
      </c>
      <c r="C180" s="276"/>
    </row>
    <row r="181" spans="1:10" ht="33" customHeight="1" x14ac:dyDescent="0.25">
      <c r="A181" s="207" t="s">
        <v>386</v>
      </c>
      <c r="B181" s="276">
        <f>'A4 Exploitation'!D501</f>
        <v>1</v>
      </c>
      <c r="C181" s="276"/>
    </row>
    <row r="182" spans="1:10" ht="33" customHeight="1" x14ac:dyDescent="0.25">
      <c r="A182" s="206" t="s">
        <v>387</v>
      </c>
      <c r="B182" s="276">
        <f>'A5 Exploitation'!D501</f>
        <v>0</v>
      </c>
      <c r="C182" s="276"/>
    </row>
    <row r="183" spans="1:10" ht="33" customHeight="1" x14ac:dyDescent="0.25">
      <c r="A183" s="206" t="s">
        <v>388</v>
      </c>
      <c r="B183" s="276">
        <f>'A6 Exploitation'!D501</f>
        <v>0</v>
      </c>
      <c r="C183" s="276"/>
    </row>
    <row r="184" spans="1:10" ht="18.75" x14ac:dyDescent="0.25">
      <c r="A184" s="210"/>
      <c r="B184" s="203"/>
      <c r="C184" s="203"/>
    </row>
    <row r="185" spans="1:10" ht="18.75" x14ac:dyDescent="0.25">
      <c r="A185" s="210"/>
      <c r="B185" s="203"/>
      <c r="C185" s="203"/>
    </row>
    <row r="186" spans="1:10" ht="33" customHeight="1" x14ac:dyDescent="0.25">
      <c r="A186" s="206" t="s">
        <v>381</v>
      </c>
      <c r="B186" s="277" t="s">
        <v>406</v>
      </c>
      <c r="C186" s="277"/>
      <c r="J186" s="198" t="str">
        <f>D18</f>
        <v>GAFSA</v>
      </c>
    </row>
    <row r="187" spans="1:10" ht="33" customHeight="1" x14ac:dyDescent="0.25">
      <c r="A187" s="207" t="s">
        <v>383</v>
      </c>
      <c r="B187" s="276">
        <f>'A1 Technique'!D198</f>
        <v>0.91379310344827591</v>
      </c>
      <c r="C187" s="276"/>
    </row>
    <row r="188" spans="1:10" ht="33" customHeight="1" x14ac:dyDescent="0.25">
      <c r="A188" s="206" t="s">
        <v>384</v>
      </c>
      <c r="B188" s="276">
        <f>'A2 Technique'!D198</f>
        <v>0.9327731092436975</v>
      </c>
      <c r="C188" s="276"/>
    </row>
    <row r="189" spans="1:10" ht="33" customHeight="1" x14ac:dyDescent="0.25">
      <c r="A189" s="207" t="s">
        <v>385</v>
      </c>
      <c r="B189" s="276">
        <f>'A3 Technique'!D198</f>
        <v>0.77631578947368418</v>
      </c>
      <c r="C189" s="276"/>
    </row>
    <row r="190" spans="1:10" ht="33" customHeight="1" x14ac:dyDescent="0.25">
      <c r="A190" s="207" t="s">
        <v>386</v>
      </c>
      <c r="B190" s="276">
        <f>'A4 Technique'!D198</f>
        <v>0.95495495495495497</v>
      </c>
      <c r="C190" s="276"/>
    </row>
    <row r="191" spans="1:10" ht="33" customHeight="1" x14ac:dyDescent="0.25">
      <c r="A191" s="206" t="s">
        <v>387</v>
      </c>
      <c r="B191" s="276">
        <f>'A5 Technique'!D198</f>
        <v>0</v>
      </c>
      <c r="C191" s="276"/>
    </row>
    <row r="192" spans="1:10" ht="33" customHeight="1" x14ac:dyDescent="0.25">
      <c r="A192" s="206" t="s">
        <v>388</v>
      </c>
      <c r="B192" s="276">
        <f>'A6 Technique'!D198</f>
        <v>0</v>
      </c>
      <c r="C192" s="276"/>
    </row>
  </sheetData>
  <sheetProtection algorithmName="SHA-512" hashValue="ra9ntQfv6jQXvWf8VlUxk5Mv3h0+0e/rQv2h14jG4qepIiwQdZ50Or5zbxq59q9BH759LI8z1wqZ1iqC4LnBSA==" saltValue="OGQW2Hd4YjqzXQ0ytqGO2A==" spinCount="100000" sheet="1" objects="1" scenarios="1" formatCells="0" formatColumns="0" formatRows="0"/>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58" orientation="portrait" r:id="rId1"/>
  <rowBreaks count="4" manualBreakCount="4">
    <brk id="49" max="16383" man="1"/>
    <brk id="94" max="16383" man="1"/>
    <brk id="121" max="16383" man="1"/>
    <brk id="166"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5">
      <c r="A8" s="299" t="str">
        <f>'Page de garde'!D18</f>
        <v>GAFSA</v>
      </c>
      <c r="B8" s="299"/>
      <c r="C8" s="299"/>
      <c r="D8" s="299"/>
      <c r="E8" s="299"/>
      <c r="F8" s="299"/>
      <c r="G8" s="216"/>
      <c r="H8" s="216"/>
      <c r="I8" s="213"/>
    </row>
    <row r="9" spans="1:9" ht="24.75" x14ac:dyDescent="0.5">
      <c r="A9" s="38" t="s">
        <v>44</v>
      </c>
      <c r="B9" s="300"/>
      <c r="C9" s="300"/>
      <c r="D9" s="300"/>
      <c r="E9" s="300"/>
      <c r="F9" s="300"/>
      <c r="G9" s="216"/>
      <c r="H9" s="216"/>
      <c r="I9" s="213"/>
    </row>
    <row r="10" spans="1:9" ht="24.75" x14ac:dyDescent="0.5">
      <c r="A10" s="39" t="s">
        <v>46</v>
      </c>
      <c r="B10" s="301"/>
      <c r="C10" s="301"/>
      <c r="D10" s="301"/>
      <c r="E10" s="301"/>
      <c r="F10" s="301"/>
      <c r="G10" s="216"/>
      <c r="H10" s="216"/>
      <c r="I10" s="213"/>
    </row>
    <row r="11" spans="1:9" ht="24.75" x14ac:dyDescent="0.5">
      <c r="A11" s="38" t="s">
        <v>45</v>
      </c>
      <c r="B11" s="296"/>
      <c r="C11" s="296"/>
      <c r="D11" s="296"/>
      <c r="E11" s="296"/>
      <c r="F11" s="296"/>
      <c r="G11" s="216"/>
      <c r="H11" s="216"/>
      <c r="I11" s="213"/>
    </row>
    <row r="12" spans="1:9" ht="24.75" x14ac:dyDescent="0.5">
      <c r="A12" s="38" t="s">
        <v>276</v>
      </c>
      <c r="B12" s="289">
        <f>D505</f>
        <v>0</v>
      </c>
      <c r="C12" s="289"/>
      <c r="D12" s="289"/>
      <c r="E12" s="289"/>
      <c r="F12" s="289"/>
      <c r="G12" s="216"/>
      <c r="H12" s="216"/>
      <c r="I12" s="213"/>
    </row>
    <row r="13" spans="1:9" ht="22.5" x14ac:dyDescent="0.45">
      <c r="A13" s="35"/>
      <c r="B13" s="36"/>
      <c r="C13" s="36"/>
      <c r="D13" s="290"/>
      <c r="E13" s="290"/>
      <c r="F13" s="290"/>
      <c r="G13" s="290"/>
      <c r="H13" s="290"/>
      <c r="I13" s="3"/>
    </row>
    <row r="14" spans="1:9" ht="16.5" customHeight="1" x14ac:dyDescent="0.3">
      <c r="A14" s="291" t="s">
        <v>32</v>
      </c>
      <c r="B14" s="292" t="s">
        <v>33</v>
      </c>
      <c r="C14" s="292"/>
      <c r="D14" s="292" t="s">
        <v>48</v>
      </c>
      <c r="E14" s="293" t="s">
        <v>358</v>
      </c>
      <c r="F14" s="292" t="s">
        <v>214</v>
      </c>
      <c r="G14" s="36"/>
      <c r="H14" s="36"/>
    </row>
    <row r="15" spans="1:9" ht="16.5" customHeight="1" x14ac:dyDescent="0.3">
      <c r="A15" s="291"/>
      <c r="B15" s="77" t="s">
        <v>36</v>
      </c>
      <c r="C15" s="77" t="s">
        <v>35</v>
      </c>
      <c r="D15" s="292"/>
      <c r="E15" s="293"/>
      <c r="F15" s="292"/>
      <c r="G15" s="36"/>
      <c r="H15" s="36"/>
    </row>
    <row r="16" spans="1:9" ht="18" x14ac:dyDescent="0.35">
      <c r="A16" s="284" t="s">
        <v>0</v>
      </c>
      <c r="B16" s="284"/>
      <c r="C16" s="284"/>
      <c r="D16" s="284"/>
      <c r="E16" s="284"/>
      <c r="F16" s="284"/>
      <c r="G16" s="36"/>
      <c r="H16" s="36"/>
    </row>
    <row r="17" spans="1:8" ht="18" x14ac:dyDescent="0.3">
      <c r="A17" s="182">
        <f>B11</f>
        <v>0</v>
      </c>
      <c r="B17" s="36"/>
      <c r="C17" s="36"/>
      <c r="D17" s="36"/>
      <c r="E17" s="36"/>
      <c r="F17" s="36"/>
      <c r="G17" s="36"/>
      <c r="H17" s="36"/>
    </row>
    <row r="18" spans="1:8" ht="18" x14ac:dyDescent="0.25">
      <c r="A18" s="294" t="s">
        <v>1</v>
      </c>
      <c r="B18" s="295"/>
      <c r="C18" s="295"/>
      <c r="D18" s="295"/>
      <c r="E18" s="295"/>
      <c r="F18" s="29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5" t="s">
        <v>18</v>
      </c>
      <c r="B26" s="286"/>
      <c r="C26" s="286"/>
      <c r="D26" s="286"/>
      <c r="E26" s="286"/>
      <c r="F26" s="28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3">
        <f>B11</f>
        <v>0</v>
      </c>
      <c r="B44" s="6"/>
      <c r="C44" s="7"/>
      <c r="D44" s="6"/>
    </row>
    <row r="45" spans="1:7" ht="16.5" x14ac:dyDescent="0.25">
      <c r="A45" s="287" t="s">
        <v>63</v>
      </c>
      <c r="B45" s="288"/>
      <c r="C45" s="288"/>
      <c r="D45" s="288"/>
      <c r="E45" s="288"/>
      <c r="F45" s="28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3">
        <f>B11</f>
        <v>0</v>
      </c>
      <c r="B100" s="6"/>
      <c r="C100" s="7"/>
      <c r="D100" s="6"/>
    </row>
    <row r="101" spans="1:6" ht="16.5" x14ac:dyDescent="0.25">
      <c r="A101" s="287" t="s">
        <v>63</v>
      </c>
      <c r="B101" s="288"/>
      <c r="C101" s="288"/>
      <c r="D101" s="288"/>
      <c r="E101" s="288"/>
      <c r="F101" s="28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3">
        <f>B11</f>
        <v>0</v>
      </c>
      <c r="B153" s="6"/>
      <c r="C153" s="7"/>
      <c r="D153" s="59"/>
    </row>
    <row r="154" spans="1:6" ht="16.5" x14ac:dyDescent="0.25">
      <c r="A154" s="287" t="s">
        <v>63</v>
      </c>
      <c r="B154" s="288"/>
      <c r="C154" s="288"/>
      <c r="D154" s="288"/>
      <c r="E154" s="288"/>
      <c r="F154" s="28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9">
        <f>B11</f>
        <v>0</v>
      </c>
      <c r="B193" s="6"/>
      <c r="C193" s="7"/>
      <c r="D193" s="6"/>
    </row>
    <row r="194" spans="1:7" ht="18" x14ac:dyDescent="0.25">
      <c r="A194" s="285" t="s">
        <v>158</v>
      </c>
      <c r="B194" s="286"/>
      <c r="C194" s="286"/>
      <c r="D194" s="286"/>
      <c r="E194" s="286"/>
      <c r="F194" s="286"/>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3">
        <f>B11</f>
        <v>0</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2">
        <f>B11</f>
        <v>0</v>
      </c>
      <c r="B292" s="6"/>
      <c r="C292" s="7"/>
      <c r="D292" s="59"/>
    </row>
    <row r="293" spans="1:7" ht="18" x14ac:dyDescent="0.25">
      <c r="A293" s="285" t="s">
        <v>19</v>
      </c>
      <c r="B293" s="286"/>
      <c r="C293" s="286"/>
      <c r="D293" s="286"/>
      <c r="E293" s="286"/>
      <c r="F293" s="28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3">
        <f>B11</f>
        <v>0</v>
      </c>
      <c r="B325" s="6"/>
      <c r="C325" s="7"/>
      <c r="D325" s="6"/>
    </row>
    <row r="326" spans="1:9" ht="18" x14ac:dyDescent="0.25">
      <c r="A326" s="285" t="s">
        <v>12</v>
      </c>
      <c r="B326" s="286"/>
      <c r="C326" s="286"/>
      <c r="D326" s="286"/>
      <c r="E326" s="286"/>
      <c r="F326" s="28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3">
        <f>B11</f>
        <v>0</v>
      </c>
      <c r="B353" s="6"/>
      <c r="C353" s="7"/>
      <c r="D353" s="59"/>
    </row>
    <row r="354" spans="1:6" ht="16.5" x14ac:dyDescent="0.25">
      <c r="A354" s="287" t="s">
        <v>113</v>
      </c>
      <c r="B354" s="288"/>
      <c r="C354" s="288"/>
      <c r="D354" s="288"/>
      <c r="E354" s="288"/>
      <c r="F354" s="28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4" t="s">
        <v>125</v>
      </c>
      <c r="B405" s="284"/>
      <c r="C405" s="284"/>
      <c r="D405" s="284"/>
      <c r="E405" s="284"/>
      <c r="F405" s="284"/>
    </row>
    <row r="406" spans="1:6" x14ac:dyDescent="0.25">
      <c r="A406" s="192">
        <f>B11</f>
        <v>0</v>
      </c>
      <c r="B406" s="6"/>
      <c r="C406" s="7"/>
      <c r="D406" s="6"/>
    </row>
    <row r="407" spans="1:6" ht="16.5" x14ac:dyDescent="0.25">
      <c r="A407" s="287" t="s">
        <v>19</v>
      </c>
      <c r="B407" s="288"/>
      <c r="C407" s="288"/>
      <c r="D407" s="288"/>
      <c r="E407" s="288"/>
      <c r="F407" s="28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5">
        <f>+B11</f>
        <v>0</v>
      </c>
      <c r="B436" s="6"/>
      <c r="C436" s="7"/>
      <c r="D436" s="6"/>
    </row>
    <row r="437" spans="1:7" ht="18" x14ac:dyDescent="0.25">
      <c r="A437" s="285" t="s">
        <v>375</v>
      </c>
      <c r="B437" s="286"/>
      <c r="C437" s="286"/>
      <c r="D437" s="286"/>
      <c r="E437" s="286"/>
      <c r="F437" s="28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5" t="s">
        <v>31</v>
      </c>
      <c r="B444" s="286"/>
      <c r="C444" s="286"/>
      <c r="D444" s="286"/>
      <c r="E444" s="286"/>
      <c r="F444" s="28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i86tTGlIIIaAjqRKMqqUR8BkW3joWerwMD6n3nG5IBFmI56XxZNBRlK3ZGcDqJIzT3HpJCdQVNAwwIAjnFGWw==" saltValue="WwmSbOK5MfGJVAH+zv0iy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4"/>
      <c r="E1" s="314"/>
      <c r="F1" s="314"/>
      <c r="G1" s="314"/>
      <c r="H1" s="314"/>
      <c r="I1" s="31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8" t="s">
        <v>52</v>
      </c>
      <c r="B6" s="298"/>
      <c r="C6" s="298"/>
      <c r="D6" s="298"/>
      <c r="E6" s="298"/>
      <c r="F6" s="298"/>
      <c r="G6" s="216"/>
      <c r="H6" s="216"/>
      <c r="I6" s="216"/>
    </row>
    <row r="7" spans="1:9" s="36" customFormat="1" ht="21.75" customHeight="1" x14ac:dyDescent="0.5">
      <c r="A7" s="299" t="str">
        <f>'A1 Exploitation'!A8:F8</f>
        <v>GAFSA</v>
      </c>
      <c r="B7" s="299"/>
      <c r="C7" s="299"/>
      <c r="D7" s="299"/>
      <c r="E7" s="299"/>
      <c r="F7" s="299"/>
      <c r="G7" s="216"/>
      <c r="H7" s="216"/>
      <c r="I7" s="216"/>
    </row>
    <row r="8" spans="1:9" s="36" customFormat="1" ht="24.75" x14ac:dyDescent="0.5">
      <c r="A8" s="38" t="s">
        <v>44</v>
      </c>
      <c r="B8" s="315">
        <f>'A5 Exploitation'!B9:F9</f>
        <v>0</v>
      </c>
      <c r="C8" s="315"/>
      <c r="D8" s="315"/>
      <c r="E8" s="315"/>
      <c r="F8" s="315"/>
      <c r="G8" s="216"/>
      <c r="H8" s="216"/>
      <c r="I8" s="216"/>
    </row>
    <row r="9" spans="1:9" s="36" customFormat="1" ht="24.75" x14ac:dyDescent="0.5">
      <c r="A9" s="39" t="s">
        <v>46</v>
      </c>
      <c r="B9" s="316">
        <f>'A5 Exploitation'!B10:F10</f>
        <v>0</v>
      </c>
      <c r="C9" s="316"/>
      <c r="D9" s="316"/>
      <c r="E9" s="316"/>
      <c r="F9" s="316"/>
      <c r="G9" s="216"/>
      <c r="H9" s="216"/>
      <c r="I9" s="216"/>
    </row>
    <row r="10" spans="1:9" s="36" customFormat="1" ht="24.75" x14ac:dyDescent="0.5">
      <c r="A10" s="38" t="s">
        <v>45</v>
      </c>
      <c r="B10" s="313">
        <f>'A5 Exploitation'!B11:F11</f>
        <v>0</v>
      </c>
      <c r="C10" s="313"/>
      <c r="D10" s="313"/>
      <c r="E10" s="313"/>
      <c r="F10" s="313"/>
      <c r="G10" s="216"/>
      <c r="H10" s="216"/>
      <c r="I10" s="216"/>
    </row>
    <row r="11" spans="1:9" s="36" customFormat="1" ht="24.75" x14ac:dyDescent="0.5">
      <c r="A11" s="38" t="s">
        <v>341</v>
      </c>
      <c r="B11" s="317">
        <f>D198</f>
        <v>0</v>
      </c>
      <c r="C11" s="317"/>
      <c r="D11" s="317"/>
      <c r="E11" s="317"/>
      <c r="F11" s="317"/>
      <c r="G11" s="216"/>
      <c r="H11" s="216"/>
      <c r="I11" s="216"/>
    </row>
    <row r="12" spans="1:9" s="36" customFormat="1" ht="22.5" x14ac:dyDescent="0.45">
      <c r="A12" s="35"/>
      <c r="D12" s="290"/>
      <c r="E12" s="290"/>
      <c r="F12" s="290"/>
      <c r="G12" s="290"/>
      <c r="H12" s="290"/>
      <c r="I12" s="40"/>
    </row>
    <row r="13" spans="1:9" s="36" customFormat="1" ht="11.25" customHeight="1" x14ac:dyDescent="0.3">
      <c r="A13" s="291" t="s">
        <v>32</v>
      </c>
      <c r="B13" s="292" t="s">
        <v>33</v>
      </c>
      <c r="C13" s="292"/>
      <c r="D13" s="292" t="s">
        <v>48</v>
      </c>
      <c r="E13" s="292" t="s">
        <v>213</v>
      </c>
      <c r="F13" s="292" t="s">
        <v>214</v>
      </c>
    </row>
    <row r="14" spans="1:9" s="36" customFormat="1" ht="12.75" customHeight="1" x14ac:dyDescent="0.3">
      <c r="A14" s="291"/>
      <c r="B14" s="70" t="s">
        <v>36</v>
      </c>
      <c r="C14" s="70" t="s">
        <v>35</v>
      </c>
      <c r="D14" s="292"/>
      <c r="E14" s="292"/>
      <c r="F14" s="292"/>
    </row>
    <row r="15" spans="1:9" x14ac:dyDescent="0.3">
      <c r="A15" s="41"/>
      <c r="B15" s="41"/>
      <c r="C15" s="41"/>
      <c r="D15" s="41"/>
    </row>
    <row r="16" spans="1:9" ht="19.5" x14ac:dyDescent="0.4">
      <c r="A16" s="318" t="s">
        <v>0</v>
      </c>
      <c r="B16" s="319"/>
      <c r="C16" s="319"/>
      <c r="D16" s="319"/>
      <c r="E16" s="319"/>
      <c r="F16" s="31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0" t="s">
        <v>38</v>
      </c>
      <c r="B22" s="307"/>
      <c r="C22" s="308"/>
      <c r="D22" s="215">
        <f>SUM(B17:C21)</f>
        <v>0</v>
      </c>
    </row>
    <row r="23" spans="1:6" x14ac:dyDescent="0.3">
      <c r="A23" s="304" t="s">
        <v>342</v>
      </c>
      <c r="B23" s="305"/>
      <c r="C23" s="306"/>
      <c r="D23" s="65">
        <f>D22/(COUNT(B17:C21)*2)</f>
        <v>0</v>
      </c>
    </row>
    <row r="24" spans="1:6" s="50" customFormat="1" x14ac:dyDescent="0.3">
      <c r="A24" s="54"/>
      <c r="B24" s="55"/>
      <c r="C24" s="55"/>
      <c r="D24" s="56"/>
    </row>
    <row r="25" spans="1:6" ht="19.5" x14ac:dyDescent="0.4">
      <c r="A25" s="302" t="s">
        <v>4</v>
      </c>
      <c r="B25" s="303"/>
      <c r="C25" s="303"/>
      <c r="D25" s="303"/>
      <c r="E25" s="303"/>
      <c r="F25" s="30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4" t="s">
        <v>38</v>
      </c>
      <c r="B32" s="305"/>
      <c r="C32" s="306"/>
      <c r="D32" s="214">
        <f>SUM(B26:C31)</f>
        <v>0</v>
      </c>
    </row>
    <row r="33" spans="1:6" x14ac:dyDescent="0.3">
      <c r="A33" s="304" t="s">
        <v>342</v>
      </c>
      <c r="B33" s="305"/>
      <c r="C33" s="306"/>
      <c r="D33" s="65">
        <f>D32/(COUNT(B26:C31)*2)</f>
        <v>0</v>
      </c>
    </row>
    <row r="34" spans="1:6" s="50" customFormat="1" x14ac:dyDescent="0.3">
      <c r="A34" s="54"/>
      <c r="B34" s="55"/>
      <c r="C34" s="55"/>
      <c r="D34" s="56"/>
    </row>
    <row r="35" spans="1:6" s="50" customFormat="1" ht="19.5" x14ac:dyDescent="0.4">
      <c r="A35" s="302" t="s">
        <v>246</v>
      </c>
      <c r="B35" s="303"/>
      <c r="C35" s="303"/>
      <c r="D35" s="303"/>
      <c r="E35" s="303"/>
      <c r="F35" s="30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4" t="s">
        <v>38</v>
      </c>
      <c r="B41" s="305"/>
      <c r="C41" s="306"/>
      <c r="D41" s="214">
        <f>SUM(B36:C40)</f>
        <v>0</v>
      </c>
      <c r="E41" s="37"/>
      <c r="F41" s="37"/>
    </row>
    <row r="42" spans="1:6" s="50" customFormat="1" x14ac:dyDescent="0.3">
      <c r="A42" s="304" t="s">
        <v>342</v>
      </c>
      <c r="B42" s="305"/>
      <c r="C42" s="306"/>
      <c r="D42" s="65">
        <f>D41/(COUNT(B36:C40)*2)</f>
        <v>0</v>
      </c>
      <c r="E42" s="37"/>
      <c r="F42" s="37"/>
    </row>
    <row r="43" spans="1:6" s="50" customFormat="1" x14ac:dyDescent="0.3">
      <c r="A43" s="90"/>
      <c r="B43" s="91"/>
      <c r="C43" s="91"/>
      <c r="D43" s="92"/>
    </row>
    <row r="44" spans="1:6" ht="19.5" x14ac:dyDescent="0.4">
      <c r="A44" s="311" t="s">
        <v>21</v>
      </c>
      <c r="B44" s="312"/>
      <c r="C44" s="312"/>
      <c r="D44" s="312"/>
      <c r="E44" s="312"/>
      <c r="F44" s="31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0</v>
      </c>
    </row>
    <row r="52" spans="1:6" x14ac:dyDescent="0.3">
      <c r="A52" s="304" t="s">
        <v>342</v>
      </c>
      <c r="B52" s="305"/>
      <c r="C52" s="306"/>
      <c r="D52" s="65">
        <f>D51/(COUNT(B45:C50)*2)</f>
        <v>0</v>
      </c>
    </row>
    <row r="53" spans="1:6" s="50" customFormat="1" x14ac:dyDescent="0.3">
      <c r="A53" s="54"/>
      <c r="B53" s="55"/>
      <c r="C53" s="55"/>
      <c r="D53" s="56"/>
    </row>
    <row r="54" spans="1:6" ht="19.5" x14ac:dyDescent="0.4">
      <c r="A54" s="302" t="s">
        <v>8</v>
      </c>
      <c r="B54" s="303"/>
      <c r="C54" s="303"/>
      <c r="D54" s="303"/>
      <c r="E54" s="303"/>
      <c r="F54" s="303"/>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4" t="s">
        <v>38</v>
      </c>
      <c r="B62" s="305"/>
      <c r="C62" s="306"/>
      <c r="D62" s="214">
        <f>SUM(B55:C61)</f>
        <v>0</v>
      </c>
    </row>
    <row r="63" spans="1:6" x14ac:dyDescent="0.3">
      <c r="A63" s="304" t="s">
        <v>342</v>
      </c>
      <c r="B63" s="305"/>
      <c r="C63" s="306"/>
      <c r="D63" s="65">
        <f>D62/(COUNT(B55:C61)*2)</f>
        <v>0</v>
      </c>
    </row>
    <row r="64" spans="1:6" s="50" customFormat="1" x14ac:dyDescent="0.3">
      <c r="A64" s="54"/>
      <c r="B64" s="55"/>
      <c r="C64" s="55"/>
      <c r="D64" s="56"/>
    </row>
    <row r="65" spans="1:6" ht="19.5" x14ac:dyDescent="0.4">
      <c r="A65" s="302" t="s">
        <v>143</v>
      </c>
      <c r="B65" s="303"/>
      <c r="C65" s="303"/>
      <c r="D65" s="303"/>
      <c r="E65" s="303"/>
      <c r="F65" s="30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4" t="s">
        <v>38</v>
      </c>
      <c r="B83" s="305"/>
      <c r="C83" s="306"/>
      <c r="D83" s="214">
        <f>SUM(B66:C82)</f>
        <v>0</v>
      </c>
    </row>
    <row r="84" spans="1:6" x14ac:dyDescent="0.3">
      <c r="A84" s="304" t="s">
        <v>342</v>
      </c>
      <c r="B84" s="305"/>
      <c r="C84" s="306"/>
      <c r="D84" s="65">
        <f>D83/(COUNT(B66:C82)*2)</f>
        <v>0</v>
      </c>
    </row>
    <row r="85" spans="1:6" s="50" customFormat="1" x14ac:dyDescent="0.3">
      <c r="A85" s="54"/>
      <c r="B85" s="55"/>
      <c r="C85" s="55"/>
      <c r="D85" s="56"/>
    </row>
    <row r="86" spans="1:6" ht="19.5" x14ac:dyDescent="0.4">
      <c r="A86" s="302" t="s">
        <v>237</v>
      </c>
      <c r="B86" s="303"/>
      <c r="C86" s="303"/>
      <c r="D86" s="303"/>
      <c r="E86" s="303"/>
      <c r="F86" s="30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4" t="s">
        <v>38</v>
      </c>
      <c r="B101" s="305"/>
      <c r="C101" s="306"/>
      <c r="D101" s="214">
        <f>SUM(B87:C100)</f>
        <v>0</v>
      </c>
    </row>
    <row r="102" spans="1:6" x14ac:dyDescent="0.3">
      <c r="A102" s="304" t="s">
        <v>342</v>
      </c>
      <c r="B102" s="305"/>
      <c r="C102" s="30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2" t="s">
        <v>238</v>
      </c>
      <c r="B105" s="303"/>
      <c r="C105" s="303"/>
      <c r="D105" s="303"/>
      <c r="E105" s="303"/>
      <c r="F105" s="30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4" t="s">
        <v>38</v>
      </c>
      <c r="B117" s="305"/>
      <c r="C117" s="306"/>
      <c r="D117" s="214">
        <f>SUM(B106:C116)</f>
        <v>0</v>
      </c>
      <c r="E117" s="37"/>
      <c r="F117" s="37"/>
    </row>
    <row r="118" spans="1:6" s="50" customFormat="1" x14ac:dyDescent="0.3">
      <c r="A118" s="304" t="s">
        <v>342</v>
      </c>
      <c r="B118" s="305"/>
      <c r="C118" s="306"/>
      <c r="D118" s="65">
        <f>D117/(COUNT(B106:C116)*2)</f>
        <v>0</v>
      </c>
      <c r="E118" s="37"/>
      <c r="F118" s="37"/>
    </row>
    <row r="119" spans="1:6" s="50" customFormat="1" x14ac:dyDescent="0.3">
      <c r="A119" s="54"/>
      <c r="B119" s="55"/>
      <c r="C119" s="55"/>
      <c r="D119" s="56"/>
    </row>
    <row r="120" spans="1:6" ht="19.5" x14ac:dyDescent="0.4">
      <c r="A120" s="302" t="s">
        <v>208</v>
      </c>
      <c r="B120" s="303"/>
      <c r="C120" s="303"/>
      <c r="D120" s="303"/>
      <c r="E120" s="303"/>
      <c r="F120" s="30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214">
        <f>SUM(B121:C131)</f>
        <v>0</v>
      </c>
    </row>
    <row r="133" spans="1:6" x14ac:dyDescent="0.3">
      <c r="A133" s="304" t="s">
        <v>342</v>
      </c>
      <c r="B133" s="305"/>
      <c r="C133" s="306"/>
      <c r="D133" s="63">
        <f>D132/(COUNT(B121:C131)*2)</f>
        <v>0</v>
      </c>
    </row>
    <row r="134" spans="1:6" s="50" customFormat="1" x14ac:dyDescent="0.3">
      <c r="A134" s="54"/>
      <c r="B134" s="55"/>
      <c r="C134" s="55"/>
      <c r="D134" s="61"/>
    </row>
    <row r="135" spans="1:6" ht="19.5" x14ac:dyDescent="0.4">
      <c r="A135" s="302" t="s">
        <v>78</v>
      </c>
      <c r="B135" s="303"/>
      <c r="C135" s="303"/>
      <c r="D135" s="303"/>
      <c r="E135" s="303"/>
      <c r="F135" s="303"/>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4" t="s">
        <v>38</v>
      </c>
      <c r="B148" s="305"/>
      <c r="C148" s="306"/>
      <c r="D148" s="214">
        <f>SUM(B136:C147)</f>
        <v>0</v>
      </c>
    </row>
    <row r="149" spans="1:6" x14ac:dyDescent="0.3">
      <c r="A149" s="304" t="s">
        <v>342</v>
      </c>
      <c r="B149" s="305"/>
      <c r="C149" s="306"/>
      <c r="D149" s="65">
        <f>D148/(COUNT(B136:C147)*2)</f>
        <v>0</v>
      </c>
    </row>
    <row r="150" spans="1:6" s="50" customFormat="1" x14ac:dyDescent="0.3">
      <c r="A150" s="54"/>
      <c r="B150" s="55"/>
      <c r="C150" s="55"/>
      <c r="D150" s="56"/>
    </row>
    <row r="151" spans="1:6" ht="19.5" x14ac:dyDescent="0.4">
      <c r="A151" s="302" t="s">
        <v>243</v>
      </c>
      <c r="B151" s="303"/>
      <c r="C151" s="303"/>
      <c r="D151" s="303"/>
      <c r="E151" s="303"/>
      <c r="F151" s="30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4" t="s">
        <v>38</v>
      </c>
      <c r="B160" s="307"/>
      <c r="C160" s="308"/>
      <c r="D160" s="215">
        <f>SUM(B152:C159)</f>
        <v>0</v>
      </c>
    </row>
    <row r="161" spans="1:6" x14ac:dyDescent="0.3">
      <c r="A161" s="304" t="s">
        <v>342</v>
      </c>
      <c r="B161" s="305"/>
      <c r="C161" s="306"/>
      <c r="D161" s="65">
        <f>D160/(COUNT(B152:C159)*2)</f>
        <v>0</v>
      </c>
    </row>
    <row r="162" spans="1:6" s="50" customFormat="1" x14ac:dyDescent="0.3">
      <c r="A162" s="54"/>
      <c r="B162" s="55"/>
      <c r="C162" s="57"/>
      <c r="D162" s="58"/>
    </row>
    <row r="163" spans="1:6" ht="19.5" x14ac:dyDescent="0.4">
      <c r="A163" s="302" t="s">
        <v>85</v>
      </c>
      <c r="B163" s="303"/>
      <c r="C163" s="303"/>
      <c r="D163" s="303"/>
      <c r="E163" s="303"/>
      <c r="F163" s="30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4" t="s">
        <v>38</v>
      </c>
      <c r="B168" s="305"/>
      <c r="C168" s="306"/>
      <c r="D168" s="214">
        <f>SUM(B164:C167)</f>
        <v>0</v>
      </c>
    </row>
    <row r="169" spans="1:6" x14ac:dyDescent="0.3">
      <c r="A169" s="304" t="s">
        <v>342</v>
      </c>
      <c r="B169" s="305"/>
      <c r="C169" s="306"/>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4" t="s">
        <v>38</v>
      </c>
      <c r="B176" s="305"/>
      <c r="C176" s="306"/>
      <c r="D176" s="214">
        <f>SUM(B172:C175)</f>
        <v>0</v>
      </c>
    </row>
    <row r="177" spans="1:6" x14ac:dyDescent="0.3">
      <c r="A177" s="304" t="s">
        <v>342</v>
      </c>
      <c r="B177" s="305"/>
      <c r="C177" s="306"/>
      <c r="D177" s="65">
        <f>D176/(COUNT(B172:C175)*2)</f>
        <v>0</v>
      </c>
    </row>
    <row r="178" spans="1:6" s="50" customFormat="1" x14ac:dyDescent="0.3">
      <c r="A178" s="54"/>
      <c r="B178" s="55"/>
      <c r="C178" s="55"/>
      <c r="D178" s="56"/>
    </row>
    <row r="179" spans="1:6" ht="19.5" x14ac:dyDescent="0.4">
      <c r="A179" s="302" t="s">
        <v>87</v>
      </c>
      <c r="B179" s="303"/>
      <c r="C179" s="303"/>
      <c r="D179" s="303"/>
      <c r="E179" s="303"/>
      <c r="F179" s="30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4" t="s">
        <v>38</v>
      </c>
      <c r="B185" s="305"/>
      <c r="C185" s="306"/>
      <c r="D185" s="214">
        <f>SUM(B180:C184)</f>
        <v>0</v>
      </c>
    </row>
    <row r="186" spans="1:6" x14ac:dyDescent="0.3">
      <c r="A186" s="304" t="s">
        <v>342</v>
      </c>
      <c r="B186" s="305"/>
      <c r="C186" s="306"/>
      <c r="D186" s="65">
        <f>D185/(COUNT(B180:C184)*2)</f>
        <v>0</v>
      </c>
    </row>
    <row r="187" spans="1:6" s="50" customFormat="1" x14ac:dyDescent="0.3">
      <c r="A187" s="54"/>
      <c r="B187" s="55"/>
      <c r="C187" s="55"/>
      <c r="D187" s="56"/>
    </row>
    <row r="188" spans="1:6" ht="19.5" x14ac:dyDescent="0.4">
      <c r="A188" s="302" t="s">
        <v>242</v>
      </c>
      <c r="B188" s="303"/>
      <c r="C188" s="303"/>
      <c r="D188" s="303"/>
      <c r="E188" s="303"/>
      <c r="F188" s="30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4" t="s">
        <v>38</v>
      </c>
      <c r="B193" s="305"/>
      <c r="C193" s="306"/>
      <c r="D193" s="97">
        <f>SUM(B189:C192)</f>
        <v>0</v>
      </c>
    </row>
    <row r="194" spans="1:4" x14ac:dyDescent="0.3">
      <c r="A194" s="304" t="s">
        <v>342</v>
      </c>
      <c r="B194" s="305"/>
      <c r="C194" s="30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5">
      <c r="A8" s="299" t="str">
        <f>'Page de garde'!D18</f>
        <v>GAFSA</v>
      </c>
      <c r="B8" s="299"/>
      <c r="C8" s="299"/>
      <c r="D8" s="299"/>
      <c r="E8" s="299"/>
      <c r="F8" s="299"/>
      <c r="G8" s="216"/>
      <c r="H8" s="216"/>
      <c r="I8" s="213"/>
    </row>
    <row r="9" spans="1:9" ht="24.75" x14ac:dyDescent="0.5">
      <c r="A9" s="38" t="s">
        <v>44</v>
      </c>
      <c r="B9" s="300"/>
      <c r="C9" s="300"/>
      <c r="D9" s="300"/>
      <c r="E9" s="300"/>
      <c r="F9" s="300"/>
      <c r="G9" s="216"/>
      <c r="H9" s="216"/>
      <c r="I9" s="213"/>
    </row>
    <row r="10" spans="1:9" ht="24.75" x14ac:dyDescent="0.5">
      <c r="A10" s="39" t="s">
        <v>46</v>
      </c>
      <c r="B10" s="301"/>
      <c r="C10" s="301"/>
      <c r="D10" s="301"/>
      <c r="E10" s="301"/>
      <c r="F10" s="301"/>
      <c r="G10" s="216"/>
      <c r="H10" s="216"/>
      <c r="I10" s="213"/>
    </row>
    <row r="11" spans="1:9" ht="24.75" x14ac:dyDescent="0.5">
      <c r="A11" s="38" t="s">
        <v>45</v>
      </c>
      <c r="B11" s="296"/>
      <c r="C11" s="296"/>
      <c r="D11" s="296"/>
      <c r="E11" s="296"/>
      <c r="F11" s="296"/>
      <c r="G11" s="216"/>
      <c r="H11" s="216"/>
      <c r="I11" s="213"/>
    </row>
    <row r="12" spans="1:9" ht="24.75" x14ac:dyDescent="0.5">
      <c r="A12" s="38" t="s">
        <v>276</v>
      </c>
      <c r="B12" s="289">
        <f>D505</f>
        <v>0</v>
      </c>
      <c r="C12" s="289"/>
      <c r="D12" s="289"/>
      <c r="E12" s="289"/>
      <c r="F12" s="289"/>
      <c r="G12" s="216"/>
      <c r="H12" s="216"/>
      <c r="I12" s="213"/>
    </row>
    <row r="13" spans="1:9" ht="22.5" x14ac:dyDescent="0.45">
      <c r="A13" s="35"/>
      <c r="B13" s="36"/>
      <c r="C13" s="36"/>
      <c r="D13" s="290"/>
      <c r="E13" s="290"/>
      <c r="F13" s="290"/>
      <c r="G13" s="290"/>
      <c r="H13" s="290"/>
      <c r="I13" s="3"/>
    </row>
    <row r="14" spans="1:9" ht="16.5" customHeight="1" x14ac:dyDescent="0.3">
      <c r="A14" s="291" t="s">
        <v>32</v>
      </c>
      <c r="B14" s="292" t="s">
        <v>33</v>
      </c>
      <c r="C14" s="292"/>
      <c r="D14" s="292" t="s">
        <v>48</v>
      </c>
      <c r="E14" s="293" t="s">
        <v>358</v>
      </c>
      <c r="F14" s="292" t="s">
        <v>214</v>
      </c>
      <c r="G14" s="36"/>
      <c r="H14" s="36"/>
    </row>
    <row r="15" spans="1:9" ht="16.5" customHeight="1" x14ac:dyDescent="0.3">
      <c r="A15" s="291"/>
      <c r="B15" s="77" t="s">
        <v>36</v>
      </c>
      <c r="C15" s="77" t="s">
        <v>35</v>
      </c>
      <c r="D15" s="292"/>
      <c r="E15" s="293"/>
      <c r="F15" s="292"/>
      <c r="G15" s="36"/>
      <c r="H15" s="36"/>
    </row>
    <row r="16" spans="1:9" ht="18" x14ac:dyDescent="0.35">
      <c r="A16" s="284" t="s">
        <v>0</v>
      </c>
      <c r="B16" s="284"/>
      <c r="C16" s="284"/>
      <c r="D16" s="284"/>
      <c r="E16" s="284"/>
      <c r="F16" s="284"/>
      <c r="G16" s="36"/>
      <c r="H16" s="36"/>
    </row>
    <row r="17" spans="1:8" ht="18" x14ac:dyDescent="0.3">
      <c r="A17" s="182">
        <f>B11</f>
        <v>0</v>
      </c>
      <c r="B17" s="36"/>
      <c r="C17" s="36"/>
      <c r="D17" s="36"/>
      <c r="E17" s="36"/>
      <c r="F17" s="36"/>
      <c r="G17" s="36"/>
      <c r="H17" s="36"/>
    </row>
    <row r="18" spans="1:8" ht="18" x14ac:dyDescent="0.25">
      <c r="A18" s="294" t="s">
        <v>1</v>
      </c>
      <c r="B18" s="295"/>
      <c r="C18" s="295"/>
      <c r="D18" s="295"/>
      <c r="E18" s="295"/>
      <c r="F18" s="295"/>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5" t="s">
        <v>18</v>
      </c>
      <c r="B26" s="286"/>
      <c r="C26" s="286"/>
      <c r="D26" s="286"/>
      <c r="E26" s="286"/>
      <c r="F26" s="286"/>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4" t="s">
        <v>137</v>
      </c>
      <c r="B43" s="284"/>
      <c r="C43" s="284"/>
      <c r="D43" s="284"/>
      <c r="E43" s="284"/>
      <c r="F43" s="284"/>
    </row>
    <row r="44" spans="1:7" x14ac:dyDescent="0.25">
      <c r="A44" s="183">
        <f>B11</f>
        <v>0</v>
      </c>
      <c r="B44" s="6"/>
      <c r="C44" s="7"/>
      <c r="D44" s="6"/>
    </row>
    <row r="45" spans="1:7" ht="16.5" x14ac:dyDescent="0.25">
      <c r="A45" s="287" t="s">
        <v>63</v>
      </c>
      <c r="B45" s="288"/>
      <c r="C45" s="288"/>
      <c r="D45" s="288"/>
      <c r="E45" s="288"/>
      <c r="F45" s="288"/>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4" t="s">
        <v>129</v>
      </c>
      <c r="B99" s="284"/>
      <c r="C99" s="284"/>
      <c r="D99" s="284"/>
      <c r="E99" s="284"/>
      <c r="F99" s="284"/>
    </row>
    <row r="100" spans="1:6" x14ac:dyDescent="0.25">
      <c r="A100" s="183">
        <f>B11</f>
        <v>0</v>
      </c>
      <c r="B100" s="6"/>
      <c r="C100" s="7"/>
      <c r="D100" s="6"/>
    </row>
    <row r="101" spans="1:6" ht="16.5" x14ac:dyDescent="0.25">
      <c r="A101" s="287" t="s">
        <v>63</v>
      </c>
      <c r="B101" s="288"/>
      <c r="C101" s="288"/>
      <c r="D101" s="288"/>
      <c r="E101" s="288"/>
      <c r="F101" s="288"/>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4" t="s">
        <v>130</v>
      </c>
      <c r="B152" s="284"/>
      <c r="C152" s="284"/>
      <c r="D152" s="284"/>
      <c r="E152" s="284"/>
      <c r="F152" s="284"/>
    </row>
    <row r="153" spans="1:6" x14ac:dyDescent="0.25">
      <c r="A153" s="183">
        <f>B11</f>
        <v>0</v>
      </c>
      <c r="B153" s="6"/>
      <c r="C153" s="7"/>
      <c r="D153" s="59"/>
    </row>
    <row r="154" spans="1:6" ht="16.5" x14ac:dyDescent="0.25">
      <c r="A154" s="287" t="s">
        <v>63</v>
      </c>
      <c r="B154" s="288"/>
      <c r="C154" s="288"/>
      <c r="D154" s="288"/>
      <c r="E154" s="288"/>
      <c r="F154" s="288"/>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4" t="s">
        <v>167</v>
      </c>
      <c r="B192" s="284"/>
      <c r="C192" s="284"/>
      <c r="D192" s="284"/>
      <c r="E192" s="284"/>
      <c r="F192" s="284"/>
    </row>
    <row r="193" spans="1:7" x14ac:dyDescent="0.25">
      <c r="A193" s="189">
        <f>B11</f>
        <v>0</v>
      </c>
      <c r="B193" s="6"/>
      <c r="C193" s="7"/>
      <c r="D193" s="6"/>
    </row>
    <row r="194" spans="1:7" ht="18" x14ac:dyDescent="0.25">
      <c r="A194" s="285" t="s">
        <v>158</v>
      </c>
      <c r="B194" s="286"/>
      <c r="C194" s="286"/>
      <c r="D194" s="286"/>
      <c r="E194" s="286"/>
      <c r="F194" s="286"/>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3">
        <f>B11</f>
        <v>0</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2">
        <f>B11</f>
        <v>0</v>
      </c>
      <c r="B292" s="6"/>
      <c r="C292" s="7"/>
      <c r="D292" s="59"/>
    </row>
    <row r="293" spans="1:7" ht="18" x14ac:dyDescent="0.25">
      <c r="A293" s="285" t="s">
        <v>19</v>
      </c>
      <c r="B293" s="286"/>
      <c r="C293" s="286"/>
      <c r="D293" s="286"/>
      <c r="E293" s="286"/>
      <c r="F293" s="286"/>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4" t="s">
        <v>21</v>
      </c>
      <c r="B324" s="284"/>
      <c r="C324" s="284"/>
      <c r="D324" s="284"/>
      <c r="E324" s="284"/>
      <c r="F324" s="284"/>
    </row>
    <row r="325" spans="1:9" x14ac:dyDescent="0.25">
      <c r="A325" s="193">
        <f>B11</f>
        <v>0</v>
      </c>
      <c r="B325" s="6"/>
      <c r="C325" s="7"/>
      <c r="D325" s="6"/>
    </row>
    <row r="326" spans="1:9" ht="18" x14ac:dyDescent="0.25">
      <c r="A326" s="285" t="s">
        <v>12</v>
      </c>
      <c r="B326" s="286"/>
      <c r="C326" s="286"/>
      <c r="D326" s="286"/>
      <c r="E326" s="286"/>
      <c r="F326" s="286"/>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4" t="s">
        <v>8</v>
      </c>
      <c r="B352" s="284"/>
      <c r="C352" s="284"/>
      <c r="D352" s="284"/>
      <c r="E352" s="284"/>
      <c r="F352" s="284"/>
    </row>
    <row r="353" spans="1:6" x14ac:dyDescent="0.25">
      <c r="A353" s="183">
        <f>B11</f>
        <v>0</v>
      </c>
      <c r="B353" s="6"/>
      <c r="C353" s="7"/>
      <c r="D353" s="59"/>
    </row>
    <row r="354" spans="1:6" ht="16.5" x14ac:dyDescent="0.25">
      <c r="A354" s="287" t="s">
        <v>113</v>
      </c>
      <c r="B354" s="288"/>
      <c r="C354" s="288"/>
      <c r="D354" s="288"/>
      <c r="E354" s="288"/>
      <c r="F354" s="288"/>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4" t="s">
        <v>125</v>
      </c>
      <c r="B405" s="284"/>
      <c r="C405" s="284"/>
      <c r="D405" s="284"/>
      <c r="E405" s="284"/>
      <c r="F405" s="284"/>
    </row>
    <row r="406" spans="1:6" x14ac:dyDescent="0.25">
      <c r="A406" s="192">
        <f>B11</f>
        <v>0</v>
      </c>
      <c r="B406" s="6"/>
      <c r="C406" s="7"/>
      <c r="D406" s="6"/>
    </row>
    <row r="407" spans="1:6" ht="16.5" x14ac:dyDescent="0.25">
      <c r="A407" s="287" t="s">
        <v>19</v>
      </c>
      <c r="B407" s="288"/>
      <c r="C407" s="288"/>
      <c r="D407" s="288"/>
      <c r="E407" s="288"/>
      <c r="F407" s="288"/>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4" t="s">
        <v>374</v>
      </c>
      <c r="B435" s="284"/>
      <c r="C435" s="284"/>
      <c r="D435" s="284"/>
      <c r="E435" s="284"/>
      <c r="F435" s="284"/>
    </row>
    <row r="436" spans="1:7" x14ac:dyDescent="0.25">
      <c r="A436" s="195">
        <f>+B11</f>
        <v>0</v>
      </c>
      <c r="B436" s="6"/>
      <c r="C436" s="7"/>
      <c r="D436" s="6"/>
    </row>
    <row r="437" spans="1:7" ht="18" x14ac:dyDescent="0.25">
      <c r="A437" s="285" t="s">
        <v>375</v>
      </c>
      <c r="B437" s="286"/>
      <c r="C437" s="286"/>
      <c r="D437" s="286"/>
      <c r="E437" s="286"/>
      <c r="F437" s="286"/>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5" t="s">
        <v>31</v>
      </c>
      <c r="B444" s="286"/>
      <c r="C444" s="286"/>
      <c r="D444" s="286"/>
      <c r="E444" s="286"/>
      <c r="F444" s="286"/>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qvyY65mZNzfYrvq5/I8eHFyz2hdDOH7Qb+p883CYTN+K/sQ/RvPIerDKCg+yfFmdocLhNfBLuBpSda/veXgfw==" saltValue="plxiJKEOE44aRpCLy925Dw==" spinCount="100000" sheet="1" objects="1" scenarios="1"/>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4"/>
      <c r="E1" s="314"/>
      <c r="F1" s="314"/>
      <c r="G1" s="314"/>
      <c r="H1" s="314"/>
      <c r="I1" s="31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8" t="s">
        <v>52</v>
      </c>
      <c r="B6" s="298"/>
      <c r="C6" s="298"/>
      <c r="D6" s="298"/>
      <c r="E6" s="298"/>
      <c r="F6" s="298"/>
      <c r="G6" s="216"/>
      <c r="H6" s="216"/>
      <c r="I6" s="216"/>
    </row>
    <row r="7" spans="1:9" s="36" customFormat="1" ht="21.75" customHeight="1" x14ac:dyDescent="0.5">
      <c r="A7" s="299" t="str">
        <f>'A1 Exploitation'!A8:F8</f>
        <v>GAFSA</v>
      </c>
      <c r="B7" s="299"/>
      <c r="C7" s="299"/>
      <c r="D7" s="299"/>
      <c r="E7" s="299"/>
      <c r="F7" s="299"/>
      <c r="G7" s="216"/>
      <c r="H7" s="216"/>
      <c r="I7" s="216"/>
    </row>
    <row r="8" spans="1:9" s="36" customFormat="1" ht="24.75" x14ac:dyDescent="0.5">
      <c r="A8" s="38" t="s">
        <v>44</v>
      </c>
      <c r="B8" s="315">
        <f>'A6 Exploitation'!B9:F9</f>
        <v>0</v>
      </c>
      <c r="C8" s="315"/>
      <c r="D8" s="315"/>
      <c r="E8" s="315"/>
      <c r="F8" s="315"/>
      <c r="G8" s="216"/>
      <c r="H8" s="216"/>
      <c r="I8" s="216"/>
    </row>
    <row r="9" spans="1:9" s="36" customFormat="1" ht="24.75" x14ac:dyDescent="0.5">
      <c r="A9" s="39" t="s">
        <v>46</v>
      </c>
      <c r="B9" s="316">
        <f>'A6 Exploitation'!B10:F10</f>
        <v>0</v>
      </c>
      <c r="C9" s="316"/>
      <c r="D9" s="316"/>
      <c r="E9" s="316"/>
      <c r="F9" s="316"/>
      <c r="G9" s="216"/>
      <c r="H9" s="216"/>
      <c r="I9" s="216"/>
    </row>
    <row r="10" spans="1:9" s="36" customFormat="1" ht="24.75" x14ac:dyDescent="0.5">
      <c r="A10" s="38" t="s">
        <v>45</v>
      </c>
      <c r="B10" s="313">
        <f>'A6 Exploitation'!B11:F11</f>
        <v>0</v>
      </c>
      <c r="C10" s="313"/>
      <c r="D10" s="313"/>
      <c r="E10" s="313"/>
      <c r="F10" s="313"/>
      <c r="G10" s="216"/>
      <c r="H10" s="216"/>
      <c r="I10" s="216"/>
    </row>
    <row r="11" spans="1:9" s="36" customFormat="1" ht="24.75" x14ac:dyDescent="0.5">
      <c r="A11" s="38" t="s">
        <v>341</v>
      </c>
      <c r="B11" s="317">
        <f>D198</f>
        <v>0</v>
      </c>
      <c r="C11" s="317"/>
      <c r="D11" s="317"/>
      <c r="E11" s="317"/>
      <c r="F11" s="317"/>
      <c r="G11" s="216"/>
      <c r="H11" s="216"/>
      <c r="I11" s="216"/>
    </row>
    <row r="12" spans="1:9" s="36" customFormat="1" ht="22.5" x14ac:dyDescent="0.45">
      <c r="A12" s="35"/>
      <c r="D12" s="290"/>
      <c r="E12" s="290"/>
      <c r="F12" s="290"/>
      <c r="G12" s="290"/>
      <c r="H12" s="290"/>
      <c r="I12" s="40"/>
    </row>
    <row r="13" spans="1:9" s="36" customFormat="1" ht="11.25" customHeight="1" x14ac:dyDescent="0.3">
      <c r="A13" s="291" t="s">
        <v>32</v>
      </c>
      <c r="B13" s="292" t="s">
        <v>33</v>
      </c>
      <c r="C13" s="292"/>
      <c r="D13" s="292" t="s">
        <v>48</v>
      </c>
      <c r="E13" s="292" t="s">
        <v>213</v>
      </c>
      <c r="F13" s="292" t="s">
        <v>214</v>
      </c>
    </row>
    <row r="14" spans="1:9" s="36" customFormat="1" ht="12.75" customHeight="1" x14ac:dyDescent="0.3">
      <c r="A14" s="291"/>
      <c r="B14" s="70" t="s">
        <v>36</v>
      </c>
      <c r="C14" s="70" t="s">
        <v>35</v>
      </c>
      <c r="D14" s="292"/>
      <c r="E14" s="292"/>
      <c r="F14" s="292"/>
    </row>
    <row r="15" spans="1:9" x14ac:dyDescent="0.3">
      <c r="A15" s="41"/>
      <c r="B15" s="41"/>
      <c r="C15" s="41"/>
      <c r="D15" s="41"/>
    </row>
    <row r="16" spans="1:9" ht="19.5" x14ac:dyDescent="0.4">
      <c r="A16" s="318" t="s">
        <v>0</v>
      </c>
      <c r="B16" s="319"/>
      <c r="C16" s="319"/>
      <c r="D16" s="319"/>
      <c r="E16" s="319"/>
      <c r="F16" s="319"/>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20" t="s">
        <v>38</v>
      </c>
      <c r="B22" s="307"/>
      <c r="C22" s="308"/>
      <c r="D22" s="215">
        <f>SUM(B17:C21)</f>
        <v>0</v>
      </c>
    </row>
    <row r="23" spans="1:6" x14ac:dyDescent="0.3">
      <c r="A23" s="304" t="s">
        <v>342</v>
      </c>
      <c r="B23" s="305"/>
      <c r="C23" s="306"/>
      <c r="D23" s="65">
        <f>D22/(COUNT(B17:C21)*2)</f>
        <v>0</v>
      </c>
    </row>
    <row r="24" spans="1:6" s="50" customFormat="1" x14ac:dyDescent="0.3">
      <c r="A24" s="54"/>
      <c r="B24" s="55"/>
      <c r="C24" s="55"/>
      <c r="D24" s="56"/>
    </row>
    <row r="25" spans="1:6" ht="19.5" x14ac:dyDescent="0.4">
      <c r="A25" s="302" t="s">
        <v>4</v>
      </c>
      <c r="B25" s="303"/>
      <c r="C25" s="303"/>
      <c r="D25" s="303"/>
      <c r="E25" s="303"/>
      <c r="F25" s="303"/>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4" t="s">
        <v>38</v>
      </c>
      <c r="B32" s="305"/>
      <c r="C32" s="306"/>
      <c r="D32" s="214">
        <f>SUM(B26:C31)</f>
        <v>0</v>
      </c>
    </row>
    <row r="33" spans="1:6" x14ac:dyDescent="0.3">
      <c r="A33" s="304" t="s">
        <v>342</v>
      </c>
      <c r="B33" s="305"/>
      <c r="C33" s="306"/>
      <c r="D33" s="65">
        <f>D32/(COUNT(B26:C31)*2)</f>
        <v>0</v>
      </c>
    </row>
    <row r="34" spans="1:6" s="50" customFormat="1" x14ac:dyDescent="0.3">
      <c r="A34" s="54"/>
      <c r="B34" s="55"/>
      <c r="C34" s="55"/>
      <c r="D34" s="56"/>
    </row>
    <row r="35" spans="1:6" s="50" customFormat="1" ht="19.5" x14ac:dyDescent="0.4">
      <c r="A35" s="302" t="s">
        <v>246</v>
      </c>
      <c r="B35" s="303"/>
      <c r="C35" s="303"/>
      <c r="D35" s="303"/>
      <c r="E35" s="303"/>
      <c r="F35" s="303"/>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4" t="s">
        <v>38</v>
      </c>
      <c r="B41" s="305"/>
      <c r="C41" s="306"/>
      <c r="D41" s="214">
        <f>SUM(B36:C40)</f>
        <v>0</v>
      </c>
      <c r="E41" s="37"/>
      <c r="F41" s="37"/>
    </row>
    <row r="42" spans="1:6" s="50" customFormat="1" x14ac:dyDescent="0.3">
      <c r="A42" s="304" t="s">
        <v>342</v>
      </c>
      <c r="B42" s="305"/>
      <c r="C42" s="306"/>
      <c r="D42" s="65">
        <f>D41/(COUNT(B36:C40)*2)</f>
        <v>0</v>
      </c>
      <c r="E42" s="37"/>
      <c r="F42" s="37"/>
    </row>
    <row r="43" spans="1:6" s="50" customFormat="1" x14ac:dyDescent="0.3">
      <c r="A43" s="90"/>
      <c r="B43" s="91"/>
      <c r="C43" s="91"/>
      <c r="D43" s="92"/>
    </row>
    <row r="44" spans="1:6" ht="19.5" x14ac:dyDescent="0.4">
      <c r="A44" s="311" t="s">
        <v>21</v>
      </c>
      <c r="B44" s="312"/>
      <c r="C44" s="312"/>
      <c r="D44" s="312"/>
      <c r="E44" s="312"/>
      <c r="F44" s="312"/>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4" t="s">
        <v>38</v>
      </c>
      <c r="B51" s="305"/>
      <c r="C51" s="306"/>
      <c r="D51" s="214">
        <f>SUM(B45:C50)</f>
        <v>0</v>
      </c>
    </row>
    <row r="52" spans="1:6" x14ac:dyDescent="0.3">
      <c r="A52" s="304" t="s">
        <v>342</v>
      </c>
      <c r="B52" s="305"/>
      <c r="C52" s="306"/>
      <c r="D52" s="65">
        <f>D51/(COUNT(B45:C50)*2)</f>
        <v>0</v>
      </c>
    </row>
    <row r="53" spans="1:6" s="50" customFormat="1" x14ac:dyDescent="0.3">
      <c r="A53" s="54"/>
      <c r="B53" s="55"/>
      <c r="C53" s="55"/>
      <c r="D53" s="56"/>
    </row>
    <row r="54" spans="1:6" ht="19.5" x14ac:dyDescent="0.4">
      <c r="A54" s="302" t="s">
        <v>8</v>
      </c>
      <c r="B54" s="303"/>
      <c r="C54" s="303"/>
      <c r="D54" s="303"/>
      <c r="E54" s="303"/>
      <c r="F54" s="303"/>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4" t="s">
        <v>38</v>
      </c>
      <c r="B62" s="305"/>
      <c r="C62" s="306"/>
      <c r="D62" s="214">
        <f>SUM(B55:C61)</f>
        <v>0</v>
      </c>
    </row>
    <row r="63" spans="1:6" x14ac:dyDescent="0.3">
      <c r="A63" s="304" t="s">
        <v>342</v>
      </c>
      <c r="B63" s="305"/>
      <c r="C63" s="306"/>
      <c r="D63" s="65">
        <f>D62/(COUNT(B55:C61)*2)</f>
        <v>0</v>
      </c>
    </row>
    <row r="64" spans="1:6" s="50" customFormat="1" x14ac:dyDescent="0.3">
      <c r="A64" s="54"/>
      <c r="B64" s="55"/>
      <c r="C64" s="55"/>
      <c r="D64" s="56"/>
    </row>
    <row r="65" spans="1:6" ht="19.5" x14ac:dyDescent="0.4">
      <c r="A65" s="302" t="s">
        <v>143</v>
      </c>
      <c r="B65" s="303"/>
      <c r="C65" s="303"/>
      <c r="D65" s="303"/>
      <c r="E65" s="303"/>
      <c r="F65" s="303"/>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4" t="s">
        <v>38</v>
      </c>
      <c r="B83" s="305"/>
      <c r="C83" s="306"/>
      <c r="D83" s="214">
        <f>SUM(B66:C82)</f>
        <v>0</v>
      </c>
    </row>
    <row r="84" spans="1:6" x14ac:dyDescent="0.3">
      <c r="A84" s="304" t="s">
        <v>342</v>
      </c>
      <c r="B84" s="305"/>
      <c r="C84" s="306"/>
      <c r="D84" s="65">
        <f>D83/(COUNT(B66:C82)*2)</f>
        <v>0</v>
      </c>
    </row>
    <row r="85" spans="1:6" s="50" customFormat="1" x14ac:dyDescent="0.3">
      <c r="A85" s="54"/>
      <c r="B85" s="55"/>
      <c r="C85" s="55"/>
      <c r="D85" s="56"/>
    </row>
    <row r="86" spans="1:6" ht="19.5" x14ac:dyDescent="0.4">
      <c r="A86" s="302" t="s">
        <v>237</v>
      </c>
      <c r="B86" s="303"/>
      <c r="C86" s="303"/>
      <c r="D86" s="303"/>
      <c r="E86" s="303"/>
      <c r="F86" s="303"/>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4" t="s">
        <v>38</v>
      </c>
      <c r="B101" s="305"/>
      <c r="C101" s="306"/>
      <c r="D101" s="214">
        <f>SUM(B87:C100)</f>
        <v>0</v>
      </c>
    </row>
    <row r="102" spans="1:6" x14ac:dyDescent="0.3">
      <c r="A102" s="304" t="s">
        <v>342</v>
      </c>
      <c r="B102" s="305"/>
      <c r="C102" s="306"/>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2" t="s">
        <v>238</v>
      </c>
      <c r="B105" s="303"/>
      <c r="C105" s="303"/>
      <c r="D105" s="303"/>
      <c r="E105" s="303"/>
      <c r="F105" s="303"/>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4" t="s">
        <v>38</v>
      </c>
      <c r="B117" s="305"/>
      <c r="C117" s="306"/>
      <c r="D117" s="214">
        <f>SUM(B106:C116)</f>
        <v>0</v>
      </c>
      <c r="E117" s="37"/>
      <c r="F117" s="37"/>
    </row>
    <row r="118" spans="1:6" s="50" customFormat="1" x14ac:dyDescent="0.3">
      <c r="A118" s="304" t="s">
        <v>342</v>
      </c>
      <c r="B118" s="305"/>
      <c r="C118" s="306"/>
      <c r="D118" s="65">
        <f>D117/(COUNT(B106:C116)*2)</f>
        <v>0</v>
      </c>
      <c r="E118" s="37"/>
      <c r="F118" s="37"/>
    </row>
    <row r="119" spans="1:6" s="50" customFormat="1" x14ac:dyDescent="0.3">
      <c r="A119" s="54"/>
      <c r="B119" s="55"/>
      <c r="C119" s="55"/>
      <c r="D119" s="56"/>
    </row>
    <row r="120" spans="1:6" ht="19.5" x14ac:dyDescent="0.4">
      <c r="A120" s="302" t="s">
        <v>208</v>
      </c>
      <c r="B120" s="303"/>
      <c r="C120" s="303"/>
      <c r="D120" s="303"/>
      <c r="E120" s="303"/>
      <c r="F120" s="303"/>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4" t="s">
        <v>38</v>
      </c>
      <c r="B132" s="305"/>
      <c r="C132" s="306"/>
      <c r="D132" s="214">
        <f>SUM(B121:C131)</f>
        <v>0</v>
      </c>
    </row>
    <row r="133" spans="1:6" x14ac:dyDescent="0.3">
      <c r="A133" s="304" t="s">
        <v>342</v>
      </c>
      <c r="B133" s="305"/>
      <c r="C133" s="306"/>
      <c r="D133" s="63">
        <f>D132/(COUNT(B121:C131)*2)</f>
        <v>0</v>
      </c>
    </row>
    <row r="134" spans="1:6" s="50" customFormat="1" x14ac:dyDescent="0.3">
      <c r="A134" s="54"/>
      <c r="B134" s="55"/>
      <c r="C134" s="55"/>
      <c r="D134" s="61"/>
    </row>
    <row r="135" spans="1:6" ht="19.5" x14ac:dyDescent="0.4">
      <c r="A135" s="302" t="s">
        <v>78</v>
      </c>
      <c r="B135" s="303"/>
      <c r="C135" s="303"/>
      <c r="D135" s="303"/>
      <c r="E135" s="303"/>
      <c r="F135" s="303"/>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4" t="s">
        <v>38</v>
      </c>
      <c r="B148" s="305"/>
      <c r="C148" s="306"/>
      <c r="D148" s="214">
        <f>SUM(B136:C147)</f>
        <v>0</v>
      </c>
    </row>
    <row r="149" spans="1:6" x14ac:dyDescent="0.3">
      <c r="A149" s="304" t="s">
        <v>342</v>
      </c>
      <c r="B149" s="305"/>
      <c r="C149" s="306"/>
      <c r="D149" s="65">
        <f>D148/(COUNT(B136:C147)*2)</f>
        <v>0</v>
      </c>
    </row>
    <row r="150" spans="1:6" s="50" customFormat="1" x14ac:dyDescent="0.3">
      <c r="A150" s="54"/>
      <c r="B150" s="55"/>
      <c r="C150" s="55"/>
      <c r="D150" s="56"/>
    </row>
    <row r="151" spans="1:6" ht="19.5" x14ac:dyDescent="0.4">
      <c r="A151" s="302" t="s">
        <v>243</v>
      </c>
      <c r="B151" s="303"/>
      <c r="C151" s="303"/>
      <c r="D151" s="303"/>
      <c r="E151" s="303"/>
      <c r="F151" s="303"/>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4" t="s">
        <v>38</v>
      </c>
      <c r="B160" s="307"/>
      <c r="C160" s="308"/>
      <c r="D160" s="215">
        <f>SUM(B152:C159)</f>
        <v>0</v>
      </c>
    </row>
    <row r="161" spans="1:6" x14ac:dyDescent="0.3">
      <c r="A161" s="304" t="s">
        <v>342</v>
      </c>
      <c r="B161" s="305"/>
      <c r="C161" s="306"/>
      <c r="D161" s="65">
        <f>D160/(COUNT(B152:C159)*2)</f>
        <v>0</v>
      </c>
    </row>
    <row r="162" spans="1:6" s="50" customFormat="1" x14ac:dyDescent="0.3">
      <c r="A162" s="54"/>
      <c r="B162" s="55"/>
      <c r="C162" s="57"/>
      <c r="D162" s="58"/>
    </row>
    <row r="163" spans="1:6" ht="19.5" x14ac:dyDescent="0.4">
      <c r="A163" s="302" t="s">
        <v>85</v>
      </c>
      <c r="B163" s="303"/>
      <c r="C163" s="303"/>
      <c r="D163" s="303"/>
      <c r="E163" s="303"/>
      <c r="F163" s="303"/>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4" t="s">
        <v>38</v>
      </c>
      <c r="B168" s="305"/>
      <c r="C168" s="306"/>
      <c r="D168" s="214">
        <f>SUM(B164:C167)</f>
        <v>0</v>
      </c>
    </row>
    <row r="169" spans="1:6" x14ac:dyDescent="0.3">
      <c r="A169" s="304" t="s">
        <v>342</v>
      </c>
      <c r="B169" s="305"/>
      <c r="C169" s="306"/>
      <c r="D169" s="65">
        <f>D168/(COUNT(B164:C167)*2)</f>
        <v>0</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4" t="s">
        <v>38</v>
      </c>
      <c r="B176" s="305"/>
      <c r="C176" s="306"/>
      <c r="D176" s="214">
        <f>SUM(B172:C175)</f>
        <v>0</v>
      </c>
    </row>
    <row r="177" spans="1:6" x14ac:dyDescent="0.3">
      <c r="A177" s="304" t="s">
        <v>342</v>
      </c>
      <c r="B177" s="305"/>
      <c r="C177" s="306"/>
      <c r="D177" s="65">
        <f>D176/(COUNT(B172:C175)*2)</f>
        <v>0</v>
      </c>
    </row>
    <row r="178" spans="1:6" s="50" customFormat="1" x14ac:dyDescent="0.3">
      <c r="A178" s="54"/>
      <c r="B178" s="55"/>
      <c r="C178" s="55"/>
      <c r="D178" s="56"/>
    </row>
    <row r="179" spans="1:6" ht="19.5" x14ac:dyDescent="0.4">
      <c r="A179" s="302" t="s">
        <v>87</v>
      </c>
      <c r="B179" s="303"/>
      <c r="C179" s="303"/>
      <c r="D179" s="303"/>
      <c r="E179" s="303"/>
      <c r="F179" s="303"/>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4" t="s">
        <v>38</v>
      </c>
      <c r="B185" s="305"/>
      <c r="C185" s="306"/>
      <c r="D185" s="214">
        <f>SUM(B180:C184)</f>
        <v>0</v>
      </c>
    </row>
    <row r="186" spans="1:6" x14ac:dyDescent="0.3">
      <c r="A186" s="304" t="s">
        <v>342</v>
      </c>
      <c r="B186" s="305"/>
      <c r="C186" s="306"/>
      <c r="D186" s="65">
        <f>D185/(COUNT(B180:C184)*2)</f>
        <v>0</v>
      </c>
    </row>
    <row r="187" spans="1:6" s="50" customFormat="1" x14ac:dyDescent="0.3">
      <c r="A187" s="54"/>
      <c r="B187" s="55"/>
      <c r="C187" s="55"/>
      <c r="D187" s="56"/>
    </row>
    <row r="188" spans="1:6" ht="19.5" x14ac:dyDescent="0.4">
      <c r="A188" s="302" t="s">
        <v>242</v>
      </c>
      <c r="B188" s="303"/>
      <c r="C188" s="303"/>
      <c r="D188" s="303"/>
      <c r="E188" s="303"/>
      <c r="F188" s="303"/>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4" t="s">
        <v>38</v>
      </c>
      <c r="B193" s="305"/>
      <c r="C193" s="306"/>
      <c r="D193" s="97">
        <f>SUM(B189:C192)</f>
        <v>0</v>
      </c>
    </row>
    <row r="194" spans="1:4" x14ac:dyDescent="0.3">
      <c r="A194" s="304" t="s">
        <v>342</v>
      </c>
      <c r="B194" s="305"/>
      <c r="C194" s="306"/>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opLeftCell="A7" zoomScaleNormal="100" zoomScaleSheetLayoutView="71" workbookViewId="0">
      <selection activeCell="D240" sqref="D240:E24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7"/>
      <c r="E1" s="297"/>
      <c r="F1" s="297"/>
      <c r="G1" s="297"/>
      <c r="H1" s="297"/>
      <c r="I1" s="297"/>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8" t="s">
        <v>201</v>
      </c>
      <c r="B7" s="298"/>
      <c r="C7" s="298"/>
      <c r="D7" s="298"/>
      <c r="E7" s="298"/>
      <c r="F7" s="298"/>
      <c r="G7" s="124"/>
      <c r="H7" s="124"/>
      <c r="I7" s="124"/>
    </row>
    <row r="8" spans="1:9" ht="29.25" x14ac:dyDescent="0.45">
      <c r="A8" s="299" t="str">
        <f>'Page de garde'!D18</f>
        <v>GAFSA</v>
      </c>
      <c r="B8" s="299"/>
      <c r="C8" s="299"/>
      <c r="D8" s="299"/>
      <c r="E8" s="299"/>
      <c r="F8" s="299"/>
      <c r="G8" s="126"/>
      <c r="H8" s="126"/>
      <c r="I8" s="124"/>
    </row>
    <row r="9" spans="1:9" ht="24" x14ac:dyDescent="0.45">
      <c r="A9" s="38" t="s">
        <v>44</v>
      </c>
      <c r="B9" s="300" t="s">
        <v>412</v>
      </c>
      <c r="C9" s="300"/>
      <c r="D9" s="300"/>
      <c r="E9" s="300"/>
      <c r="F9" s="300"/>
      <c r="G9" s="126"/>
      <c r="H9" s="126"/>
      <c r="I9" s="124"/>
    </row>
    <row r="10" spans="1:9" ht="24.75" x14ac:dyDescent="0.5">
      <c r="A10" s="39" t="s">
        <v>46</v>
      </c>
      <c r="B10" s="301" t="s">
        <v>413</v>
      </c>
      <c r="C10" s="301"/>
      <c r="D10" s="301"/>
      <c r="E10" s="301"/>
      <c r="F10" s="301"/>
      <c r="G10" s="126"/>
      <c r="H10" s="126"/>
      <c r="I10" s="124"/>
    </row>
    <row r="11" spans="1:9" ht="24" x14ac:dyDescent="0.45">
      <c r="A11" s="38" t="s">
        <v>45</v>
      </c>
      <c r="B11" s="296">
        <v>42776</v>
      </c>
      <c r="C11" s="296"/>
      <c r="D11" s="296"/>
      <c r="E11" s="296"/>
      <c r="F11" s="296"/>
      <c r="G11" s="126"/>
      <c r="H11" s="126"/>
      <c r="I11" s="124"/>
    </row>
    <row r="12" spans="1:9" ht="24" x14ac:dyDescent="0.45">
      <c r="A12" s="38" t="s">
        <v>276</v>
      </c>
      <c r="B12" s="289">
        <f>D505</f>
        <v>0.90924657534246578</v>
      </c>
      <c r="C12" s="289"/>
      <c r="D12" s="289"/>
      <c r="E12" s="289"/>
      <c r="F12" s="289"/>
      <c r="G12" s="126"/>
      <c r="H12" s="126"/>
      <c r="I12" s="124"/>
    </row>
    <row r="13" spans="1:9" ht="22.5" x14ac:dyDescent="0.45">
      <c r="A13" s="35"/>
      <c r="B13" s="36"/>
      <c r="C13" s="36"/>
      <c r="D13" s="290"/>
      <c r="E13" s="290"/>
      <c r="F13" s="290"/>
      <c r="G13" s="290"/>
      <c r="H13" s="290"/>
      <c r="I13" s="3"/>
    </row>
    <row r="14" spans="1:9" ht="16.5" customHeight="1" x14ac:dyDescent="0.3">
      <c r="A14" s="291" t="s">
        <v>32</v>
      </c>
      <c r="B14" s="292" t="s">
        <v>33</v>
      </c>
      <c r="C14" s="292"/>
      <c r="D14" s="292" t="s">
        <v>48</v>
      </c>
      <c r="E14" s="293" t="s">
        <v>358</v>
      </c>
      <c r="F14" s="292" t="s">
        <v>214</v>
      </c>
      <c r="G14" s="36"/>
      <c r="H14" s="36"/>
    </row>
    <row r="15" spans="1:9" ht="16.5" customHeight="1" x14ac:dyDescent="0.3">
      <c r="A15" s="291"/>
      <c r="B15" s="77" t="s">
        <v>36</v>
      </c>
      <c r="C15" s="77" t="s">
        <v>35</v>
      </c>
      <c r="D15" s="292"/>
      <c r="E15" s="293"/>
      <c r="F15" s="292"/>
      <c r="G15" s="36"/>
      <c r="H15" s="36"/>
    </row>
    <row r="16" spans="1:9" ht="18" x14ac:dyDescent="0.35">
      <c r="A16" s="284" t="s">
        <v>0</v>
      </c>
      <c r="B16" s="284"/>
      <c r="C16" s="284"/>
      <c r="D16" s="284"/>
      <c r="E16" s="284"/>
      <c r="F16" s="284"/>
      <c r="G16" s="36"/>
      <c r="H16" s="36"/>
    </row>
    <row r="17" spans="1:8" ht="18" x14ac:dyDescent="0.3">
      <c r="A17" s="182">
        <f>B11</f>
        <v>42776</v>
      </c>
      <c r="B17" s="36"/>
      <c r="C17" s="36"/>
      <c r="D17" s="36"/>
      <c r="E17" s="36"/>
      <c r="F17" s="36"/>
      <c r="G17" s="36"/>
      <c r="H17" s="36"/>
    </row>
    <row r="18" spans="1:8" ht="18" x14ac:dyDescent="0.25">
      <c r="A18" s="294" t="s">
        <v>1</v>
      </c>
      <c r="B18" s="295"/>
      <c r="C18" s="295"/>
      <c r="D18" s="295"/>
      <c r="E18" s="295"/>
      <c r="F18" s="295"/>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5" t="s">
        <v>18</v>
      </c>
      <c r="B26" s="286"/>
      <c r="C26" s="286"/>
      <c r="D26" s="286"/>
      <c r="E26" s="286"/>
      <c r="F26" s="286"/>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2</v>
      </c>
      <c r="C32" s="130"/>
      <c r="D32" s="133"/>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84" t="s">
        <v>137</v>
      </c>
      <c r="B43" s="284"/>
      <c r="C43" s="284"/>
      <c r="D43" s="284"/>
      <c r="E43" s="284"/>
      <c r="F43" s="284"/>
    </row>
    <row r="44" spans="1:7" x14ac:dyDescent="0.25">
      <c r="A44" s="183">
        <f>B11</f>
        <v>42776</v>
      </c>
      <c r="B44" s="6"/>
      <c r="C44" s="7"/>
      <c r="D44" s="6"/>
    </row>
    <row r="45" spans="1:7" ht="16.5" x14ac:dyDescent="0.25">
      <c r="A45" s="287" t="s">
        <v>63</v>
      </c>
      <c r="B45" s="288"/>
      <c r="C45" s="288"/>
      <c r="D45" s="288"/>
      <c r="E45" s="288"/>
      <c r="F45" s="288"/>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5" t="s">
        <v>65</v>
      </c>
      <c r="B57" s="286"/>
      <c r="C57" s="286"/>
      <c r="D57" s="286"/>
      <c r="E57" s="286"/>
      <c r="F57" s="286"/>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90" x14ac:dyDescent="0.25">
      <c r="A64" s="108" t="s">
        <v>272</v>
      </c>
      <c r="B64" s="170">
        <v>0</v>
      </c>
      <c r="C64" s="217">
        <f>IF(B64=0, -5, "0")</f>
        <v>-5</v>
      </c>
      <c r="D64" s="254" t="s">
        <v>416</v>
      </c>
      <c r="E64" s="255" t="s">
        <v>417</v>
      </c>
      <c r="F64" s="66"/>
    </row>
    <row r="65" spans="1:7" ht="33.6" customHeight="1" x14ac:dyDescent="0.3">
      <c r="A65" s="49" t="s">
        <v>271</v>
      </c>
      <c r="B65" s="170">
        <v>0</v>
      </c>
      <c r="C65" s="171"/>
      <c r="D65" s="254" t="s">
        <v>414</v>
      </c>
      <c r="E65" s="255" t="s">
        <v>418</v>
      </c>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v>2</v>
      </c>
      <c r="C68" s="144"/>
      <c r="D68" s="150"/>
      <c r="F68" s="66"/>
    </row>
    <row r="69" spans="1:7" x14ac:dyDescent="0.25">
      <c r="A69" s="17" t="s">
        <v>117</v>
      </c>
      <c r="B69" s="170">
        <v>2</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37</v>
      </c>
    </row>
    <row r="82" spans="1:6" x14ac:dyDescent="0.25">
      <c r="A82" s="19" t="s">
        <v>37</v>
      </c>
      <c r="B82" s="20"/>
      <c r="C82" s="21"/>
      <c r="D82" s="63">
        <f>D81/(COUNT(B58:C80)*2)</f>
        <v>0.77083333333333337</v>
      </c>
    </row>
    <row r="83" spans="1:6" ht="15" customHeight="1" x14ac:dyDescent="0.25">
      <c r="A83" s="9"/>
      <c r="B83" s="6"/>
      <c r="C83" s="7"/>
      <c r="D83" s="6"/>
    </row>
    <row r="84" spans="1:6" ht="15" customHeight="1" x14ac:dyDescent="0.25">
      <c r="A84" s="285" t="s">
        <v>25</v>
      </c>
      <c r="B84" s="286"/>
      <c r="C84" s="286"/>
      <c r="D84" s="286"/>
      <c r="E84" s="286"/>
      <c r="F84" s="286"/>
    </row>
    <row r="85" spans="1:6" x14ac:dyDescent="0.25">
      <c r="A85" s="17" t="s">
        <v>314</v>
      </c>
      <c r="B85" s="153">
        <v>2</v>
      </c>
      <c r="C85" s="153"/>
      <c r="D85" s="157"/>
      <c r="E85" s="66"/>
      <c r="F85" s="66"/>
    </row>
    <row r="86" spans="1:6" x14ac:dyDescent="0.25">
      <c r="A86" s="18" t="s">
        <v>105</v>
      </c>
      <c r="B86" s="170">
        <v>2</v>
      </c>
      <c r="C86" s="153"/>
      <c r="D86" s="155"/>
      <c r="E86" s="66"/>
      <c r="F86" s="66"/>
    </row>
    <row r="87" spans="1:6" ht="31.5" x14ac:dyDescent="0.35">
      <c r="A87" s="76" t="s">
        <v>59</v>
      </c>
      <c r="B87" s="170">
        <v>0</v>
      </c>
      <c r="C87" s="217">
        <f>IF(B87=0, -5, "0")</f>
        <v>-5</v>
      </c>
      <c r="D87" s="157" t="s">
        <v>415</v>
      </c>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1</v>
      </c>
      <c r="C92" s="154"/>
      <c r="D92" s="256">
        <v>0.56000000000000005</v>
      </c>
      <c r="E92" s="102"/>
      <c r="F92" s="102"/>
    </row>
    <row r="93" spans="1:6" x14ac:dyDescent="0.25">
      <c r="A93" s="19" t="s">
        <v>38</v>
      </c>
      <c r="B93" s="19"/>
      <c r="C93" s="19"/>
      <c r="D93" s="19">
        <f>SUM(B85:C91)</f>
        <v>7</v>
      </c>
    </row>
    <row r="94" spans="1:6" x14ac:dyDescent="0.25">
      <c r="A94" s="19" t="s">
        <v>37</v>
      </c>
      <c r="B94" s="20"/>
      <c r="C94" s="21"/>
      <c r="D94" s="63">
        <f>D93/(COUNT(B85:C91)*2)</f>
        <v>0.4375</v>
      </c>
    </row>
    <row r="95" spans="1:6" x14ac:dyDescent="0.25">
      <c r="A95" s="9"/>
      <c r="B95" s="6"/>
      <c r="C95" s="7"/>
      <c r="D95" s="6"/>
    </row>
    <row r="96" spans="1:6" ht="18" x14ac:dyDescent="0.25">
      <c r="A96" s="78" t="s">
        <v>66</v>
      </c>
      <c r="B96" s="84"/>
      <c r="C96" s="85"/>
      <c r="D96" s="81">
        <f>SUM(D81,D93,D54)</f>
        <v>60</v>
      </c>
    </row>
    <row r="97" spans="1:6" ht="16.5" customHeight="1" x14ac:dyDescent="0.25">
      <c r="A97" s="78" t="s">
        <v>224</v>
      </c>
      <c r="B97" s="84"/>
      <c r="C97" s="85"/>
      <c r="D97" s="82">
        <f>D96/(COUNT(B85:C91,B46:C53,B58:C80)*2)</f>
        <v>0.75</v>
      </c>
    </row>
    <row r="98" spans="1:6" x14ac:dyDescent="0.25">
      <c r="A98" s="5"/>
      <c r="B98" s="6"/>
      <c r="C98" s="7"/>
      <c r="D98" s="6"/>
    </row>
    <row r="99" spans="1:6" ht="18" x14ac:dyDescent="0.35">
      <c r="A99" s="284" t="s">
        <v>129</v>
      </c>
      <c r="B99" s="284"/>
      <c r="C99" s="284"/>
      <c r="D99" s="284"/>
      <c r="E99" s="284"/>
      <c r="F99" s="284"/>
    </row>
    <row r="100" spans="1:6" x14ac:dyDescent="0.25">
      <c r="A100" s="183">
        <f>B11</f>
        <v>42776</v>
      </c>
      <c r="B100" s="6"/>
      <c r="C100" s="7"/>
      <c r="D100" s="6"/>
    </row>
    <row r="101" spans="1:6" ht="16.5" x14ac:dyDescent="0.25">
      <c r="A101" s="287" t="s">
        <v>63</v>
      </c>
      <c r="B101" s="288"/>
      <c r="C101" s="288"/>
      <c r="D101" s="288"/>
      <c r="E101" s="288"/>
      <c r="F101" s="288"/>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ht="30" x14ac:dyDescent="0.25">
      <c r="A104" s="33" t="s">
        <v>100</v>
      </c>
      <c r="B104" s="170">
        <v>0</v>
      </c>
      <c r="C104" s="145"/>
      <c r="D104" s="146" t="s">
        <v>419</v>
      </c>
      <c r="E104" s="146" t="s">
        <v>420</v>
      </c>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5" t="s">
        <v>133</v>
      </c>
      <c r="B113" s="286"/>
      <c r="C113" s="286"/>
      <c r="D113" s="286"/>
      <c r="E113" s="286"/>
      <c r="F113" s="286"/>
    </row>
    <row r="114" spans="1:6" x14ac:dyDescent="0.25">
      <c r="A114" s="17" t="s">
        <v>314</v>
      </c>
      <c r="B114" s="153">
        <v>2</v>
      </c>
      <c r="C114" s="153"/>
      <c r="D114" s="142"/>
      <c r="E114" s="142"/>
      <c r="F114" s="147"/>
    </row>
    <row r="115" spans="1:6" ht="45" x14ac:dyDescent="0.25">
      <c r="A115" s="18" t="s">
        <v>294</v>
      </c>
      <c r="B115" s="170">
        <v>0</v>
      </c>
      <c r="C115" s="153"/>
      <c r="D115" s="143" t="s">
        <v>422</v>
      </c>
      <c r="E115" s="143" t="s">
        <v>437</v>
      </c>
      <c r="F115" s="147"/>
    </row>
    <row r="116" spans="1:6" ht="45" x14ac:dyDescent="0.25">
      <c r="A116" s="18" t="s">
        <v>71</v>
      </c>
      <c r="B116" s="170">
        <v>0</v>
      </c>
      <c r="C116" s="153"/>
      <c r="D116" s="143" t="s">
        <v>421</v>
      </c>
      <c r="E116" s="143" t="s">
        <v>438</v>
      </c>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254" t="s">
        <v>416</v>
      </c>
      <c r="E125" s="255" t="s">
        <v>417</v>
      </c>
      <c r="F125" s="147"/>
    </row>
    <row r="126" spans="1:6" ht="45.75" x14ac:dyDescent="0.3">
      <c r="A126" s="49" t="s">
        <v>271</v>
      </c>
      <c r="B126" s="177">
        <v>2</v>
      </c>
      <c r="C126" s="177"/>
      <c r="D126" s="254" t="s">
        <v>414</v>
      </c>
      <c r="E126" s="255" t="s">
        <v>418</v>
      </c>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36</v>
      </c>
    </row>
    <row r="135" spans="1:6" x14ac:dyDescent="0.25">
      <c r="A135" s="19" t="s">
        <v>37</v>
      </c>
      <c r="B135" s="20"/>
      <c r="C135" s="21"/>
      <c r="D135" s="63">
        <f>D134/(COUNT(B114:C133)*2)</f>
        <v>0.9</v>
      </c>
    </row>
    <row r="136" spans="1:6" x14ac:dyDescent="0.25">
      <c r="A136" s="9"/>
      <c r="B136" s="6"/>
      <c r="C136" s="7"/>
      <c r="D136" s="6"/>
    </row>
    <row r="137" spans="1:6" ht="18" x14ac:dyDescent="0.25">
      <c r="A137" s="285" t="s">
        <v>73</v>
      </c>
      <c r="B137" s="286"/>
      <c r="C137" s="286"/>
      <c r="D137" s="286"/>
      <c r="E137" s="286"/>
      <c r="F137" s="286"/>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61.5" x14ac:dyDescent="0.35">
      <c r="A141" s="83" t="s">
        <v>55</v>
      </c>
      <c r="B141" s="170" t="s">
        <v>34</v>
      </c>
      <c r="C141" s="217" t="str">
        <f>IF(B141=0, -5, "0")</f>
        <v>0</v>
      </c>
      <c r="D141" s="12" t="s">
        <v>423</v>
      </c>
      <c r="E141" s="168" t="s">
        <v>424</v>
      </c>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1</v>
      </c>
      <c r="C145" s="154"/>
      <c r="D145" s="134">
        <v>0.7</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0.91176470588235292</v>
      </c>
    </row>
    <row r="151" spans="1:6" x14ac:dyDescent="0.25">
      <c r="A151" s="9"/>
      <c r="B151" s="6"/>
      <c r="C151" s="7"/>
      <c r="D151" s="6"/>
    </row>
    <row r="152" spans="1:6" ht="18" x14ac:dyDescent="0.35">
      <c r="A152" s="284" t="s">
        <v>130</v>
      </c>
      <c r="B152" s="284"/>
      <c r="C152" s="284"/>
      <c r="D152" s="284"/>
      <c r="E152" s="284"/>
      <c r="F152" s="284"/>
    </row>
    <row r="153" spans="1:6" x14ac:dyDescent="0.25">
      <c r="A153" s="183">
        <f>B11</f>
        <v>42776</v>
      </c>
      <c r="B153" s="6"/>
      <c r="C153" s="7"/>
      <c r="D153" s="59"/>
    </row>
    <row r="154" spans="1:6" ht="16.5" x14ac:dyDescent="0.25">
      <c r="A154" s="287" t="s">
        <v>63</v>
      </c>
      <c r="B154" s="288"/>
      <c r="C154" s="288"/>
      <c r="D154" s="288"/>
      <c r="E154" s="288"/>
      <c r="F154" s="288"/>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5" t="s">
        <v>134</v>
      </c>
      <c r="B166" s="286"/>
      <c r="C166" s="286"/>
      <c r="D166" s="286"/>
      <c r="E166" s="286"/>
      <c r="F166" s="286"/>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30" x14ac:dyDescent="0.35">
      <c r="A172" s="83" t="s">
        <v>80</v>
      </c>
      <c r="B172" s="170">
        <v>1</v>
      </c>
      <c r="C172" s="217" t="str">
        <f>IF(B172=0, -5, "0")</f>
        <v>0</v>
      </c>
      <c r="D172" s="12" t="s">
        <v>427</v>
      </c>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61.5" x14ac:dyDescent="0.35">
      <c r="A176" s="86" t="s">
        <v>209</v>
      </c>
      <c r="B176" s="170">
        <v>0</v>
      </c>
      <c r="C176" s="217">
        <f>IF(B176=0, -5, "0")</f>
        <v>-5</v>
      </c>
      <c r="D176" s="142" t="s">
        <v>425</v>
      </c>
      <c r="E176" s="168" t="s">
        <v>426</v>
      </c>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1</v>
      </c>
      <c r="C185" s="154"/>
      <c r="D185" s="134">
        <v>0.5</v>
      </c>
      <c r="E185" s="102"/>
      <c r="F185" s="102"/>
    </row>
    <row r="186" spans="1:7" x14ac:dyDescent="0.25">
      <c r="A186" s="19" t="s">
        <v>38</v>
      </c>
      <c r="B186" s="19"/>
      <c r="C186" s="19"/>
      <c r="D186" s="19">
        <f>SUM(B167:C184)</f>
        <v>28</v>
      </c>
    </row>
    <row r="187" spans="1:7" x14ac:dyDescent="0.25">
      <c r="A187" s="19" t="s">
        <v>37</v>
      </c>
      <c r="B187" s="20"/>
      <c r="C187" s="21"/>
      <c r="D187" s="63">
        <f>D186/(COUNT(B167:C184)*2)</f>
        <v>0.73684210526315785</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0.81481481481481477</v>
      </c>
    </row>
    <row r="191" spans="1:7" x14ac:dyDescent="0.25">
      <c r="A191" s="9"/>
      <c r="B191" s="6"/>
      <c r="C191" s="7"/>
      <c r="D191" s="6"/>
    </row>
    <row r="192" spans="1:7" ht="18" x14ac:dyDescent="0.35">
      <c r="A192" s="284" t="s">
        <v>167</v>
      </c>
      <c r="B192" s="284"/>
      <c r="C192" s="284"/>
      <c r="D192" s="284"/>
      <c r="E192" s="284"/>
      <c r="F192" s="284"/>
    </row>
    <row r="193" spans="1:7" x14ac:dyDescent="0.25">
      <c r="A193" s="189">
        <f>B11</f>
        <v>42776</v>
      </c>
      <c r="B193" s="6"/>
      <c r="C193" s="7"/>
      <c r="D193" s="6"/>
    </row>
    <row r="194" spans="1:7" ht="18" x14ac:dyDescent="0.25">
      <c r="A194" s="285" t="s">
        <v>158</v>
      </c>
      <c r="B194" s="286"/>
      <c r="C194" s="286"/>
      <c r="D194" s="286"/>
      <c r="E194" s="286"/>
      <c r="F194" s="286"/>
    </row>
    <row r="195" spans="1:7" ht="36" x14ac:dyDescent="0.35">
      <c r="A195" s="83" t="s">
        <v>27</v>
      </c>
      <c r="B195" s="153">
        <v>1</v>
      </c>
      <c r="C195" s="217" t="str">
        <f>IF(B195=0, -5, "0")</f>
        <v>0</v>
      </c>
      <c r="D195" s="142" t="s">
        <v>428</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21</v>
      </c>
    </row>
    <row r="207" spans="1:7" x14ac:dyDescent="0.25">
      <c r="A207" s="19" t="s">
        <v>37</v>
      </c>
      <c r="B207" s="20"/>
      <c r="C207" s="21"/>
      <c r="D207" s="63">
        <f>D206/(COUNT(B195:C205)*2)</f>
        <v>0.95454545454545459</v>
      </c>
    </row>
    <row r="208" spans="1:7" x14ac:dyDescent="0.25">
      <c r="A208" s="9"/>
      <c r="B208" s="6"/>
      <c r="C208" s="7"/>
      <c r="D208" s="6"/>
    </row>
    <row r="209" spans="1:7" ht="18" x14ac:dyDescent="0.25">
      <c r="A209" s="285" t="s">
        <v>76</v>
      </c>
      <c r="B209" s="286"/>
      <c r="C209" s="286"/>
      <c r="D209" s="286"/>
      <c r="E209" s="286"/>
      <c r="F209" s="286"/>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0</v>
      </c>
      <c r="C220" s="153"/>
      <c r="D220" s="149" t="s">
        <v>429</v>
      </c>
      <c r="E220" s="147" t="s">
        <v>430</v>
      </c>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36</v>
      </c>
    </row>
    <row r="230" spans="1:6" x14ac:dyDescent="0.25">
      <c r="A230" s="19" t="s">
        <v>37</v>
      </c>
      <c r="B230" s="20"/>
      <c r="C230" s="21"/>
      <c r="D230" s="63">
        <f>D229/(COUNT(B210:C228)*2)</f>
        <v>0.94736842105263153</v>
      </c>
    </row>
    <row r="231" spans="1:6" x14ac:dyDescent="0.25">
      <c r="A231" s="9"/>
      <c r="B231" s="6"/>
      <c r="C231" s="7"/>
      <c r="D231" s="6"/>
    </row>
    <row r="232" spans="1:6" ht="18" x14ac:dyDescent="0.25">
      <c r="A232" s="285" t="s">
        <v>191</v>
      </c>
      <c r="B232" s="286"/>
      <c r="C232" s="286"/>
      <c r="D232" s="286"/>
      <c r="E232" s="286"/>
      <c r="F232" s="286"/>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ht="30" x14ac:dyDescent="0.25">
      <c r="A240" s="17" t="s">
        <v>156</v>
      </c>
      <c r="B240" s="171">
        <v>0</v>
      </c>
      <c r="C240" s="153"/>
      <c r="D240" s="156" t="s">
        <v>431</v>
      </c>
      <c r="E240" s="255" t="s">
        <v>432</v>
      </c>
      <c r="F240" s="66"/>
    </row>
    <row r="241" spans="1:6" ht="45" x14ac:dyDescent="0.25">
      <c r="A241" s="100" t="s">
        <v>287</v>
      </c>
      <c r="B241" s="171">
        <v>1</v>
      </c>
      <c r="C241" s="154"/>
      <c r="D241" s="257">
        <v>0.66</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3">
        <f>B11</f>
        <v>42776</v>
      </c>
      <c r="B249" s="6"/>
      <c r="C249" s="7"/>
      <c r="D249" s="6"/>
    </row>
    <row r="250" spans="1:6" s="3" customFormat="1" ht="18" x14ac:dyDescent="0.25">
      <c r="A250" s="285" t="s">
        <v>79</v>
      </c>
      <c r="B250" s="286"/>
      <c r="C250" s="286"/>
      <c r="D250" s="286"/>
      <c r="E250" s="286"/>
      <c r="F250" s="286"/>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8">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2">
        <f>B11</f>
        <v>42776</v>
      </c>
      <c r="B292" s="6"/>
      <c r="C292" s="7"/>
      <c r="D292" s="59"/>
    </row>
    <row r="293" spans="1:7" ht="18" x14ac:dyDescent="0.25">
      <c r="A293" s="285" t="s">
        <v>19</v>
      </c>
      <c r="B293" s="286"/>
      <c r="C293" s="286"/>
      <c r="D293" s="286"/>
      <c r="E293" s="286"/>
      <c r="F293" s="286"/>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5" t="s">
        <v>122</v>
      </c>
      <c r="B305" s="286"/>
      <c r="C305" s="286"/>
      <c r="D305" s="286"/>
      <c r="E305" s="286"/>
      <c r="F305" s="286"/>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31.5" x14ac:dyDescent="0.35">
      <c r="A309" s="76" t="s">
        <v>367</v>
      </c>
      <c r="B309" s="171">
        <v>0</v>
      </c>
      <c r="C309" s="217">
        <f>IF(B309=0, -5, "0")</f>
        <v>-5</v>
      </c>
      <c r="D309" s="98" t="s">
        <v>435</v>
      </c>
      <c r="E309" s="98" t="s">
        <v>433</v>
      </c>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42"/>
      <c r="E317" s="102"/>
      <c r="F317" s="102"/>
    </row>
    <row r="318" spans="1:6" x14ac:dyDescent="0.25">
      <c r="A318" s="19" t="s">
        <v>38</v>
      </c>
      <c r="B318" s="19"/>
      <c r="C318" s="19"/>
      <c r="D318" s="115">
        <f>SUM(B306:C316)</f>
        <v>15</v>
      </c>
    </row>
    <row r="319" spans="1:6" x14ac:dyDescent="0.25">
      <c r="A319" s="19" t="s">
        <v>37</v>
      </c>
      <c r="B319" s="20"/>
      <c r="C319" s="21"/>
      <c r="D319" s="63">
        <f>D318/(COUNT(B306:C316)*2)</f>
        <v>0.625</v>
      </c>
    </row>
    <row r="320" spans="1:6" x14ac:dyDescent="0.25">
      <c r="A320" s="8"/>
      <c r="B320" s="7"/>
      <c r="C320" s="7"/>
      <c r="D320" s="7"/>
    </row>
    <row r="321" spans="1:9" ht="18" x14ac:dyDescent="0.25">
      <c r="A321" s="78" t="s">
        <v>41</v>
      </c>
      <c r="B321" s="84"/>
      <c r="C321" s="85"/>
      <c r="D321" s="81">
        <f>SUM(D318,D302)</f>
        <v>31</v>
      </c>
    </row>
    <row r="322" spans="1:9" ht="18" x14ac:dyDescent="0.25">
      <c r="A322" s="78" t="s">
        <v>229</v>
      </c>
      <c r="B322" s="84"/>
      <c r="C322" s="85"/>
      <c r="D322" s="82">
        <f>D321/(COUNT(B306:C316,B294:C301)*2)</f>
        <v>0.77500000000000002</v>
      </c>
    </row>
    <row r="323" spans="1:9" x14ac:dyDescent="0.25">
      <c r="A323" s="9"/>
      <c r="B323" s="6"/>
      <c r="C323" s="7"/>
      <c r="D323" s="6"/>
    </row>
    <row r="324" spans="1:9" ht="18" x14ac:dyDescent="0.35">
      <c r="A324" s="284" t="s">
        <v>21</v>
      </c>
      <c r="B324" s="284"/>
      <c r="C324" s="284"/>
      <c r="D324" s="284"/>
      <c r="E324" s="284"/>
      <c r="F324" s="284"/>
    </row>
    <row r="325" spans="1:9" x14ac:dyDescent="0.25">
      <c r="A325" s="193">
        <f>B11</f>
        <v>42776</v>
      </c>
      <c r="B325" s="6"/>
      <c r="C325" s="7"/>
      <c r="D325" s="6"/>
    </row>
    <row r="326" spans="1:9" ht="18" x14ac:dyDescent="0.25">
      <c r="A326" s="285" t="s">
        <v>12</v>
      </c>
      <c r="B326" s="286"/>
      <c r="C326" s="286"/>
      <c r="D326" s="286"/>
      <c r="E326" s="286"/>
      <c r="F326" s="286"/>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46.5" x14ac:dyDescent="0.35">
      <c r="A331" s="76" t="s">
        <v>60</v>
      </c>
      <c r="B331" s="170">
        <v>2</v>
      </c>
      <c r="C331" s="217" t="str">
        <f>IF(B331=0, -5, "0")</f>
        <v>0</v>
      </c>
      <c r="D331" s="142" t="s">
        <v>436</v>
      </c>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5" t="s">
        <v>25</v>
      </c>
      <c r="B339" s="286"/>
      <c r="C339" s="286"/>
      <c r="D339" s="286"/>
      <c r="E339" s="286"/>
      <c r="F339" s="286"/>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59">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84" t="s">
        <v>8</v>
      </c>
      <c r="B352" s="284"/>
      <c r="C352" s="284"/>
      <c r="D352" s="284"/>
      <c r="E352" s="284"/>
      <c r="F352" s="284"/>
    </row>
    <row r="353" spans="1:6" x14ac:dyDescent="0.25">
      <c r="A353" s="183">
        <f>B11</f>
        <v>42776</v>
      </c>
      <c r="B353" s="6"/>
      <c r="C353" s="7"/>
      <c r="D353" s="59"/>
    </row>
    <row r="354" spans="1:6" ht="16.5" x14ac:dyDescent="0.25">
      <c r="A354" s="287" t="s">
        <v>113</v>
      </c>
      <c r="B354" s="288"/>
      <c r="C354" s="288"/>
      <c r="D354" s="288"/>
      <c r="E354" s="288"/>
      <c r="F354" s="288"/>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5" t="s">
        <v>25</v>
      </c>
      <c r="B366" s="286"/>
      <c r="C366" s="286"/>
      <c r="D366" s="286"/>
      <c r="E366" s="286"/>
      <c r="F366" s="286"/>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5" t="s">
        <v>124</v>
      </c>
      <c r="B382" s="286"/>
      <c r="C382" s="286"/>
      <c r="D382" s="286"/>
      <c r="E382" s="286"/>
      <c r="F382" s="286"/>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4" t="s">
        <v>125</v>
      </c>
      <c r="B405" s="284"/>
      <c r="C405" s="284"/>
      <c r="D405" s="284"/>
      <c r="E405" s="284"/>
      <c r="F405" s="284"/>
    </row>
    <row r="406" spans="1:6" x14ac:dyDescent="0.25">
      <c r="A406" s="192">
        <f>B11</f>
        <v>42776</v>
      </c>
      <c r="B406" s="6"/>
      <c r="C406" s="7"/>
      <c r="D406" s="6"/>
    </row>
    <row r="407" spans="1:6" ht="16.5" x14ac:dyDescent="0.25">
      <c r="A407" s="287" t="s">
        <v>19</v>
      </c>
      <c r="B407" s="288"/>
      <c r="C407" s="288"/>
      <c r="D407" s="288"/>
      <c r="E407" s="288"/>
      <c r="F407" s="288"/>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84" t="s">
        <v>374</v>
      </c>
      <c r="B435" s="284"/>
      <c r="C435" s="284"/>
      <c r="D435" s="284"/>
      <c r="E435" s="284"/>
      <c r="F435" s="284"/>
    </row>
    <row r="436" spans="1:7" s="167" customFormat="1" x14ac:dyDescent="0.25">
      <c r="A436" s="195">
        <f>+B11</f>
        <v>42776</v>
      </c>
      <c r="B436" s="6"/>
      <c r="C436" s="7"/>
      <c r="D436" s="6"/>
    </row>
    <row r="437" spans="1:7" ht="18" x14ac:dyDescent="0.25">
      <c r="A437" s="285" t="s">
        <v>375</v>
      </c>
      <c r="B437" s="286"/>
      <c r="C437" s="286"/>
      <c r="D437" s="286"/>
      <c r="E437" s="286"/>
      <c r="F437" s="286"/>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5" t="s">
        <v>31</v>
      </c>
      <c r="B444" s="286"/>
      <c r="C444" s="286"/>
      <c r="D444" s="286"/>
      <c r="E444" s="286"/>
      <c r="F444" s="286"/>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0</v>
      </c>
      <c r="C458" s="145"/>
      <c r="D458" s="162" t="s">
        <v>439</v>
      </c>
      <c r="E458" s="168" t="s">
        <v>440</v>
      </c>
      <c r="F458" s="66"/>
    </row>
    <row r="459" spans="1:6" x14ac:dyDescent="0.25">
      <c r="A459" s="32" t="s">
        <v>16</v>
      </c>
      <c r="B459" s="170">
        <v>2</v>
      </c>
      <c r="C459" s="153"/>
      <c r="D459" s="156"/>
      <c r="E459" s="66"/>
      <c r="F459" s="66"/>
    </row>
    <row r="460" spans="1:6" ht="39.75" customHeight="1" x14ac:dyDescent="0.25">
      <c r="A460" s="116" t="s">
        <v>287</v>
      </c>
      <c r="B460" s="170">
        <v>1</v>
      </c>
      <c r="C460" s="154"/>
      <c r="D460" s="257">
        <v>0.33</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45" x14ac:dyDescent="0.25">
      <c r="A466" s="32" t="s">
        <v>288</v>
      </c>
      <c r="B466" s="145">
        <v>0</v>
      </c>
      <c r="C466" s="145"/>
      <c r="D466" s="146" t="s">
        <v>441</v>
      </c>
      <c r="E466" s="146" t="s">
        <v>442</v>
      </c>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1</v>
      </c>
      <c r="C469" s="154"/>
      <c r="D469" s="259">
        <v>0.33</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49</v>
      </c>
      <c r="B480" s="170">
        <v>2</v>
      </c>
      <c r="C480" s="153"/>
      <c r="D480" s="142"/>
      <c r="E480" s="66"/>
      <c r="F480" s="66"/>
    </row>
    <row r="481" spans="1:14" x14ac:dyDescent="0.25">
      <c r="A481" s="18" t="s">
        <v>258</v>
      </c>
      <c r="B481" s="170">
        <v>2</v>
      </c>
      <c r="C481" s="153"/>
      <c r="D481" s="142"/>
      <c r="E481" s="66"/>
      <c r="F481" s="66"/>
    </row>
    <row r="482" spans="1:14" ht="26.25" customHeight="1" x14ac:dyDescent="0.25">
      <c r="A482" s="24" t="s">
        <v>120</v>
      </c>
      <c r="B482" s="170">
        <v>2</v>
      </c>
      <c r="C482" s="153"/>
      <c r="D482" s="142"/>
      <c r="E482" s="66"/>
      <c r="F482" s="66"/>
    </row>
    <row r="483" spans="1:14" ht="30" x14ac:dyDescent="0.25">
      <c r="A483" s="18" t="s">
        <v>88</v>
      </c>
      <c r="B483" s="170">
        <v>1</v>
      </c>
      <c r="C483" s="153"/>
      <c r="D483" s="142" t="s">
        <v>443</v>
      </c>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v>2</v>
      </c>
      <c r="C489" s="154"/>
      <c r="D489" s="175"/>
      <c r="E489" s="147"/>
      <c r="F489" s="147"/>
      <c r="H489" s="167"/>
      <c r="I489" s="167"/>
      <c r="J489" s="167"/>
      <c r="K489" s="167"/>
      <c r="L489" s="167"/>
      <c r="M489" s="167"/>
      <c r="N489" s="167"/>
    </row>
    <row r="490" spans="1:14" s="167" customFormat="1" ht="45" x14ac:dyDescent="0.25">
      <c r="A490" s="100" t="s">
        <v>287</v>
      </c>
      <c r="B490" s="170">
        <v>0</v>
      </c>
      <c r="C490" s="154"/>
      <c r="D490" s="178">
        <v>0</v>
      </c>
      <c r="E490" s="102"/>
      <c r="F490" s="102"/>
    </row>
    <row r="491" spans="1:14" x14ac:dyDescent="0.25">
      <c r="A491" s="19" t="s">
        <v>38</v>
      </c>
      <c r="B491" s="19"/>
      <c r="C491" s="19"/>
      <c r="D491" s="19">
        <f>SUM(B475:C489)</f>
        <v>29</v>
      </c>
      <c r="H491" s="167"/>
      <c r="I491" s="167"/>
      <c r="J491" s="167"/>
      <c r="K491" s="167"/>
      <c r="L491" s="167"/>
      <c r="M491" s="167"/>
      <c r="N491" s="167"/>
    </row>
    <row r="492" spans="1:14" x14ac:dyDescent="0.25">
      <c r="A492" s="19" t="s">
        <v>37</v>
      </c>
      <c r="B492" s="20"/>
      <c r="C492" s="21"/>
      <c r="D492" s="63">
        <f>D491/(COUNT(B475:C489)*2)</f>
        <v>0.96666666666666667</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4" t="s">
        <v>152</v>
      </c>
      <c r="B494" s="284"/>
      <c r="C494" s="284"/>
      <c r="D494" s="284"/>
      <c r="E494" s="284"/>
      <c r="F494" s="284"/>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0.72</v>
      </c>
    </row>
    <row r="504" spans="1:6" ht="27.75" customHeight="1" x14ac:dyDescent="0.3">
      <c r="A504" s="71" t="s">
        <v>47</v>
      </c>
      <c r="B504" s="72"/>
      <c r="C504" s="73"/>
      <c r="D504" s="74">
        <f>SUM(D500,D491,D461,D451,D402,D349,D321,D40,D470,D288,D245,D149,D432,D189,D96)</f>
        <v>531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0.90924657534246578</v>
      </c>
    </row>
  </sheetData>
  <sheetProtection algorithmName="SHA-512" hashValue="cmRGb41Neu+WHBbd1nYRERhoZW/dSIv2WLQz6CWGBpeNE/EbKp1enfpxl46t03fjb4t5P2rOqMfTMFEzhl74Og==" saltValue="cdOBqhxRJXGtOxPu/DIINw==" spinCount="100000" sheet="1" objects="1" scenarios="1"/>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opLeftCell="A162" zoomScaleNormal="100" workbookViewId="0">
      <selection activeCell="E197" sqref="E197"/>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4"/>
      <c r="E1" s="314"/>
      <c r="F1" s="314"/>
      <c r="G1" s="314"/>
      <c r="H1" s="314"/>
      <c r="I1" s="314"/>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98" t="s">
        <v>52</v>
      </c>
      <c r="B6" s="298"/>
      <c r="C6" s="298"/>
      <c r="D6" s="298"/>
      <c r="E6" s="298"/>
      <c r="F6" s="298"/>
      <c r="G6" s="126"/>
      <c r="H6" s="126"/>
      <c r="I6" s="126"/>
    </row>
    <row r="7" spans="1:9" s="36" customFormat="1" ht="21.75" customHeight="1" x14ac:dyDescent="0.5">
      <c r="A7" s="299" t="str">
        <f>'A1 Exploitation'!A8:F8</f>
        <v>GAFSA</v>
      </c>
      <c r="B7" s="299"/>
      <c r="C7" s="299"/>
      <c r="D7" s="299"/>
      <c r="E7" s="299"/>
      <c r="F7" s="299"/>
      <c r="G7" s="126"/>
      <c r="H7" s="126"/>
      <c r="I7" s="126"/>
    </row>
    <row r="8" spans="1:9" s="36" customFormat="1" ht="24.75" x14ac:dyDescent="0.5">
      <c r="A8" s="38" t="s">
        <v>44</v>
      </c>
      <c r="B8" s="315" t="str">
        <f>'A1 Exploitation'!B9:F9</f>
        <v>Dr Hatem KARAA</v>
      </c>
      <c r="C8" s="315"/>
      <c r="D8" s="315"/>
      <c r="E8" s="315"/>
      <c r="F8" s="315"/>
      <c r="G8" s="126"/>
      <c r="H8" s="126"/>
      <c r="I8" s="126"/>
    </row>
    <row r="9" spans="1:9" s="36" customFormat="1" ht="24.75" x14ac:dyDescent="0.5">
      <c r="A9" s="39" t="s">
        <v>46</v>
      </c>
      <c r="B9" s="316" t="str">
        <f>'A1 Exploitation'!B10:F10</f>
        <v>M Naïm Ahmadi</v>
      </c>
      <c r="C9" s="316"/>
      <c r="D9" s="316"/>
      <c r="E9" s="316"/>
      <c r="F9" s="316"/>
      <c r="G9" s="126"/>
      <c r="H9" s="126"/>
      <c r="I9" s="126"/>
    </row>
    <row r="10" spans="1:9" s="36" customFormat="1" ht="24.75" x14ac:dyDescent="0.5">
      <c r="A10" s="38" t="s">
        <v>45</v>
      </c>
      <c r="B10" s="313">
        <f>'A1 Exploitation'!B11:F11</f>
        <v>42776</v>
      </c>
      <c r="C10" s="313"/>
      <c r="D10" s="313"/>
      <c r="E10" s="313"/>
      <c r="F10" s="313"/>
      <c r="G10" s="126"/>
      <c r="H10" s="126"/>
      <c r="I10" s="126"/>
    </row>
    <row r="11" spans="1:9" s="36" customFormat="1" ht="24.75" x14ac:dyDescent="0.5">
      <c r="A11" s="38" t="s">
        <v>341</v>
      </c>
      <c r="B11" s="317">
        <f>D198</f>
        <v>0.91379310344827591</v>
      </c>
      <c r="C11" s="317"/>
      <c r="D11" s="317"/>
      <c r="E11" s="317"/>
      <c r="F11" s="317"/>
      <c r="G11" s="126"/>
      <c r="H11" s="126"/>
      <c r="I11" s="126"/>
    </row>
    <row r="12" spans="1:9" s="36" customFormat="1" ht="22.5" x14ac:dyDescent="0.45">
      <c r="A12" s="35"/>
      <c r="D12" s="290"/>
      <c r="E12" s="290"/>
      <c r="F12" s="290"/>
      <c r="G12" s="290"/>
      <c r="H12" s="290"/>
      <c r="I12" s="40"/>
    </row>
    <row r="13" spans="1:9" s="36" customFormat="1" ht="11.25" customHeight="1" x14ac:dyDescent="0.3">
      <c r="A13" s="291" t="s">
        <v>32</v>
      </c>
      <c r="B13" s="292" t="s">
        <v>33</v>
      </c>
      <c r="C13" s="292"/>
      <c r="D13" s="292" t="s">
        <v>48</v>
      </c>
      <c r="E13" s="292" t="s">
        <v>213</v>
      </c>
      <c r="F13" s="292" t="s">
        <v>214</v>
      </c>
    </row>
    <row r="14" spans="1:9" s="36" customFormat="1" ht="12.75" customHeight="1" x14ac:dyDescent="0.3">
      <c r="A14" s="291"/>
      <c r="B14" s="70" t="s">
        <v>36</v>
      </c>
      <c r="C14" s="70" t="s">
        <v>35</v>
      </c>
      <c r="D14" s="292"/>
      <c r="E14" s="292"/>
      <c r="F14" s="292"/>
    </row>
    <row r="15" spans="1:9" x14ac:dyDescent="0.3">
      <c r="A15" s="41"/>
      <c r="B15" s="41"/>
      <c r="C15" s="41"/>
      <c r="D15" s="41"/>
    </row>
    <row r="16" spans="1:9" ht="19.5" x14ac:dyDescent="0.4">
      <c r="A16" s="318" t="s">
        <v>0</v>
      </c>
      <c r="B16" s="319"/>
      <c r="C16" s="319"/>
      <c r="D16" s="319"/>
      <c r="E16" s="319"/>
      <c r="F16" s="31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0</v>
      </c>
      <c r="C19" s="221"/>
      <c r="D19" s="225" t="s">
        <v>444</v>
      </c>
      <c r="E19" s="225" t="s">
        <v>445</v>
      </c>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0" t="s">
        <v>38</v>
      </c>
      <c r="B22" s="307"/>
      <c r="C22" s="308"/>
      <c r="D22" s="127">
        <f>SUM(B17:C21)</f>
        <v>8</v>
      </c>
    </row>
    <row r="23" spans="1:6" x14ac:dyDescent="0.3">
      <c r="A23" s="304" t="s">
        <v>342</v>
      </c>
      <c r="B23" s="305"/>
      <c r="C23" s="306"/>
      <c r="D23" s="65">
        <f>D22/(COUNT(B17:C21)*2)</f>
        <v>0.8</v>
      </c>
    </row>
    <row r="24" spans="1:6" s="50" customFormat="1" x14ac:dyDescent="0.3">
      <c r="A24" s="54"/>
      <c r="B24" s="55"/>
      <c r="C24" s="55"/>
      <c r="D24" s="56"/>
    </row>
    <row r="25" spans="1:6" ht="19.5" x14ac:dyDescent="0.4">
      <c r="A25" s="302" t="s">
        <v>4</v>
      </c>
      <c r="B25" s="303"/>
      <c r="C25" s="303"/>
      <c r="D25" s="303"/>
      <c r="E25" s="303"/>
      <c r="F25" s="303"/>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ht="30.75" x14ac:dyDescent="0.3">
      <c r="A31" s="41" t="s">
        <v>340</v>
      </c>
      <c r="B31" s="221">
        <v>0</v>
      </c>
      <c r="C31" s="221"/>
      <c r="D31" s="225" t="s">
        <v>446</v>
      </c>
      <c r="E31" s="225" t="s">
        <v>434</v>
      </c>
      <c r="F31" s="221"/>
    </row>
    <row r="32" spans="1:6" x14ac:dyDescent="0.3">
      <c r="A32" s="304" t="s">
        <v>38</v>
      </c>
      <c r="B32" s="305"/>
      <c r="C32" s="306"/>
      <c r="D32" s="125">
        <f>SUM(B26:C31)</f>
        <v>10</v>
      </c>
    </row>
    <row r="33" spans="1:6" x14ac:dyDescent="0.3">
      <c r="A33" s="304" t="s">
        <v>342</v>
      </c>
      <c r="B33" s="305"/>
      <c r="C33" s="306"/>
      <c r="D33" s="65">
        <f>D32/(COUNT(B26:C31)*2)</f>
        <v>0.83333333333333337</v>
      </c>
    </row>
    <row r="34" spans="1:6" s="50" customFormat="1" x14ac:dyDescent="0.3">
      <c r="A34" s="54"/>
      <c r="B34" s="55"/>
      <c r="C34" s="55"/>
      <c r="D34" s="56"/>
    </row>
    <row r="35" spans="1:6" s="50" customFormat="1" ht="19.5" x14ac:dyDescent="0.4">
      <c r="A35" s="302" t="s">
        <v>246</v>
      </c>
      <c r="B35" s="303"/>
      <c r="C35" s="303"/>
      <c r="D35" s="303"/>
      <c r="E35" s="303"/>
      <c r="F35" s="303"/>
    </row>
    <row r="36" spans="1:6" s="50" customFormat="1" ht="18" x14ac:dyDescent="0.35">
      <c r="A36" s="76" t="s">
        <v>107</v>
      </c>
      <c r="B36" s="221" t="s">
        <v>34</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4" t="s">
        <v>38</v>
      </c>
      <c r="B41" s="305"/>
      <c r="C41" s="306"/>
      <c r="D41" s="125">
        <f>SUM(B36:C40)</f>
        <v>8</v>
      </c>
      <c r="E41" s="37"/>
      <c r="F41" s="37"/>
    </row>
    <row r="42" spans="1:6" s="50" customFormat="1" x14ac:dyDescent="0.3">
      <c r="A42" s="304" t="s">
        <v>342</v>
      </c>
      <c r="B42" s="305"/>
      <c r="C42" s="306"/>
      <c r="D42" s="65">
        <f>D41/(COUNT(B36:C40)*2)</f>
        <v>1</v>
      </c>
      <c r="E42" s="37"/>
      <c r="F42" s="37"/>
    </row>
    <row r="43" spans="1:6" s="50" customFormat="1" x14ac:dyDescent="0.3">
      <c r="A43" s="90"/>
      <c r="B43" s="91"/>
      <c r="C43" s="91"/>
      <c r="D43" s="92"/>
    </row>
    <row r="44" spans="1:6" ht="19.5" x14ac:dyDescent="0.4">
      <c r="A44" s="311" t="s">
        <v>21</v>
      </c>
      <c r="B44" s="312"/>
      <c r="C44" s="312"/>
      <c r="D44" s="312"/>
      <c r="E44" s="312"/>
      <c r="F44" s="312"/>
    </row>
    <row r="45" spans="1:6" ht="30.75" x14ac:dyDescent="0.3">
      <c r="A45" s="41" t="s">
        <v>317</v>
      </c>
      <c r="B45" s="221">
        <v>2</v>
      </c>
      <c r="C45" s="221"/>
      <c r="D45" s="225" t="s">
        <v>447</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60">
        <v>0.55000000000000004</v>
      </c>
      <c r="E49" s="221"/>
      <c r="F49" s="221"/>
    </row>
    <row r="50" spans="1:6" ht="18" x14ac:dyDescent="0.35">
      <c r="A50" s="76" t="s">
        <v>343</v>
      </c>
      <c r="B50" s="221" t="s">
        <v>34</v>
      </c>
      <c r="C50" s="248" t="str">
        <f>IF(B50=0, -5, "0")</f>
        <v>0</v>
      </c>
      <c r="D50" s="225"/>
      <c r="E50" s="221"/>
      <c r="F50" s="221"/>
    </row>
    <row r="51" spans="1:6" x14ac:dyDescent="0.3">
      <c r="A51" s="304" t="s">
        <v>38</v>
      </c>
      <c r="B51" s="305"/>
      <c r="C51" s="306"/>
      <c r="D51" s="125">
        <f>SUM(B45:C50)</f>
        <v>10</v>
      </c>
    </row>
    <row r="52" spans="1:6" x14ac:dyDescent="0.3">
      <c r="A52" s="304" t="s">
        <v>342</v>
      </c>
      <c r="B52" s="305"/>
      <c r="C52" s="306"/>
      <c r="D52" s="65">
        <f>D51/(COUNT(B45:C50)*2)</f>
        <v>1</v>
      </c>
    </row>
    <row r="53" spans="1:6" s="50" customFormat="1" x14ac:dyDescent="0.3">
      <c r="A53" s="54"/>
      <c r="B53" s="55"/>
      <c r="C53" s="55"/>
      <c r="D53" s="56"/>
    </row>
    <row r="54" spans="1:6" ht="19.5" x14ac:dyDescent="0.4">
      <c r="A54" s="302" t="s">
        <v>8</v>
      </c>
      <c r="B54" s="303"/>
      <c r="C54" s="303"/>
      <c r="D54" s="303"/>
      <c r="E54" s="303"/>
      <c r="F54" s="303"/>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4" t="s">
        <v>38</v>
      </c>
      <c r="B62" s="305"/>
      <c r="C62" s="306"/>
      <c r="D62" s="125">
        <f>SUM(B55:C61)</f>
        <v>14</v>
      </c>
    </row>
    <row r="63" spans="1:6" x14ac:dyDescent="0.3">
      <c r="A63" s="304" t="s">
        <v>342</v>
      </c>
      <c r="B63" s="305"/>
      <c r="C63" s="306"/>
      <c r="D63" s="65">
        <f>D62/(COUNT(B55:C61)*2)</f>
        <v>1</v>
      </c>
    </row>
    <row r="64" spans="1:6" s="50" customFormat="1" x14ac:dyDescent="0.3">
      <c r="A64" s="54"/>
      <c r="B64" s="55"/>
      <c r="C64" s="55"/>
      <c r="D64" s="56"/>
    </row>
    <row r="65" spans="1:6" ht="19.5" x14ac:dyDescent="0.4">
      <c r="A65" s="302" t="s">
        <v>143</v>
      </c>
      <c r="B65" s="303"/>
      <c r="C65" s="303"/>
      <c r="D65" s="303"/>
      <c r="E65" s="303"/>
      <c r="F65" s="303"/>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4" t="s">
        <v>38</v>
      </c>
      <c r="B83" s="305"/>
      <c r="C83" s="306"/>
      <c r="D83" s="125">
        <f>SUM(B66:C82)</f>
        <v>34</v>
      </c>
    </row>
    <row r="84" spans="1:6" x14ac:dyDescent="0.3">
      <c r="A84" s="304" t="s">
        <v>342</v>
      </c>
      <c r="B84" s="305"/>
      <c r="C84" s="306"/>
      <c r="D84" s="65">
        <f>D83/(COUNT(B66:C82)*2)</f>
        <v>1</v>
      </c>
    </row>
    <row r="85" spans="1:6" s="50" customFormat="1" x14ac:dyDescent="0.3">
      <c r="A85" s="54"/>
      <c r="B85" s="55"/>
      <c r="C85" s="55"/>
      <c r="D85" s="56"/>
    </row>
    <row r="86" spans="1:6" ht="19.5" x14ac:dyDescent="0.4">
      <c r="A86" s="302" t="s">
        <v>237</v>
      </c>
      <c r="B86" s="303"/>
      <c r="C86" s="303"/>
      <c r="D86" s="303"/>
      <c r="E86" s="303"/>
      <c r="F86" s="303"/>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t="s">
        <v>34</v>
      </c>
      <c r="C93" s="238" t="str">
        <f>IF(B93=0, -5, "0")</f>
        <v>0</v>
      </c>
      <c r="D93" s="225" t="s">
        <v>448</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4" t="s">
        <v>38</v>
      </c>
      <c r="B101" s="305"/>
      <c r="C101" s="306"/>
      <c r="D101" s="125">
        <f>SUM(B87:C100)</f>
        <v>26</v>
      </c>
    </row>
    <row r="102" spans="1:6" x14ac:dyDescent="0.3">
      <c r="A102" s="304" t="s">
        <v>342</v>
      </c>
      <c r="B102" s="305"/>
      <c r="C102" s="306"/>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2" t="s">
        <v>238</v>
      </c>
      <c r="B105" s="303"/>
      <c r="C105" s="303"/>
      <c r="D105" s="303"/>
      <c r="E105" s="303"/>
      <c r="F105" s="303"/>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46.5" x14ac:dyDescent="0.35">
      <c r="A115" s="89" t="s">
        <v>366</v>
      </c>
      <c r="B115" s="237">
        <v>0</v>
      </c>
      <c r="C115" s="248">
        <f>IF(B115=0, -5, "0")</f>
        <v>-5</v>
      </c>
      <c r="D115" s="225" t="s">
        <v>449</v>
      </c>
      <c r="E115" s="225" t="s">
        <v>450</v>
      </c>
      <c r="F115" s="233"/>
    </row>
    <row r="116" spans="1:6" s="50" customFormat="1" x14ac:dyDescent="0.3">
      <c r="A116" s="94" t="s">
        <v>263</v>
      </c>
      <c r="B116" s="237">
        <v>2</v>
      </c>
      <c r="C116" s="221"/>
      <c r="D116" s="234"/>
      <c r="E116" s="221"/>
      <c r="F116" s="221"/>
    </row>
    <row r="117" spans="1:6" s="50" customFormat="1" x14ac:dyDescent="0.3">
      <c r="A117" s="304" t="s">
        <v>38</v>
      </c>
      <c r="B117" s="305"/>
      <c r="C117" s="306"/>
      <c r="D117" s="125">
        <f>SUM(B106:C116)</f>
        <v>15</v>
      </c>
      <c r="E117" s="37"/>
      <c r="F117" s="37"/>
    </row>
    <row r="118" spans="1:6" s="50" customFormat="1" x14ac:dyDescent="0.3">
      <c r="A118" s="304" t="s">
        <v>342</v>
      </c>
      <c r="B118" s="305"/>
      <c r="C118" s="306"/>
      <c r="D118" s="65">
        <f>D117/(COUNT(B106:C116)*2)</f>
        <v>0.625</v>
      </c>
      <c r="E118" s="37"/>
      <c r="F118" s="37"/>
    </row>
    <row r="119" spans="1:6" s="50" customFormat="1" x14ac:dyDescent="0.3">
      <c r="A119" s="54"/>
      <c r="B119" s="55"/>
      <c r="C119" s="55"/>
      <c r="D119" s="56"/>
    </row>
    <row r="120" spans="1:6" ht="19.5" x14ac:dyDescent="0.4">
      <c r="A120" s="302" t="s">
        <v>208</v>
      </c>
      <c r="B120" s="303"/>
      <c r="C120" s="303"/>
      <c r="D120" s="303"/>
      <c r="E120" s="303"/>
      <c r="F120" s="303"/>
    </row>
    <row r="121" spans="1:6" ht="30.75" x14ac:dyDescent="0.3">
      <c r="A121" s="87" t="s">
        <v>322</v>
      </c>
      <c r="B121" s="238">
        <v>1</v>
      </c>
      <c r="C121" s="221"/>
      <c r="D121" s="225" t="s">
        <v>453</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ht="45.75" x14ac:dyDescent="0.3">
      <c r="A128" s="48" t="s">
        <v>183</v>
      </c>
      <c r="B128" s="238">
        <v>1</v>
      </c>
      <c r="C128" s="241"/>
      <c r="D128" s="225" t="s">
        <v>451</v>
      </c>
      <c r="E128" s="222"/>
      <c r="F128" s="221"/>
    </row>
    <row r="129" spans="1:6" ht="36" x14ac:dyDescent="0.35">
      <c r="A129" s="83" t="s">
        <v>217</v>
      </c>
      <c r="B129" s="238">
        <v>2</v>
      </c>
      <c r="C129" s="249" t="str">
        <f>IF(B129=0, -5, "0")</f>
        <v>0</v>
      </c>
      <c r="D129" s="222"/>
      <c r="E129" s="222"/>
      <c r="F129" s="221"/>
    </row>
    <row r="130" spans="1:6" ht="45.75" x14ac:dyDescent="0.3">
      <c r="A130" s="51" t="s">
        <v>323</v>
      </c>
      <c r="B130" s="238">
        <v>1</v>
      </c>
      <c r="C130" s="241"/>
      <c r="D130" s="225" t="s">
        <v>452</v>
      </c>
      <c r="E130" s="222"/>
      <c r="F130" s="221"/>
    </row>
    <row r="131" spans="1:6" ht="18" x14ac:dyDescent="0.35">
      <c r="A131" s="88" t="s">
        <v>366</v>
      </c>
      <c r="B131" s="238">
        <v>2</v>
      </c>
      <c r="C131" s="249" t="str">
        <f>IF(B131=0, -5, "0")</f>
        <v>0</v>
      </c>
      <c r="D131" s="234"/>
      <c r="E131" s="229"/>
      <c r="F131" s="233"/>
    </row>
    <row r="132" spans="1:6" x14ac:dyDescent="0.3">
      <c r="A132" s="304" t="s">
        <v>38</v>
      </c>
      <c r="B132" s="305"/>
      <c r="C132" s="306"/>
      <c r="D132" s="125">
        <f>SUM(B121:C131)</f>
        <v>19</v>
      </c>
    </row>
    <row r="133" spans="1:6" x14ac:dyDescent="0.3">
      <c r="A133" s="304" t="s">
        <v>342</v>
      </c>
      <c r="B133" s="305"/>
      <c r="C133" s="306"/>
      <c r="D133" s="63">
        <f>D132/(COUNT(B121:C131)*2)</f>
        <v>0.86363636363636365</v>
      </c>
    </row>
    <row r="134" spans="1:6" s="50" customFormat="1" x14ac:dyDescent="0.3">
      <c r="A134" s="54"/>
      <c r="B134" s="55"/>
      <c r="C134" s="55"/>
      <c r="D134" s="61"/>
    </row>
    <row r="135" spans="1:6" ht="24.75" customHeight="1" x14ac:dyDescent="0.4">
      <c r="A135" s="302" t="s">
        <v>78</v>
      </c>
      <c r="B135" s="303"/>
      <c r="C135" s="303"/>
      <c r="D135" s="303"/>
      <c r="E135" s="303"/>
      <c r="F135" s="303"/>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30.75" x14ac:dyDescent="0.3">
      <c r="A146" s="93" t="s">
        <v>240</v>
      </c>
      <c r="B146" s="237">
        <v>0</v>
      </c>
      <c r="C146" s="222"/>
      <c r="D146" s="225" t="s">
        <v>454</v>
      </c>
      <c r="E146" s="225" t="s">
        <v>455</v>
      </c>
      <c r="F146" s="221"/>
    </row>
    <row r="147" spans="1:6" x14ac:dyDescent="0.3">
      <c r="A147" s="41" t="s">
        <v>352</v>
      </c>
      <c r="B147" s="237">
        <v>2</v>
      </c>
      <c r="C147" s="222"/>
      <c r="D147" s="243"/>
      <c r="E147" s="221"/>
      <c r="F147" s="221"/>
    </row>
    <row r="148" spans="1:6" x14ac:dyDescent="0.3">
      <c r="A148" s="304" t="s">
        <v>38</v>
      </c>
      <c r="B148" s="305"/>
      <c r="C148" s="306"/>
      <c r="D148" s="125">
        <f>SUM(B136:C147)</f>
        <v>22</v>
      </c>
    </row>
    <row r="149" spans="1:6" x14ac:dyDescent="0.3">
      <c r="A149" s="304" t="s">
        <v>342</v>
      </c>
      <c r="B149" s="305"/>
      <c r="C149" s="306"/>
      <c r="D149" s="65">
        <f>D148/(COUNT(B136:C147)*2)</f>
        <v>0.91666666666666663</v>
      </c>
    </row>
    <row r="150" spans="1:6" s="50" customFormat="1" x14ac:dyDescent="0.3">
      <c r="A150" s="54"/>
      <c r="B150" s="55"/>
      <c r="C150" s="55"/>
      <c r="D150" s="56"/>
    </row>
    <row r="151" spans="1:6" ht="19.5" x14ac:dyDescent="0.4">
      <c r="A151" s="302" t="s">
        <v>243</v>
      </c>
      <c r="B151" s="303"/>
      <c r="C151" s="303"/>
      <c r="D151" s="303"/>
      <c r="E151" s="303"/>
      <c r="F151" s="303"/>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1.5" x14ac:dyDescent="0.35">
      <c r="A155" s="76" t="s">
        <v>354</v>
      </c>
      <c r="B155" s="221">
        <v>1</v>
      </c>
      <c r="C155" s="248" t="str">
        <f>IF(B155=0, -5, "0")</f>
        <v>0</v>
      </c>
      <c r="D155" s="225" t="s">
        <v>457</v>
      </c>
      <c r="E155" s="221"/>
      <c r="F155" s="221"/>
    </row>
    <row r="156" spans="1:6" ht="18" x14ac:dyDescent="0.35">
      <c r="A156" s="76" t="s">
        <v>355</v>
      </c>
      <c r="B156" s="221">
        <v>2</v>
      </c>
      <c r="C156" s="248" t="str">
        <f>IF(B156=0, -5, "0")</f>
        <v>0</v>
      </c>
      <c r="D156" s="225"/>
      <c r="E156" s="221"/>
      <c r="F156" s="221"/>
    </row>
    <row r="157" spans="1:6" ht="33" x14ac:dyDescent="0.3">
      <c r="A157" s="197" t="s">
        <v>219</v>
      </c>
      <c r="B157" s="221">
        <v>2</v>
      </c>
      <c r="C157" s="221"/>
      <c r="D157" s="225" t="s">
        <v>456</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4" t="s">
        <v>38</v>
      </c>
      <c r="B160" s="307"/>
      <c r="C160" s="308"/>
      <c r="D160" s="188">
        <f>SUM(B152:C159)</f>
        <v>15</v>
      </c>
    </row>
    <row r="161" spans="1:6" x14ac:dyDescent="0.3">
      <c r="A161" s="304" t="s">
        <v>342</v>
      </c>
      <c r="B161" s="305"/>
      <c r="C161" s="306"/>
      <c r="D161" s="65">
        <f>D160/(COUNT(B152:C159)*2)</f>
        <v>0.9375</v>
      </c>
    </row>
    <row r="162" spans="1:6" s="50" customFormat="1" ht="28.15" customHeight="1" x14ac:dyDescent="0.3">
      <c r="A162" s="54"/>
      <c r="B162" s="55"/>
      <c r="C162" s="57"/>
      <c r="D162" s="58"/>
    </row>
    <row r="163" spans="1:6" ht="19.5" x14ac:dyDescent="0.4">
      <c r="A163" s="302" t="s">
        <v>85</v>
      </c>
      <c r="B163" s="303"/>
      <c r="C163" s="303"/>
      <c r="D163" s="303"/>
      <c r="E163" s="303"/>
      <c r="F163" s="303"/>
    </row>
    <row r="164" spans="1:6" ht="18" x14ac:dyDescent="0.35">
      <c r="A164" s="76" t="s">
        <v>333</v>
      </c>
      <c r="B164" s="221">
        <v>2</v>
      </c>
      <c r="C164" s="248" t="str">
        <f>IF(B164=0, -5, "0")</f>
        <v>0</v>
      </c>
      <c r="D164" s="221"/>
      <c r="E164" s="221"/>
      <c r="F164" s="221"/>
    </row>
    <row r="165" spans="1:6" ht="30.75" x14ac:dyDescent="0.3">
      <c r="A165" s="41" t="s">
        <v>334</v>
      </c>
      <c r="B165" s="221">
        <v>1</v>
      </c>
      <c r="C165" s="221"/>
      <c r="D165" s="225" t="s">
        <v>458</v>
      </c>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04" t="s">
        <v>38</v>
      </c>
      <c r="B168" s="305"/>
      <c r="C168" s="306"/>
      <c r="D168" s="125">
        <f>SUM(B164:C167)</f>
        <v>7</v>
      </c>
    </row>
    <row r="169" spans="1:6" x14ac:dyDescent="0.3">
      <c r="A169" s="304" t="s">
        <v>342</v>
      </c>
      <c r="B169" s="305"/>
      <c r="C169" s="306"/>
      <c r="D169" s="65">
        <f>D168/(COUNT(B164:C167)*2)</f>
        <v>0.875</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2</v>
      </c>
      <c r="C172" s="221"/>
      <c r="D172" s="247" t="s">
        <v>459</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04" t="s">
        <v>38</v>
      </c>
      <c r="B176" s="305"/>
      <c r="C176" s="306"/>
      <c r="D176" s="125">
        <f>SUM(B172:C175)</f>
        <v>8</v>
      </c>
    </row>
    <row r="177" spans="1:6" x14ac:dyDescent="0.3">
      <c r="A177" s="304" t="s">
        <v>342</v>
      </c>
      <c r="B177" s="305"/>
      <c r="C177" s="306"/>
      <c r="D177" s="65">
        <f>D176/(COUNT(B172:C175)*2)</f>
        <v>1</v>
      </c>
    </row>
    <row r="178" spans="1:6" s="50" customFormat="1" x14ac:dyDescent="0.3">
      <c r="A178" s="54"/>
      <c r="B178" s="55"/>
      <c r="C178" s="55"/>
      <c r="D178" s="56"/>
    </row>
    <row r="179" spans="1:6" ht="19.5" x14ac:dyDescent="0.4">
      <c r="A179" s="302" t="s">
        <v>87</v>
      </c>
      <c r="B179" s="303"/>
      <c r="C179" s="303"/>
      <c r="D179" s="303"/>
      <c r="E179" s="303"/>
      <c r="F179" s="303"/>
    </row>
    <row r="180" spans="1:6" x14ac:dyDescent="0.3">
      <c r="A180" s="87" t="s">
        <v>364</v>
      </c>
      <c r="B180" s="221">
        <v>2</v>
      </c>
      <c r="C180" s="221"/>
      <c r="D180" s="247" t="s">
        <v>460</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4" t="s">
        <v>38</v>
      </c>
      <c r="B185" s="305"/>
      <c r="C185" s="306"/>
      <c r="D185" s="125">
        <f>SUM(B180:C184)</f>
        <v>10</v>
      </c>
    </row>
    <row r="186" spans="1:6" x14ac:dyDescent="0.3">
      <c r="A186" s="304" t="s">
        <v>342</v>
      </c>
      <c r="B186" s="305"/>
      <c r="C186" s="306"/>
      <c r="D186" s="65">
        <f>D185/(COUNT(B180:C184)*2)</f>
        <v>1</v>
      </c>
    </row>
    <row r="187" spans="1:6" s="50" customFormat="1" x14ac:dyDescent="0.3">
      <c r="A187" s="54"/>
      <c r="B187" s="55"/>
      <c r="C187" s="55"/>
      <c r="D187" s="56"/>
    </row>
    <row r="188" spans="1:6" ht="19.5" x14ac:dyDescent="0.4">
      <c r="A188" s="302" t="s">
        <v>242</v>
      </c>
      <c r="B188" s="303"/>
      <c r="C188" s="303"/>
      <c r="D188" s="303"/>
      <c r="E188" s="303"/>
      <c r="F188" s="303"/>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304" t="s">
        <v>38</v>
      </c>
      <c r="B193" s="305"/>
      <c r="C193" s="306"/>
      <c r="D193" s="97">
        <f>SUM(B189:C192)</f>
        <v>6</v>
      </c>
    </row>
    <row r="194" spans="1:4" x14ac:dyDescent="0.3">
      <c r="A194" s="304" t="s">
        <v>342</v>
      </c>
      <c r="B194" s="305"/>
      <c r="C194" s="306"/>
      <c r="D194" s="65">
        <f>D193/(COUNT(B189:C192)*2)</f>
        <v>1</v>
      </c>
    </row>
    <row r="196" spans="1:4" ht="18" x14ac:dyDescent="0.35">
      <c r="A196" s="121" t="s">
        <v>284</v>
      </c>
      <c r="B196" s="120"/>
      <c r="C196" s="120"/>
      <c r="D196" s="220">
        <v>0.4</v>
      </c>
    </row>
    <row r="197" spans="1:4" ht="22.5" x14ac:dyDescent="0.3">
      <c r="A197" s="71" t="s">
        <v>377</v>
      </c>
      <c r="B197" s="72"/>
      <c r="C197" s="73"/>
      <c r="D197" s="74">
        <f>SUM(D193,D185,D176,D168,D160,D62,D51,D32,D22,D117,D148,D132,D101,D83,D41)</f>
        <v>212</v>
      </c>
    </row>
    <row r="198" spans="1:4" ht="22.5" x14ac:dyDescent="0.3">
      <c r="A198" s="71" t="s">
        <v>378</v>
      </c>
      <c r="B198" s="72"/>
      <c r="C198" s="73"/>
      <c r="D198" s="75">
        <f>D197/(COUNT(B189:C192,B180:C184,B172:C175,B164:C167,B152:C159,B55:C61,B45:C50,B26:C31,B17:C21,B106:C116,B136:C147,B121:C131,B87:C100,B66:C82,B36:C40)*2)</f>
        <v>0.91379310344827591</v>
      </c>
    </row>
  </sheetData>
  <sheetProtection algorithmName="SHA-512" hashValue="nE4zyQjSWaaRZCaqaTpq6vp7AdjR0NXXcJ++ScE8FbWg4KGm2916nJfiAH9SXgc79BAKLEB1o85r0hSE86KYNg==" saltValue="cHE9s7twz9x6XWA++w5qow==" spinCount="100000" sheet="1" objects="1" scenarios="1"/>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topLeftCell="A481" zoomScaleNormal="100" workbookViewId="0">
      <selection activeCell="D488" sqref="D488"/>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5">
      <c r="A8" s="299" t="str">
        <f>'Page de garde'!D18</f>
        <v>GAFSA</v>
      </c>
      <c r="B8" s="299"/>
      <c r="C8" s="299"/>
      <c r="D8" s="299"/>
      <c r="E8" s="299"/>
      <c r="F8" s="299"/>
      <c r="G8" s="216"/>
      <c r="H8" s="216"/>
      <c r="I8" s="213"/>
    </row>
    <row r="9" spans="1:9" ht="24.75" x14ac:dyDescent="0.5">
      <c r="A9" s="38" t="s">
        <v>44</v>
      </c>
      <c r="B9" s="300" t="s">
        <v>461</v>
      </c>
      <c r="C9" s="300"/>
      <c r="D9" s="300"/>
      <c r="E9" s="300"/>
      <c r="F9" s="300"/>
      <c r="G9" s="216"/>
      <c r="H9" s="216"/>
      <c r="I9" s="213"/>
    </row>
    <row r="10" spans="1:9" ht="24.75" x14ac:dyDescent="0.5">
      <c r="A10" s="39" t="s">
        <v>46</v>
      </c>
      <c r="B10" s="301" t="s">
        <v>462</v>
      </c>
      <c r="C10" s="301"/>
      <c r="D10" s="301"/>
      <c r="E10" s="301"/>
      <c r="F10" s="301"/>
      <c r="G10" s="216"/>
      <c r="H10" s="216"/>
      <c r="I10" s="213"/>
    </row>
    <row r="11" spans="1:9" ht="24.75" x14ac:dyDescent="0.5">
      <c r="A11" s="38" t="s">
        <v>45</v>
      </c>
      <c r="B11" s="296">
        <v>42867</v>
      </c>
      <c r="C11" s="296"/>
      <c r="D11" s="296"/>
      <c r="E11" s="296"/>
      <c r="F11" s="296"/>
      <c r="G11" s="216"/>
      <c r="H11" s="216"/>
      <c r="I11" s="213"/>
    </row>
    <row r="12" spans="1:9" ht="24.75" x14ac:dyDescent="0.5">
      <c r="A12" s="38" t="s">
        <v>276</v>
      </c>
      <c r="B12" s="289">
        <f>D505</f>
        <v>0.84589041095890416</v>
      </c>
      <c r="C12" s="289"/>
      <c r="D12" s="289"/>
      <c r="E12" s="289"/>
      <c r="F12" s="289"/>
      <c r="G12" s="216"/>
      <c r="H12" s="216"/>
      <c r="I12" s="213"/>
    </row>
    <row r="13" spans="1:9" ht="22.5" x14ac:dyDescent="0.45">
      <c r="A13" s="35"/>
      <c r="B13" s="36"/>
      <c r="C13" s="36"/>
      <c r="D13" s="290"/>
      <c r="E13" s="290"/>
      <c r="F13" s="290"/>
      <c r="G13" s="290"/>
      <c r="H13" s="290"/>
      <c r="I13" s="3"/>
    </row>
    <row r="14" spans="1:9" ht="16.5" customHeight="1" x14ac:dyDescent="0.3">
      <c r="A14" s="291" t="s">
        <v>32</v>
      </c>
      <c r="B14" s="292" t="s">
        <v>33</v>
      </c>
      <c r="C14" s="292"/>
      <c r="D14" s="292" t="s">
        <v>48</v>
      </c>
      <c r="E14" s="293" t="s">
        <v>358</v>
      </c>
      <c r="F14" s="292" t="s">
        <v>214</v>
      </c>
      <c r="G14" s="36"/>
      <c r="H14" s="36"/>
    </row>
    <row r="15" spans="1:9" ht="16.5" customHeight="1" x14ac:dyDescent="0.3">
      <c r="A15" s="291"/>
      <c r="B15" s="77" t="s">
        <v>36</v>
      </c>
      <c r="C15" s="77" t="s">
        <v>35</v>
      </c>
      <c r="D15" s="292"/>
      <c r="E15" s="293"/>
      <c r="F15" s="292"/>
      <c r="G15" s="36"/>
      <c r="H15" s="36"/>
    </row>
    <row r="16" spans="1:9" ht="18" x14ac:dyDescent="0.35">
      <c r="A16" s="284" t="s">
        <v>0</v>
      </c>
      <c r="B16" s="284"/>
      <c r="C16" s="284"/>
      <c r="D16" s="284"/>
      <c r="E16" s="284"/>
      <c r="F16" s="284"/>
      <c r="G16" s="36"/>
      <c r="H16" s="36"/>
    </row>
    <row r="17" spans="1:8" ht="18" x14ac:dyDescent="0.3">
      <c r="A17" s="182">
        <f>B11</f>
        <v>42867</v>
      </c>
      <c r="B17" s="36"/>
      <c r="C17" s="36"/>
      <c r="D17" s="36"/>
      <c r="E17" s="36"/>
      <c r="F17" s="36"/>
      <c r="G17" s="36"/>
      <c r="H17" s="36"/>
    </row>
    <row r="18" spans="1:8" ht="18" x14ac:dyDescent="0.25">
      <c r="A18" s="294" t="s">
        <v>1</v>
      </c>
      <c r="B18" s="295"/>
      <c r="C18" s="295"/>
      <c r="D18" s="295"/>
      <c r="E18" s="295"/>
      <c r="F18" s="295"/>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5" t="s">
        <v>18</v>
      </c>
      <c r="B26" s="286"/>
      <c r="C26" s="286"/>
      <c r="D26" s="286"/>
      <c r="E26" s="286"/>
      <c r="F26" s="286"/>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t="s">
        <v>34</v>
      </c>
      <c r="C36" s="154"/>
      <c r="D36" s="134"/>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84" t="s">
        <v>137</v>
      </c>
      <c r="B43" s="284"/>
      <c r="C43" s="284"/>
      <c r="D43" s="284"/>
      <c r="E43" s="284"/>
      <c r="F43" s="284"/>
    </row>
    <row r="44" spans="1:7" x14ac:dyDescent="0.25">
      <c r="A44" s="183">
        <f>B11</f>
        <v>42867</v>
      </c>
      <c r="B44" s="6"/>
      <c r="C44" s="7"/>
      <c r="D44" s="6"/>
    </row>
    <row r="45" spans="1:7" ht="16.5" x14ac:dyDescent="0.25">
      <c r="A45" s="287" t="s">
        <v>63</v>
      </c>
      <c r="B45" s="288"/>
      <c r="C45" s="288"/>
      <c r="D45" s="288"/>
      <c r="E45" s="288"/>
      <c r="F45" s="288"/>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ht="45" x14ac:dyDescent="0.25">
      <c r="A49" s="33" t="s">
        <v>28</v>
      </c>
      <c r="B49" s="170">
        <v>0</v>
      </c>
      <c r="C49" s="170"/>
      <c r="D49" s="156" t="s">
        <v>515</v>
      </c>
      <c r="E49" s="255" t="s">
        <v>463</v>
      </c>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60" x14ac:dyDescent="0.25">
      <c r="A64" s="108" t="s">
        <v>272</v>
      </c>
      <c r="B64" s="170">
        <v>0</v>
      </c>
      <c r="C64" s="217">
        <f>IF(B64=0, -5, "0")</f>
        <v>-5</v>
      </c>
      <c r="D64" s="254" t="s">
        <v>464</v>
      </c>
      <c r="E64" s="255" t="s">
        <v>465</v>
      </c>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33</v>
      </c>
    </row>
    <row r="82" spans="1:6" x14ac:dyDescent="0.25">
      <c r="A82" s="19" t="s">
        <v>37</v>
      </c>
      <c r="B82" s="20"/>
      <c r="C82" s="21"/>
      <c r="D82" s="63">
        <f>D81/(COUNT(B58:C80)*2)</f>
        <v>0.7857142857142857</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1</v>
      </c>
      <c r="C92" s="154"/>
      <c r="D92" s="256">
        <v>0.66</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61</v>
      </c>
    </row>
    <row r="97" spans="1:6" ht="18" x14ac:dyDescent="0.25">
      <c r="A97" s="78" t="s">
        <v>224</v>
      </c>
      <c r="B97" s="84"/>
      <c r="C97" s="85"/>
      <c r="D97" s="82">
        <f>D96/(COUNT(B85:C91,B46:C53,B58:C80)*2)</f>
        <v>0.84722222222222221</v>
      </c>
    </row>
    <row r="98" spans="1:6" x14ac:dyDescent="0.25">
      <c r="A98" s="5"/>
      <c r="B98" s="6"/>
      <c r="C98" s="7"/>
      <c r="D98" s="6"/>
    </row>
    <row r="99" spans="1:6" ht="18" x14ac:dyDescent="0.35">
      <c r="A99" s="284" t="s">
        <v>129</v>
      </c>
      <c r="B99" s="284"/>
      <c r="C99" s="284"/>
      <c r="D99" s="284"/>
      <c r="E99" s="284"/>
      <c r="F99" s="284"/>
    </row>
    <row r="100" spans="1:6" x14ac:dyDescent="0.25">
      <c r="A100" s="183">
        <f>B11</f>
        <v>42867</v>
      </c>
      <c r="B100" s="6"/>
      <c r="C100" s="7"/>
      <c r="D100" s="6"/>
    </row>
    <row r="101" spans="1:6" ht="16.5" x14ac:dyDescent="0.25">
      <c r="A101" s="287" t="s">
        <v>63</v>
      </c>
      <c r="B101" s="288"/>
      <c r="C101" s="288"/>
      <c r="D101" s="288"/>
      <c r="E101" s="288"/>
      <c r="F101" s="288"/>
    </row>
    <row r="102" spans="1:6" ht="30" x14ac:dyDescent="0.25">
      <c r="A102" s="23" t="s">
        <v>57</v>
      </c>
      <c r="B102" s="170">
        <v>0</v>
      </c>
      <c r="C102" s="170"/>
      <c r="D102" s="254" t="s">
        <v>466</v>
      </c>
      <c r="E102" s="255" t="s">
        <v>420</v>
      </c>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v>2</v>
      </c>
      <c r="C114" s="170"/>
      <c r="D114" s="168"/>
      <c r="E114" s="168"/>
      <c r="F114" s="147"/>
    </row>
    <row r="115" spans="1:6" ht="60" x14ac:dyDescent="0.25">
      <c r="A115" s="18" t="s">
        <v>294</v>
      </c>
      <c r="B115" s="170">
        <v>0</v>
      </c>
      <c r="C115" s="170"/>
      <c r="D115" s="261" t="s">
        <v>467</v>
      </c>
      <c r="E115" s="262" t="s">
        <v>468</v>
      </c>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60.75" x14ac:dyDescent="0.3">
      <c r="A123" s="48" t="s">
        <v>189</v>
      </c>
      <c r="B123" s="170">
        <v>0</v>
      </c>
      <c r="C123" s="177"/>
      <c r="D123" s="254" t="s">
        <v>470</v>
      </c>
      <c r="E123" s="255" t="s">
        <v>469</v>
      </c>
      <c r="F123" s="147"/>
    </row>
    <row r="124" spans="1:6" x14ac:dyDescent="0.25">
      <c r="A124" s="169" t="s">
        <v>278</v>
      </c>
      <c r="B124" s="170">
        <v>2</v>
      </c>
      <c r="C124" s="170"/>
      <c r="D124" s="149"/>
      <c r="E124" s="173"/>
      <c r="F124" s="147"/>
    </row>
    <row r="125" spans="1:6" ht="75" x14ac:dyDescent="0.25">
      <c r="A125" s="108" t="s">
        <v>272</v>
      </c>
      <c r="B125" s="170">
        <v>0</v>
      </c>
      <c r="C125" s="217">
        <f>IF(B125=0, -5, "0")</f>
        <v>-5</v>
      </c>
      <c r="D125" s="254" t="s">
        <v>472</v>
      </c>
      <c r="E125" s="255" t="s">
        <v>471</v>
      </c>
      <c r="F125" s="147"/>
    </row>
    <row r="126" spans="1:6" ht="16.5" x14ac:dyDescent="0.3">
      <c r="A126" s="49" t="s">
        <v>271</v>
      </c>
      <c r="B126" s="170">
        <v>2</v>
      </c>
      <c r="C126" s="177"/>
      <c r="D126" s="184" t="s">
        <v>371</v>
      </c>
      <c r="E126" s="147"/>
      <c r="F126" s="147"/>
    </row>
    <row r="127" spans="1:6" ht="31.5" x14ac:dyDescent="0.35">
      <c r="A127" s="76" t="s">
        <v>173</v>
      </c>
      <c r="B127" s="170">
        <v>0</v>
      </c>
      <c r="C127" s="217">
        <f>IF(B127=0, -5, "0")</f>
        <v>-5</v>
      </c>
      <c r="D127" s="254" t="s">
        <v>473</v>
      </c>
      <c r="E127" s="255" t="s">
        <v>474</v>
      </c>
      <c r="F127" s="147"/>
    </row>
    <row r="128" spans="1:6" ht="18" x14ac:dyDescent="0.35">
      <c r="A128" s="48" t="s">
        <v>289</v>
      </c>
      <c r="B128" s="170">
        <v>2</v>
      </c>
      <c r="C128" s="170"/>
      <c r="D128" s="168"/>
      <c r="E128" s="160"/>
      <c r="F128" s="147"/>
    </row>
    <row r="129" spans="1:6" ht="16.5" x14ac:dyDescent="0.25">
      <c r="A129" s="185" t="s">
        <v>168</v>
      </c>
      <c r="B129" s="170">
        <v>2</v>
      </c>
      <c r="C129" s="218" t="str">
        <f>IF(B129=0, -5, "0")</f>
        <v>0</v>
      </c>
      <c r="D129" s="146"/>
      <c r="E129" s="173"/>
      <c r="F129" s="173"/>
    </row>
    <row r="130" spans="1:6" x14ac:dyDescent="0.25">
      <c r="A130" s="24" t="s">
        <v>83</v>
      </c>
      <c r="B130" s="170">
        <v>2</v>
      </c>
      <c r="C130" s="170"/>
      <c r="D130" s="168"/>
      <c r="E130" s="147"/>
      <c r="F130" s="147"/>
    </row>
    <row r="131" spans="1:6" ht="33" x14ac:dyDescent="0.3">
      <c r="A131" s="49" t="s">
        <v>222</v>
      </c>
      <c r="B131" s="170">
        <v>2</v>
      </c>
      <c r="C131" s="170"/>
      <c r="D131" s="168"/>
      <c r="E131" s="147"/>
      <c r="F131" s="147"/>
    </row>
    <row r="132" spans="1:6" x14ac:dyDescent="0.25">
      <c r="A132" s="24" t="s">
        <v>248</v>
      </c>
      <c r="B132" s="170">
        <v>2</v>
      </c>
      <c r="C132" s="170"/>
      <c r="D132" s="168"/>
      <c r="E132" s="168"/>
      <c r="F132" s="147"/>
    </row>
    <row r="133" spans="1:6" ht="30" x14ac:dyDescent="0.25">
      <c r="A133" s="24" t="s">
        <v>199</v>
      </c>
      <c r="B133" s="170">
        <v>2</v>
      </c>
      <c r="C133" s="170"/>
      <c r="D133" s="168"/>
      <c r="E133" s="147"/>
      <c r="F133" s="147"/>
    </row>
    <row r="134" spans="1:6" x14ac:dyDescent="0.25">
      <c r="A134" s="19" t="s">
        <v>38</v>
      </c>
      <c r="B134" s="19"/>
      <c r="C134" s="19"/>
      <c r="D134" s="19">
        <f>SUM(B114:C133)</f>
        <v>22</v>
      </c>
    </row>
    <row r="135" spans="1:6" x14ac:dyDescent="0.25">
      <c r="A135" s="19" t="s">
        <v>37</v>
      </c>
      <c r="B135" s="20"/>
      <c r="C135" s="21"/>
      <c r="D135" s="63">
        <f>D134/(COUNT(B114:C133)*2)</f>
        <v>0.5</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61.5" x14ac:dyDescent="0.35">
      <c r="A141" s="83" t="s">
        <v>55</v>
      </c>
      <c r="B141" s="170" t="s">
        <v>34</v>
      </c>
      <c r="C141" s="217" t="str">
        <f>IF(B141=0, -5, "0")</f>
        <v>0</v>
      </c>
      <c r="D141" s="263" t="s">
        <v>423</v>
      </c>
      <c r="E141" s="255" t="s">
        <v>424</v>
      </c>
      <c r="F141" s="147"/>
    </row>
    <row r="142" spans="1:6" ht="16.5" x14ac:dyDescent="0.3">
      <c r="A142" s="53" t="s">
        <v>149</v>
      </c>
      <c r="B142" s="170">
        <v>2</v>
      </c>
      <c r="C142" s="170"/>
      <c r="D142" s="149"/>
      <c r="E142" s="147"/>
      <c r="F142" s="147"/>
    </row>
    <row r="143" spans="1:6" ht="76.5" x14ac:dyDescent="0.35">
      <c r="A143" s="83" t="s">
        <v>273</v>
      </c>
      <c r="B143" s="170">
        <v>0</v>
      </c>
      <c r="C143" s="217">
        <f>IF(B143=0, -5, "0")</f>
        <v>-5</v>
      </c>
      <c r="D143" s="254" t="s">
        <v>475</v>
      </c>
      <c r="E143" s="255" t="s">
        <v>476</v>
      </c>
      <c r="F143" s="147"/>
    </row>
    <row r="144" spans="1:6" ht="16.5" x14ac:dyDescent="0.25">
      <c r="A144" s="186" t="s">
        <v>75</v>
      </c>
      <c r="B144" s="170">
        <v>2</v>
      </c>
      <c r="C144" s="177"/>
      <c r="D144" s="187"/>
      <c r="E144" s="168"/>
      <c r="F144" s="147"/>
    </row>
    <row r="145" spans="1:6" ht="66" x14ac:dyDescent="0.25">
      <c r="A145" s="110" t="s">
        <v>287</v>
      </c>
      <c r="B145" s="170">
        <v>1</v>
      </c>
      <c r="C145" s="154"/>
      <c r="D145" s="134">
        <v>0.4</v>
      </c>
      <c r="E145" s="7"/>
      <c r="F145" s="102"/>
    </row>
    <row r="146" spans="1:6" x14ac:dyDescent="0.25">
      <c r="A146" s="19" t="s">
        <v>38</v>
      </c>
      <c r="B146" s="19"/>
      <c r="C146" s="19"/>
      <c r="D146" s="19">
        <f>SUM(B138:C144)</f>
        <v>5</v>
      </c>
    </row>
    <row r="147" spans="1:6" x14ac:dyDescent="0.25">
      <c r="A147" s="19" t="s">
        <v>37</v>
      </c>
      <c r="B147" s="20"/>
      <c r="C147" s="21"/>
      <c r="D147" s="63">
        <f>D146/(COUNT(B138:C144)*2)</f>
        <v>0.35714285714285715</v>
      </c>
    </row>
    <row r="148" spans="1:6" x14ac:dyDescent="0.25">
      <c r="A148" s="9"/>
      <c r="B148" s="6"/>
      <c r="C148" s="7"/>
      <c r="D148" s="6"/>
    </row>
    <row r="149" spans="1:6" ht="18" x14ac:dyDescent="0.25">
      <c r="A149" s="78" t="s">
        <v>138</v>
      </c>
      <c r="B149" s="84"/>
      <c r="C149" s="85"/>
      <c r="D149" s="81">
        <f>SUM(D146,D110,D134)</f>
        <v>41</v>
      </c>
    </row>
    <row r="150" spans="1:6" ht="18" x14ac:dyDescent="0.25">
      <c r="A150" s="78" t="s">
        <v>225</v>
      </c>
      <c r="B150" s="84"/>
      <c r="C150" s="85"/>
      <c r="D150" s="82">
        <f>D149/(COUNT(B138:C144,B102:C109,B114:C133)*2)</f>
        <v>0.55405405405405406</v>
      </c>
    </row>
    <row r="151" spans="1:6" x14ac:dyDescent="0.25">
      <c r="A151" s="9"/>
      <c r="B151" s="6"/>
      <c r="C151" s="7"/>
      <c r="D151" s="6"/>
    </row>
    <row r="152" spans="1:6" ht="18" x14ac:dyDescent="0.35">
      <c r="A152" s="284" t="s">
        <v>130</v>
      </c>
      <c r="B152" s="284"/>
      <c r="C152" s="284"/>
      <c r="D152" s="284"/>
      <c r="E152" s="284"/>
      <c r="F152" s="284"/>
    </row>
    <row r="153" spans="1:6" x14ac:dyDescent="0.25">
      <c r="A153" s="183">
        <f>B11</f>
        <v>42867</v>
      </c>
      <c r="B153" s="6"/>
      <c r="C153" s="7"/>
      <c r="D153" s="59"/>
    </row>
    <row r="154" spans="1:6" ht="16.5" x14ac:dyDescent="0.25">
      <c r="A154" s="287" t="s">
        <v>63</v>
      </c>
      <c r="B154" s="288"/>
      <c r="C154" s="288"/>
      <c r="D154" s="288"/>
      <c r="E154" s="288"/>
      <c r="F154" s="288"/>
    </row>
    <row r="155" spans="1:6" x14ac:dyDescent="0.25">
      <c r="A155" s="23" t="s">
        <v>132</v>
      </c>
      <c r="B155" s="170">
        <v>1</v>
      </c>
      <c r="C155" s="170"/>
      <c r="D155" s="168" t="s">
        <v>481</v>
      </c>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ht="45" x14ac:dyDescent="0.25">
      <c r="A161" s="23" t="s">
        <v>145</v>
      </c>
      <c r="B161" s="170">
        <v>0</v>
      </c>
      <c r="C161" s="138"/>
      <c r="D161" s="168" t="s">
        <v>477</v>
      </c>
      <c r="E161" s="168" t="s">
        <v>478</v>
      </c>
      <c r="F161" s="147"/>
    </row>
    <row r="162" spans="1:6" ht="30" x14ac:dyDescent="0.25">
      <c r="A162" s="23" t="s">
        <v>27</v>
      </c>
      <c r="B162" s="170">
        <v>0</v>
      </c>
      <c r="C162" s="170"/>
      <c r="D162" s="10" t="s">
        <v>479</v>
      </c>
      <c r="E162" s="168" t="s">
        <v>480</v>
      </c>
      <c r="F162" s="147"/>
    </row>
    <row r="163" spans="1:6" x14ac:dyDescent="0.25">
      <c r="A163" s="19" t="s">
        <v>38</v>
      </c>
      <c r="B163" s="19"/>
      <c r="C163" s="19"/>
      <c r="D163" s="19">
        <f>SUM(B155:C162)</f>
        <v>11</v>
      </c>
    </row>
    <row r="164" spans="1:6" x14ac:dyDescent="0.25">
      <c r="A164" s="19" t="s">
        <v>37</v>
      </c>
      <c r="B164" s="20"/>
      <c r="C164" s="21"/>
      <c r="D164" s="63">
        <f>D163/(COUNT(B155:C162)*2)</f>
        <v>0.6875</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2</v>
      </c>
      <c r="C167" s="170"/>
      <c r="D167" s="143"/>
      <c r="E167" s="147"/>
      <c r="F167" s="147"/>
    </row>
    <row r="168" spans="1:6" ht="30" x14ac:dyDescent="0.25">
      <c r="A168" s="18" t="s">
        <v>102</v>
      </c>
      <c r="B168" s="170">
        <v>0</v>
      </c>
      <c r="C168" s="170"/>
      <c r="D168" s="143" t="s">
        <v>482</v>
      </c>
      <c r="E168" s="168" t="s">
        <v>483</v>
      </c>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46.5" x14ac:dyDescent="0.35">
      <c r="A176" s="86" t="s">
        <v>209</v>
      </c>
      <c r="B176" s="170">
        <v>0</v>
      </c>
      <c r="C176" s="217">
        <f>IF(B176=0, -5, "0")</f>
        <v>-5</v>
      </c>
      <c r="D176" s="168" t="s">
        <v>484</v>
      </c>
      <c r="E176" s="168" t="s">
        <v>485</v>
      </c>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0.5</v>
      </c>
      <c r="E185" s="102"/>
      <c r="F185" s="102"/>
    </row>
    <row r="186" spans="1:7" x14ac:dyDescent="0.25">
      <c r="A186" s="19" t="s">
        <v>38</v>
      </c>
      <c r="B186" s="19"/>
      <c r="C186" s="19"/>
      <c r="D186" s="19">
        <f>SUM(B167:C184)</f>
        <v>27</v>
      </c>
    </row>
    <row r="187" spans="1:7" x14ac:dyDescent="0.25">
      <c r="A187" s="19" t="s">
        <v>37</v>
      </c>
      <c r="B187" s="20"/>
      <c r="C187" s="21"/>
      <c r="D187" s="63">
        <f>D186/(COUNT(B167:C184)*2)</f>
        <v>0.71052631578947367</v>
      </c>
    </row>
    <row r="188" spans="1:7" x14ac:dyDescent="0.25">
      <c r="A188" s="9"/>
      <c r="B188" s="6"/>
      <c r="C188" s="7"/>
      <c r="D188" s="6"/>
    </row>
    <row r="189" spans="1:7" ht="18" x14ac:dyDescent="0.25">
      <c r="A189" s="78" t="s">
        <v>139</v>
      </c>
      <c r="B189" s="84"/>
      <c r="C189" s="85"/>
      <c r="D189" s="81">
        <f>SUM(D163,D186)</f>
        <v>38</v>
      </c>
    </row>
    <row r="190" spans="1:7" ht="18" x14ac:dyDescent="0.25">
      <c r="A190" s="78" t="s">
        <v>226</v>
      </c>
      <c r="B190" s="84"/>
      <c r="C190" s="85"/>
      <c r="D190" s="82">
        <f>D189/(COUNT(B155:C162,B167:C184)*2)</f>
        <v>0.70370370370370372</v>
      </c>
    </row>
    <row r="191" spans="1:7" x14ac:dyDescent="0.25">
      <c r="A191" s="9"/>
      <c r="B191" s="6"/>
      <c r="C191" s="7"/>
      <c r="D191" s="6"/>
    </row>
    <row r="192" spans="1:7" ht="18" x14ac:dyDescent="0.35">
      <c r="A192" s="284" t="s">
        <v>167</v>
      </c>
      <c r="B192" s="284"/>
      <c r="C192" s="284"/>
      <c r="D192" s="284"/>
      <c r="E192" s="284"/>
      <c r="F192" s="284"/>
    </row>
    <row r="193" spans="1:7" x14ac:dyDescent="0.25">
      <c r="A193" s="189">
        <f>B11</f>
        <v>42867</v>
      </c>
      <c r="B193" s="6"/>
      <c r="C193" s="7"/>
      <c r="D193" s="6"/>
    </row>
    <row r="194" spans="1:7" ht="18" x14ac:dyDescent="0.25">
      <c r="A194" s="285" t="s">
        <v>158</v>
      </c>
      <c r="B194" s="286"/>
      <c r="C194" s="286"/>
      <c r="D194" s="286"/>
      <c r="E194" s="286"/>
      <c r="F194" s="286"/>
    </row>
    <row r="195" spans="1:7" ht="61.5" x14ac:dyDescent="0.35">
      <c r="A195" s="83" t="s">
        <v>27</v>
      </c>
      <c r="B195" s="170">
        <v>0</v>
      </c>
      <c r="C195" s="217">
        <f>IF(B195=0, -5, "0")</f>
        <v>-5</v>
      </c>
      <c r="D195" s="254" t="s">
        <v>487</v>
      </c>
      <c r="E195" s="254" t="s">
        <v>486</v>
      </c>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15</v>
      </c>
    </row>
    <row r="207" spans="1:7" x14ac:dyDescent="0.25">
      <c r="A207" s="19" t="s">
        <v>37</v>
      </c>
      <c r="B207" s="20"/>
      <c r="C207" s="21"/>
      <c r="D207" s="63">
        <f>D206/(COUNT(B195:C205)*2)</f>
        <v>0.625</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30" x14ac:dyDescent="0.25">
      <c r="A212" s="18" t="s">
        <v>192</v>
      </c>
      <c r="B212" s="170">
        <v>1</v>
      </c>
      <c r="C212" s="170"/>
      <c r="D212" s="143" t="s">
        <v>488</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37</v>
      </c>
    </row>
    <row r="230" spans="1:6" x14ac:dyDescent="0.25">
      <c r="A230" s="19" t="s">
        <v>37</v>
      </c>
      <c r="B230" s="20"/>
      <c r="C230" s="21"/>
      <c r="D230" s="63">
        <f>D229/(COUNT(B210:C228)*2)</f>
        <v>0.97368421052631582</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0</v>
      </c>
      <c r="C239" s="171"/>
      <c r="D239" s="149" t="s">
        <v>429</v>
      </c>
      <c r="E239" s="264" t="s">
        <v>430</v>
      </c>
      <c r="F239" s="147"/>
    </row>
    <row r="240" spans="1:6" ht="150" x14ac:dyDescent="0.25">
      <c r="A240" s="169" t="s">
        <v>156</v>
      </c>
      <c r="B240" s="171">
        <v>0</v>
      </c>
      <c r="C240" s="170"/>
      <c r="D240" s="156" t="s">
        <v>489</v>
      </c>
      <c r="E240" s="255" t="s">
        <v>490</v>
      </c>
      <c r="F240" s="147"/>
    </row>
    <row r="241" spans="1:6" ht="45" x14ac:dyDescent="0.25">
      <c r="A241" s="100" t="s">
        <v>287</v>
      </c>
      <c r="B241" s="171">
        <v>0</v>
      </c>
      <c r="C241" s="154"/>
      <c r="D241" s="257">
        <v>0</v>
      </c>
      <c r="E241" s="102"/>
      <c r="F241" s="102"/>
    </row>
    <row r="242" spans="1:6" x14ac:dyDescent="0.25">
      <c r="A242" s="19" t="s">
        <v>38</v>
      </c>
      <c r="B242" s="19"/>
      <c r="C242" s="19"/>
      <c r="D242" s="19">
        <f>SUM(B233:C240)</f>
        <v>12</v>
      </c>
    </row>
    <row r="243" spans="1:6" x14ac:dyDescent="0.25">
      <c r="A243" s="19" t="s">
        <v>37</v>
      </c>
      <c r="B243" s="20"/>
      <c r="C243" s="21"/>
      <c r="D243" s="63">
        <f>D242/(COUNT(B233:C240)*2)</f>
        <v>0.75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3">
        <f>B11</f>
        <v>42867</v>
      </c>
      <c r="B249" s="6"/>
      <c r="C249" s="7"/>
      <c r="D249" s="6"/>
    </row>
    <row r="250" spans="1:6" s="3" customFormat="1" ht="18" x14ac:dyDescent="0.25">
      <c r="A250" s="285" t="s">
        <v>79</v>
      </c>
      <c r="B250" s="286"/>
      <c r="C250" s="286"/>
      <c r="D250" s="286"/>
      <c r="E250" s="286"/>
      <c r="F250" s="286"/>
    </row>
    <row r="251" spans="1:6" s="3" customFormat="1" ht="76.5" x14ac:dyDescent="0.35">
      <c r="A251" s="83" t="s">
        <v>27</v>
      </c>
      <c r="B251" s="170">
        <v>0</v>
      </c>
      <c r="C251" s="217">
        <f>IF(B251=0, -5, "0")</f>
        <v>-5</v>
      </c>
      <c r="D251" s="168" t="s">
        <v>491</v>
      </c>
      <c r="E251" s="168" t="s">
        <v>492</v>
      </c>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17</v>
      </c>
    </row>
    <row r="264" spans="1:6" s="3" customFormat="1" x14ac:dyDescent="0.25">
      <c r="A264" s="19" t="s">
        <v>37</v>
      </c>
      <c r="B264" s="20"/>
      <c r="C264" s="21"/>
      <c r="D264" s="63">
        <f>D263/(COUNT(B251:C262)*2)</f>
        <v>0.65384615384615385</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368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t="s">
        <v>34</v>
      </c>
      <c r="C284" s="154"/>
      <c r="D284" s="11"/>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51</v>
      </c>
    </row>
    <row r="289" spans="1:7" s="3" customFormat="1" ht="18" x14ac:dyDescent="0.25">
      <c r="A289" s="78" t="s">
        <v>228</v>
      </c>
      <c r="B289" s="84"/>
      <c r="C289" s="85"/>
      <c r="D289" s="82">
        <f>D288/(COUNT(B251:C262,B267:C283)*2)</f>
        <v>0.85</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2">
        <f>B11</f>
        <v>42867</v>
      </c>
      <c r="B292" s="6"/>
      <c r="C292" s="7"/>
      <c r="D292" s="59"/>
    </row>
    <row r="293" spans="1:7" ht="18" x14ac:dyDescent="0.25">
      <c r="A293" s="285" t="s">
        <v>19</v>
      </c>
      <c r="B293" s="286"/>
      <c r="C293" s="286"/>
      <c r="D293" s="286"/>
      <c r="E293" s="286"/>
      <c r="F293" s="286"/>
    </row>
    <row r="294" spans="1:7" ht="75" x14ac:dyDescent="0.25">
      <c r="A294" s="32" t="s">
        <v>62</v>
      </c>
      <c r="B294" s="170">
        <v>0</v>
      </c>
      <c r="C294" s="170"/>
      <c r="D294" s="254" t="s">
        <v>491</v>
      </c>
      <c r="E294" s="255" t="s">
        <v>492</v>
      </c>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84" t="s">
        <v>21</v>
      </c>
      <c r="B324" s="284"/>
      <c r="C324" s="284"/>
      <c r="D324" s="284"/>
      <c r="E324" s="284"/>
      <c r="F324" s="284"/>
    </row>
    <row r="325" spans="1:9" x14ac:dyDescent="0.25">
      <c r="A325" s="193">
        <f>B11</f>
        <v>42867</v>
      </c>
      <c r="B325" s="6"/>
      <c r="C325" s="7"/>
      <c r="D325" s="6"/>
    </row>
    <row r="326" spans="1:9" ht="18" x14ac:dyDescent="0.25">
      <c r="A326" s="285" t="s">
        <v>12</v>
      </c>
      <c r="B326" s="286"/>
      <c r="C326" s="286"/>
      <c r="D326" s="286"/>
      <c r="E326" s="286"/>
      <c r="F326" s="286"/>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28</v>
      </c>
    </row>
    <row r="350" spans="1:6" ht="18" x14ac:dyDescent="0.25">
      <c r="A350" s="78" t="s">
        <v>230</v>
      </c>
      <c r="B350" s="84"/>
      <c r="C350" s="85"/>
      <c r="D350" s="212">
        <f>D349/(COUNT(B340:C344,B327:C335)*2)</f>
        <v>1</v>
      </c>
    </row>
    <row r="351" spans="1:6" x14ac:dyDescent="0.25">
      <c r="A351" s="9"/>
      <c r="B351" s="6"/>
      <c r="C351" s="7"/>
      <c r="D351" s="6"/>
    </row>
    <row r="352" spans="1:6" ht="18" x14ac:dyDescent="0.35">
      <c r="A352" s="284" t="s">
        <v>8</v>
      </c>
      <c r="B352" s="284"/>
      <c r="C352" s="284"/>
      <c r="D352" s="284"/>
      <c r="E352" s="284"/>
      <c r="F352" s="284"/>
    </row>
    <row r="353" spans="1:6" x14ac:dyDescent="0.25">
      <c r="A353" s="183">
        <f>B11</f>
        <v>42867</v>
      </c>
      <c r="B353" s="6"/>
      <c r="C353" s="7"/>
      <c r="D353" s="59"/>
    </row>
    <row r="354" spans="1:6" ht="16.5" x14ac:dyDescent="0.25">
      <c r="A354" s="287" t="s">
        <v>113</v>
      </c>
      <c r="B354" s="288"/>
      <c r="C354" s="288"/>
      <c r="D354" s="288"/>
      <c r="E354" s="288"/>
      <c r="F354" s="288"/>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ht="45" x14ac:dyDescent="0.25">
      <c r="A371" s="18" t="s">
        <v>55</v>
      </c>
      <c r="B371" s="171">
        <v>0</v>
      </c>
      <c r="C371" s="170"/>
      <c r="D371" s="12" t="s">
        <v>493</v>
      </c>
      <c r="E371" s="12" t="s">
        <v>494</v>
      </c>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t="s">
        <v>34</v>
      </c>
      <c r="C398" s="154"/>
      <c r="D398" s="157"/>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84" t="s">
        <v>125</v>
      </c>
      <c r="B405" s="284"/>
      <c r="C405" s="284"/>
      <c r="D405" s="284"/>
      <c r="E405" s="284"/>
      <c r="F405" s="284"/>
    </row>
    <row r="406" spans="1:6" x14ac:dyDescent="0.25">
      <c r="A406" s="192">
        <f>B11</f>
        <v>42867</v>
      </c>
      <c r="B406" s="6"/>
      <c r="C406" s="7"/>
      <c r="D406" s="6"/>
    </row>
    <row r="407" spans="1:6" ht="16.5" x14ac:dyDescent="0.25">
      <c r="A407" s="287" t="s">
        <v>19</v>
      </c>
      <c r="B407" s="288"/>
      <c r="C407" s="288"/>
      <c r="D407" s="288"/>
      <c r="E407" s="288"/>
      <c r="F407" s="288"/>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v>2</v>
      </c>
      <c r="C419" s="217" t="str">
        <f>IF(B419=0, -5, "0")</f>
        <v>0</v>
      </c>
      <c r="D419" s="168"/>
      <c r="E419" s="147"/>
      <c r="F419" s="147"/>
    </row>
    <row r="420" spans="1:6" ht="30" x14ac:dyDescent="0.25">
      <c r="A420" s="169" t="s">
        <v>281</v>
      </c>
      <c r="B420" s="170">
        <v>0</v>
      </c>
      <c r="C420" s="170"/>
      <c r="D420" s="168" t="s">
        <v>495</v>
      </c>
      <c r="E420" s="147" t="s">
        <v>496</v>
      </c>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t="s">
        <v>34</v>
      </c>
      <c r="C428" s="154"/>
      <c r="D428" s="168">
        <v>0</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84" t="s">
        <v>374</v>
      </c>
      <c r="B435" s="284"/>
      <c r="C435" s="284"/>
      <c r="D435" s="284"/>
      <c r="E435" s="284"/>
      <c r="F435" s="284"/>
    </row>
    <row r="436" spans="1:7" x14ac:dyDescent="0.25">
      <c r="A436" s="195">
        <f>+B11</f>
        <v>42867</v>
      </c>
      <c r="B436" s="6"/>
      <c r="C436" s="7"/>
      <c r="D436" s="6"/>
    </row>
    <row r="437" spans="1:7" ht="18" x14ac:dyDescent="0.25">
      <c r="A437" s="285" t="s">
        <v>375</v>
      </c>
      <c r="B437" s="286"/>
      <c r="C437" s="286"/>
      <c r="D437" s="286"/>
      <c r="E437" s="286"/>
      <c r="F437" s="286"/>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5" t="s">
        <v>31</v>
      </c>
      <c r="B444" s="286"/>
      <c r="C444" s="286"/>
      <c r="D444" s="286"/>
      <c r="E444" s="286"/>
      <c r="F444" s="286"/>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t="s">
        <v>34</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ht="30" x14ac:dyDescent="0.25">
      <c r="A458" s="32" t="s">
        <v>86</v>
      </c>
      <c r="B458" s="170">
        <v>0</v>
      </c>
      <c r="C458" s="171"/>
      <c r="D458" s="162" t="s">
        <v>439</v>
      </c>
      <c r="E458" s="146" t="s">
        <v>497</v>
      </c>
      <c r="F458" s="147"/>
    </row>
    <row r="459" spans="1:6" x14ac:dyDescent="0.25">
      <c r="A459" s="32" t="s">
        <v>16</v>
      </c>
      <c r="B459" s="170">
        <v>2</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71">
        <v>2</v>
      </c>
      <c r="C466" s="171"/>
      <c r="D466" s="146" t="s">
        <v>498</v>
      </c>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0</v>
      </c>
      <c r="C469" s="154"/>
      <c r="D469" s="134">
        <v>0</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499</v>
      </c>
      <c r="E483" s="147"/>
      <c r="F483" s="147"/>
    </row>
    <row r="484" spans="1:7" ht="30" x14ac:dyDescent="0.25">
      <c r="A484" s="169" t="s">
        <v>257</v>
      </c>
      <c r="B484" s="170">
        <v>2</v>
      </c>
      <c r="C484" s="170"/>
      <c r="D484" s="146"/>
      <c r="E484" s="146"/>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0</v>
      </c>
      <c r="C490" s="154"/>
      <c r="D490" s="178">
        <v>0</v>
      </c>
      <c r="E490" s="102"/>
      <c r="F490" s="102"/>
    </row>
    <row r="491" spans="1:7" x14ac:dyDescent="0.25">
      <c r="A491" s="19" t="s">
        <v>38</v>
      </c>
      <c r="B491" s="19"/>
      <c r="C491" s="19"/>
      <c r="D491" s="19">
        <f>SUM(B475:C489)</f>
        <v>29</v>
      </c>
    </row>
    <row r="492" spans="1:7" x14ac:dyDescent="0.25">
      <c r="A492" s="19" t="s">
        <v>37</v>
      </c>
      <c r="B492" s="20"/>
      <c r="C492" s="21"/>
      <c r="D492" s="63">
        <f>D491/(COUNT(B475:C489)*2)</f>
        <v>0.96666666666666667</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0.39555555555555555</v>
      </c>
    </row>
    <row r="504" spans="1:6" ht="22.5" x14ac:dyDescent="0.3">
      <c r="A504" s="71" t="s">
        <v>47</v>
      </c>
      <c r="B504" s="72"/>
      <c r="C504" s="73"/>
      <c r="D504" s="74">
        <f>SUM(D500,D491,D461,D451,D402,D349,D321,D40,D470,D288,D245,D149,D432,D189,D96)</f>
        <v>494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0.84589041095890416</v>
      </c>
    </row>
  </sheetData>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38:B441 B408:B414 B445:B447 B456:B460 B475:B490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4" zoomScale="80" zoomScaleNormal="80" workbookViewId="0">
      <selection activeCell="D59" sqref="D5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4"/>
      <c r="E1" s="314"/>
      <c r="F1" s="314"/>
      <c r="G1" s="314"/>
      <c r="H1" s="314"/>
      <c r="I1" s="31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8" t="s">
        <v>52</v>
      </c>
      <c r="B6" s="298"/>
      <c r="C6" s="298"/>
      <c r="D6" s="298"/>
      <c r="E6" s="298"/>
      <c r="F6" s="298"/>
      <c r="G6" s="216"/>
      <c r="H6" s="216"/>
      <c r="I6" s="216"/>
    </row>
    <row r="7" spans="1:9" s="36" customFormat="1" ht="21.75" customHeight="1" x14ac:dyDescent="0.5">
      <c r="A7" s="299" t="str">
        <f>'A1 Exploitation'!A8:F8</f>
        <v>GAFSA</v>
      </c>
      <c r="B7" s="299"/>
      <c r="C7" s="299"/>
      <c r="D7" s="299"/>
      <c r="E7" s="299"/>
      <c r="F7" s="299"/>
      <c r="G7" s="216"/>
      <c r="H7" s="216"/>
      <c r="I7" s="216"/>
    </row>
    <row r="8" spans="1:9" s="36" customFormat="1" ht="24.75" x14ac:dyDescent="0.5">
      <c r="A8" s="38" t="s">
        <v>44</v>
      </c>
      <c r="B8" s="315" t="str">
        <f>'A2 Exploitation'!B9:F9</f>
        <v>Dr Hatem  KARAA</v>
      </c>
      <c r="C8" s="315"/>
      <c r="D8" s="315"/>
      <c r="E8" s="315"/>
      <c r="F8" s="315"/>
      <c r="G8" s="216"/>
      <c r="H8" s="216"/>
      <c r="I8" s="216"/>
    </row>
    <row r="9" spans="1:9" s="36" customFormat="1" ht="24.75" x14ac:dyDescent="0.5">
      <c r="A9" s="39" t="s">
        <v>46</v>
      </c>
      <c r="B9" s="316" t="str">
        <f>'A2 Exploitation'!B10:F10</f>
        <v>Mrs Naïm Ahmadi et chefs des rayons</v>
      </c>
      <c r="C9" s="316"/>
      <c r="D9" s="316"/>
      <c r="E9" s="316"/>
      <c r="F9" s="316"/>
      <c r="G9" s="216"/>
      <c r="H9" s="216"/>
      <c r="I9" s="216"/>
    </row>
    <row r="10" spans="1:9" s="36" customFormat="1" ht="24.75" x14ac:dyDescent="0.5">
      <c r="A10" s="38" t="s">
        <v>45</v>
      </c>
      <c r="B10" s="313">
        <f>'A2 Exploitation'!B11:F11</f>
        <v>42867</v>
      </c>
      <c r="C10" s="313"/>
      <c r="D10" s="313"/>
      <c r="E10" s="313"/>
      <c r="F10" s="313"/>
      <c r="G10" s="216"/>
      <c r="H10" s="216"/>
      <c r="I10" s="216"/>
    </row>
    <row r="11" spans="1:9" s="36" customFormat="1" ht="24.75" x14ac:dyDescent="0.5">
      <c r="A11" s="38" t="s">
        <v>341</v>
      </c>
      <c r="B11" s="317">
        <f>D198</f>
        <v>0.9327731092436975</v>
      </c>
      <c r="C11" s="317"/>
      <c r="D11" s="317"/>
      <c r="E11" s="317"/>
      <c r="F11" s="317"/>
      <c r="G11" s="216"/>
      <c r="H11" s="216"/>
      <c r="I11" s="216"/>
    </row>
    <row r="12" spans="1:9" s="36" customFormat="1" ht="22.5" x14ac:dyDescent="0.45">
      <c r="A12" s="35"/>
      <c r="D12" s="290"/>
      <c r="E12" s="290"/>
      <c r="F12" s="290"/>
      <c r="G12" s="290"/>
      <c r="H12" s="290"/>
      <c r="I12" s="40"/>
    </row>
    <row r="13" spans="1:9" s="36" customFormat="1" ht="11.25" customHeight="1" x14ac:dyDescent="0.3">
      <c r="A13" s="291" t="s">
        <v>32</v>
      </c>
      <c r="B13" s="292" t="s">
        <v>33</v>
      </c>
      <c r="C13" s="292"/>
      <c r="D13" s="292" t="s">
        <v>48</v>
      </c>
      <c r="E13" s="292" t="s">
        <v>213</v>
      </c>
      <c r="F13" s="292" t="s">
        <v>214</v>
      </c>
    </row>
    <row r="14" spans="1:9" s="36" customFormat="1" ht="12.75" customHeight="1" x14ac:dyDescent="0.3">
      <c r="A14" s="291"/>
      <c r="B14" s="70" t="s">
        <v>36</v>
      </c>
      <c r="C14" s="70" t="s">
        <v>35</v>
      </c>
      <c r="D14" s="292"/>
      <c r="E14" s="292"/>
      <c r="F14" s="292"/>
    </row>
    <row r="15" spans="1:9" x14ac:dyDescent="0.3">
      <c r="A15" s="41"/>
      <c r="B15" s="41"/>
      <c r="C15" s="41"/>
      <c r="D15" s="41"/>
    </row>
    <row r="16" spans="1:9" ht="19.5" x14ac:dyDescent="0.4">
      <c r="A16" s="318" t="s">
        <v>0</v>
      </c>
      <c r="B16" s="319"/>
      <c r="C16" s="319"/>
      <c r="D16" s="319"/>
      <c r="E16" s="319"/>
      <c r="F16" s="31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0</v>
      </c>
      <c r="C19" s="221"/>
      <c r="D19" s="225" t="s">
        <v>500</v>
      </c>
      <c r="E19" s="225" t="s">
        <v>445</v>
      </c>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20" t="s">
        <v>38</v>
      </c>
      <c r="B22" s="307"/>
      <c r="C22" s="308"/>
      <c r="D22" s="215">
        <f>SUM(B17:C21)</f>
        <v>8</v>
      </c>
    </row>
    <row r="23" spans="1:6" x14ac:dyDescent="0.3">
      <c r="A23" s="304" t="s">
        <v>342</v>
      </c>
      <c r="B23" s="305"/>
      <c r="C23" s="306"/>
      <c r="D23" s="65">
        <f>D22/(COUNT(B17:C21)*2)</f>
        <v>0.8</v>
      </c>
    </row>
    <row r="24" spans="1:6" s="50" customFormat="1" x14ac:dyDescent="0.3">
      <c r="A24" s="54"/>
      <c r="B24" s="55"/>
      <c r="C24" s="55"/>
      <c r="D24" s="56"/>
    </row>
    <row r="25" spans="1:6" ht="19.5" x14ac:dyDescent="0.4">
      <c r="A25" s="302" t="s">
        <v>4</v>
      </c>
      <c r="B25" s="303"/>
      <c r="C25" s="303"/>
      <c r="D25" s="303"/>
      <c r="E25" s="303"/>
      <c r="F25" s="303"/>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ht="45.75" x14ac:dyDescent="0.3">
      <c r="A31" s="41" t="s">
        <v>340</v>
      </c>
      <c r="B31" s="221">
        <v>0</v>
      </c>
      <c r="C31" s="221"/>
      <c r="D31" s="225" t="s">
        <v>501</v>
      </c>
      <c r="E31" s="225" t="s">
        <v>502</v>
      </c>
      <c r="F31" s="221"/>
    </row>
    <row r="32" spans="1:6" x14ac:dyDescent="0.3">
      <c r="A32" s="304" t="s">
        <v>38</v>
      </c>
      <c r="B32" s="305"/>
      <c r="C32" s="306"/>
      <c r="D32" s="214">
        <f>SUM(B26:C31)</f>
        <v>10</v>
      </c>
    </row>
    <row r="33" spans="1:6" x14ac:dyDescent="0.3">
      <c r="A33" s="304" t="s">
        <v>342</v>
      </c>
      <c r="B33" s="305"/>
      <c r="C33" s="306"/>
      <c r="D33" s="65">
        <f>D32/(COUNT(B26:C31)*2)</f>
        <v>0.83333333333333337</v>
      </c>
    </row>
    <row r="34" spans="1:6" s="50" customFormat="1" x14ac:dyDescent="0.3">
      <c r="A34" s="54"/>
      <c r="B34" s="55"/>
      <c r="C34" s="55"/>
      <c r="D34" s="56"/>
    </row>
    <row r="35" spans="1:6" s="50" customFormat="1" ht="19.5" x14ac:dyDescent="0.4">
      <c r="A35" s="302" t="s">
        <v>246</v>
      </c>
      <c r="B35" s="303"/>
      <c r="C35" s="303"/>
      <c r="D35" s="303"/>
      <c r="E35" s="303"/>
      <c r="F35" s="303"/>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4" t="s">
        <v>38</v>
      </c>
      <c r="B41" s="305"/>
      <c r="C41" s="306"/>
      <c r="D41" s="214">
        <f>SUM(B36:C40)</f>
        <v>10</v>
      </c>
      <c r="E41" s="37"/>
      <c r="F41" s="37"/>
    </row>
    <row r="42" spans="1:6" s="50" customFormat="1" x14ac:dyDescent="0.3">
      <c r="A42" s="304" t="s">
        <v>342</v>
      </c>
      <c r="B42" s="305"/>
      <c r="C42" s="306"/>
      <c r="D42" s="65">
        <f>D41/(COUNT(B36:C40)*2)</f>
        <v>1</v>
      </c>
      <c r="E42" s="37"/>
      <c r="F42" s="37"/>
    </row>
    <row r="43" spans="1:6" s="50" customFormat="1" x14ac:dyDescent="0.3">
      <c r="A43" s="90"/>
      <c r="B43" s="91"/>
      <c r="C43" s="91"/>
      <c r="D43" s="92"/>
    </row>
    <row r="44" spans="1:6" ht="19.5" x14ac:dyDescent="0.4">
      <c r="A44" s="311" t="s">
        <v>21</v>
      </c>
      <c r="B44" s="312"/>
      <c r="C44" s="312"/>
      <c r="D44" s="312"/>
      <c r="E44" s="312"/>
      <c r="F44" s="312"/>
    </row>
    <row r="45" spans="1:6" ht="30.75" x14ac:dyDescent="0.3">
      <c r="A45" s="41" t="s">
        <v>317</v>
      </c>
      <c r="B45" s="221">
        <v>1</v>
      </c>
      <c r="C45" s="221"/>
      <c r="D45" s="225" t="s">
        <v>512</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4" t="s">
        <v>38</v>
      </c>
      <c r="B51" s="305"/>
      <c r="C51" s="306"/>
      <c r="D51" s="214">
        <f>SUM(B45:C50)</f>
        <v>11</v>
      </c>
    </row>
    <row r="52" spans="1:6" x14ac:dyDescent="0.3">
      <c r="A52" s="304" t="s">
        <v>342</v>
      </c>
      <c r="B52" s="305"/>
      <c r="C52" s="306"/>
      <c r="D52" s="65">
        <f>D51/(COUNT(B45:C50)*2)</f>
        <v>0.91666666666666663</v>
      </c>
    </row>
    <row r="53" spans="1:6" s="50" customFormat="1" x14ac:dyDescent="0.3">
      <c r="A53" s="54"/>
      <c r="B53" s="55"/>
      <c r="C53" s="55"/>
      <c r="D53" s="56"/>
    </row>
    <row r="54" spans="1:6" ht="19.5" x14ac:dyDescent="0.4">
      <c r="A54" s="302" t="s">
        <v>8</v>
      </c>
      <c r="B54" s="303"/>
      <c r="C54" s="303"/>
      <c r="D54" s="303"/>
      <c r="E54" s="303"/>
      <c r="F54" s="303"/>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66" x14ac:dyDescent="0.3">
      <c r="A58" s="51" t="s">
        <v>101</v>
      </c>
      <c r="B58" s="221">
        <v>0</v>
      </c>
      <c r="C58" s="221"/>
      <c r="D58" s="222" t="s">
        <v>503</v>
      </c>
      <c r="E58" s="222" t="s">
        <v>504</v>
      </c>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4" t="s">
        <v>38</v>
      </c>
      <c r="B62" s="305"/>
      <c r="C62" s="306"/>
      <c r="D62" s="214">
        <f>SUM(B55:C61)</f>
        <v>12</v>
      </c>
    </row>
    <row r="63" spans="1:6" x14ac:dyDescent="0.3">
      <c r="A63" s="304" t="s">
        <v>342</v>
      </c>
      <c r="B63" s="305"/>
      <c r="C63" s="306"/>
      <c r="D63" s="65">
        <f>D62/(COUNT(B55:C61)*2)</f>
        <v>0.8571428571428571</v>
      </c>
    </row>
    <row r="64" spans="1:6" s="50" customFormat="1" x14ac:dyDescent="0.3">
      <c r="A64" s="54"/>
      <c r="B64" s="55"/>
      <c r="C64" s="55"/>
      <c r="D64" s="56"/>
    </row>
    <row r="65" spans="1:6" ht="19.5" x14ac:dyDescent="0.4">
      <c r="A65" s="302" t="s">
        <v>143</v>
      </c>
      <c r="B65" s="303"/>
      <c r="C65" s="303"/>
      <c r="D65" s="303"/>
      <c r="E65" s="303"/>
      <c r="F65" s="303"/>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4" t="s">
        <v>38</v>
      </c>
      <c r="B83" s="305"/>
      <c r="C83" s="306"/>
      <c r="D83" s="214">
        <f>SUM(B66:C82)</f>
        <v>34</v>
      </c>
    </row>
    <row r="84" spans="1:6" x14ac:dyDescent="0.3">
      <c r="A84" s="304" t="s">
        <v>342</v>
      </c>
      <c r="B84" s="305"/>
      <c r="C84" s="306"/>
      <c r="D84" s="65">
        <f>D83/(COUNT(B66:C82)*2)</f>
        <v>1</v>
      </c>
    </row>
    <row r="85" spans="1:6" s="50" customFormat="1" x14ac:dyDescent="0.3">
      <c r="A85" s="54"/>
      <c r="B85" s="55"/>
      <c r="C85" s="55"/>
      <c r="D85" s="56"/>
    </row>
    <row r="86" spans="1:6" ht="19.5" x14ac:dyDescent="0.4">
      <c r="A86" s="302" t="s">
        <v>237</v>
      </c>
      <c r="B86" s="303"/>
      <c r="C86" s="303"/>
      <c r="D86" s="303"/>
      <c r="E86" s="303"/>
      <c r="F86" s="303"/>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4" t="s">
        <v>38</v>
      </c>
      <c r="B101" s="305"/>
      <c r="C101" s="306"/>
      <c r="D101" s="214">
        <f>SUM(B87:C100)</f>
        <v>28</v>
      </c>
    </row>
    <row r="102" spans="1:6" x14ac:dyDescent="0.3">
      <c r="A102" s="304" t="s">
        <v>342</v>
      </c>
      <c r="B102" s="305"/>
      <c r="C102" s="306"/>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2" t="s">
        <v>238</v>
      </c>
      <c r="B105" s="303"/>
      <c r="C105" s="303"/>
      <c r="D105" s="303"/>
      <c r="E105" s="303"/>
      <c r="F105" s="303"/>
    </row>
    <row r="106" spans="1:6" s="50" customFormat="1" ht="67.5" x14ac:dyDescent="0.4">
      <c r="A106" s="93" t="s">
        <v>321</v>
      </c>
      <c r="B106" s="237">
        <v>0</v>
      </c>
      <c r="C106" s="228"/>
      <c r="D106" s="265" t="s">
        <v>505</v>
      </c>
      <c r="E106" s="265" t="s">
        <v>506</v>
      </c>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4" t="s">
        <v>38</v>
      </c>
      <c r="B117" s="305"/>
      <c r="C117" s="306"/>
      <c r="D117" s="214">
        <f>SUM(B106:C116)</f>
        <v>20</v>
      </c>
      <c r="E117" s="37"/>
      <c r="F117" s="37"/>
    </row>
    <row r="118" spans="1:6" s="50" customFormat="1" x14ac:dyDescent="0.3">
      <c r="A118" s="304" t="s">
        <v>342</v>
      </c>
      <c r="B118" s="305"/>
      <c r="C118" s="306"/>
      <c r="D118" s="65">
        <f>D117/(COUNT(B106:C116)*2)</f>
        <v>0.90909090909090906</v>
      </c>
      <c r="E118" s="37"/>
      <c r="F118" s="37"/>
    </row>
    <row r="119" spans="1:6" s="50" customFormat="1" x14ac:dyDescent="0.3">
      <c r="A119" s="54"/>
      <c r="B119" s="55"/>
      <c r="C119" s="55"/>
      <c r="D119" s="56"/>
    </row>
    <row r="120" spans="1:6" ht="19.5" x14ac:dyDescent="0.4">
      <c r="A120" s="302" t="s">
        <v>208</v>
      </c>
      <c r="B120" s="303"/>
      <c r="C120" s="303"/>
      <c r="D120" s="303"/>
      <c r="E120" s="303"/>
      <c r="F120" s="303"/>
    </row>
    <row r="121" spans="1:6" x14ac:dyDescent="0.3">
      <c r="A121" s="87" t="s">
        <v>322</v>
      </c>
      <c r="B121" s="238">
        <v>2</v>
      </c>
      <c r="C121" s="221"/>
      <c r="D121" s="240"/>
      <c r="E121" s="240"/>
      <c r="F121" s="221"/>
    </row>
    <row r="122" spans="1:6" ht="33" x14ac:dyDescent="0.3">
      <c r="A122" s="87" t="s">
        <v>319</v>
      </c>
      <c r="B122" s="238">
        <v>0</v>
      </c>
      <c r="C122" s="221"/>
      <c r="D122" s="222" t="s">
        <v>509</v>
      </c>
      <c r="E122" s="222" t="s">
        <v>513</v>
      </c>
      <c r="F122" s="221"/>
    </row>
    <row r="123" spans="1:6" ht="51" x14ac:dyDescent="0.4">
      <c r="A123" s="41" t="s">
        <v>340</v>
      </c>
      <c r="B123" s="238">
        <v>0</v>
      </c>
      <c r="C123" s="228"/>
      <c r="D123" s="222" t="s">
        <v>508</v>
      </c>
      <c r="E123" s="222" t="s">
        <v>507</v>
      </c>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4" t="s">
        <v>38</v>
      </c>
      <c r="B132" s="305"/>
      <c r="C132" s="306"/>
      <c r="D132" s="214">
        <f>SUM(B121:C131)</f>
        <v>18</v>
      </c>
    </row>
    <row r="133" spans="1:6" x14ac:dyDescent="0.3">
      <c r="A133" s="304" t="s">
        <v>342</v>
      </c>
      <c r="B133" s="305"/>
      <c r="C133" s="306"/>
      <c r="D133" s="63">
        <f>D132/(COUNT(B121:C131)*2)</f>
        <v>0.81818181818181823</v>
      </c>
    </row>
    <row r="134" spans="1:6" s="50" customFormat="1" x14ac:dyDescent="0.3">
      <c r="A134" s="54"/>
      <c r="B134" s="55"/>
      <c r="C134" s="55"/>
      <c r="D134" s="61"/>
    </row>
    <row r="135" spans="1:6" ht="19.5" x14ac:dyDescent="0.4">
      <c r="A135" s="302" t="s">
        <v>78</v>
      </c>
      <c r="B135" s="303"/>
      <c r="C135" s="303"/>
      <c r="D135" s="303"/>
      <c r="E135" s="303"/>
      <c r="F135" s="303"/>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4" t="s">
        <v>38</v>
      </c>
      <c r="B148" s="305"/>
      <c r="C148" s="306"/>
      <c r="D148" s="214">
        <f>SUM(B136:C147)</f>
        <v>24</v>
      </c>
    </row>
    <row r="149" spans="1:6" x14ac:dyDescent="0.3">
      <c r="A149" s="304" t="s">
        <v>342</v>
      </c>
      <c r="B149" s="305"/>
      <c r="C149" s="306"/>
      <c r="D149" s="65">
        <f>D148/(COUNT(B136:C147)*2)</f>
        <v>1</v>
      </c>
    </row>
    <row r="150" spans="1:6" s="50" customFormat="1" x14ac:dyDescent="0.3">
      <c r="A150" s="54"/>
      <c r="B150" s="55"/>
      <c r="C150" s="55"/>
      <c r="D150" s="56"/>
    </row>
    <row r="151" spans="1:6" ht="19.5" x14ac:dyDescent="0.4">
      <c r="A151" s="302" t="s">
        <v>243</v>
      </c>
      <c r="B151" s="303"/>
      <c r="C151" s="303"/>
      <c r="D151" s="303"/>
      <c r="E151" s="303"/>
      <c r="F151" s="303"/>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4" t="s">
        <v>38</v>
      </c>
      <c r="B160" s="307"/>
      <c r="C160" s="308"/>
      <c r="D160" s="215">
        <f>SUM(B152:C159)</f>
        <v>16</v>
      </c>
    </row>
    <row r="161" spans="1:6" x14ac:dyDescent="0.3">
      <c r="A161" s="304" t="s">
        <v>342</v>
      </c>
      <c r="B161" s="305"/>
      <c r="C161" s="306"/>
      <c r="D161" s="65">
        <f>D160/(COUNT(B152:C159)*2)</f>
        <v>1</v>
      </c>
    </row>
    <row r="162" spans="1:6" s="50" customFormat="1" x14ac:dyDescent="0.3">
      <c r="A162" s="54"/>
      <c r="B162" s="55"/>
      <c r="C162" s="57"/>
      <c r="D162" s="58"/>
    </row>
    <row r="163" spans="1:6" ht="19.5" x14ac:dyDescent="0.4">
      <c r="A163" s="302" t="s">
        <v>85</v>
      </c>
      <c r="B163" s="303"/>
      <c r="C163" s="303"/>
      <c r="D163" s="303"/>
      <c r="E163" s="303"/>
      <c r="F163" s="303"/>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4" t="s">
        <v>38</v>
      </c>
      <c r="B168" s="305"/>
      <c r="C168" s="306"/>
      <c r="D168" s="214">
        <f>SUM(B164:C167)</f>
        <v>8</v>
      </c>
    </row>
    <row r="169" spans="1:6" x14ac:dyDescent="0.3">
      <c r="A169" s="304" t="s">
        <v>342</v>
      </c>
      <c r="B169" s="305"/>
      <c r="C169" s="306"/>
      <c r="D169" s="65">
        <f>D168/(COUNT(B164:C167)*2)</f>
        <v>1</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4" t="s">
        <v>38</v>
      </c>
      <c r="B176" s="305"/>
      <c r="C176" s="306"/>
      <c r="D176" s="214">
        <f>SUM(B172:C175)</f>
        <v>8</v>
      </c>
    </row>
    <row r="177" spans="1:6" x14ac:dyDescent="0.3">
      <c r="A177" s="304" t="s">
        <v>342</v>
      </c>
      <c r="B177" s="305"/>
      <c r="C177" s="306"/>
      <c r="D177" s="65">
        <f>D176/(COUNT(B172:C175)*2)</f>
        <v>1</v>
      </c>
    </row>
    <row r="178" spans="1:6" s="50" customFormat="1" x14ac:dyDescent="0.3">
      <c r="A178" s="54"/>
      <c r="B178" s="55"/>
      <c r="C178" s="55"/>
      <c r="D178" s="56"/>
    </row>
    <row r="179" spans="1:6" ht="19.5" x14ac:dyDescent="0.4">
      <c r="A179" s="302" t="s">
        <v>87</v>
      </c>
      <c r="B179" s="303"/>
      <c r="C179" s="303"/>
      <c r="D179" s="303"/>
      <c r="E179" s="303"/>
      <c r="F179" s="303"/>
    </row>
    <row r="180" spans="1:6" x14ac:dyDescent="0.3">
      <c r="A180" s="87" t="s">
        <v>364</v>
      </c>
      <c r="B180" s="221">
        <v>2</v>
      </c>
      <c r="C180" s="221"/>
      <c r="D180" s="222"/>
      <c r="E180" s="222"/>
      <c r="F180" s="221"/>
    </row>
    <row r="181" spans="1:6" ht="30.75" x14ac:dyDescent="0.3">
      <c r="A181" s="95" t="s">
        <v>247</v>
      </c>
      <c r="B181" s="221">
        <v>0</v>
      </c>
      <c r="C181" s="221"/>
      <c r="D181" s="168" t="s">
        <v>510</v>
      </c>
      <c r="E181" s="168" t="s">
        <v>511</v>
      </c>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4" t="s">
        <v>38</v>
      </c>
      <c r="B185" s="305"/>
      <c r="C185" s="306"/>
      <c r="D185" s="214">
        <f>SUM(B180:C184)</f>
        <v>8</v>
      </c>
    </row>
    <row r="186" spans="1:6" x14ac:dyDescent="0.3">
      <c r="A186" s="304" t="s">
        <v>342</v>
      </c>
      <c r="B186" s="305"/>
      <c r="C186" s="306"/>
      <c r="D186" s="65">
        <f>D185/(COUNT(B180:C184)*2)</f>
        <v>0.8</v>
      </c>
    </row>
    <row r="187" spans="1:6" s="50" customFormat="1" x14ac:dyDescent="0.3">
      <c r="A187" s="54"/>
      <c r="B187" s="55"/>
      <c r="C187" s="55"/>
      <c r="D187" s="56"/>
    </row>
    <row r="188" spans="1:6" ht="19.5" x14ac:dyDescent="0.4">
      <c r="A188" s="302" t="s">
        <v>242</v>
      </c>
      <c r="B188" s="303"/>
      <c r="C188" s="303"/>
      <c r="D188" s="303"/>
      <c r="E188" s="303"/>
      <c r="F188" s="303"/>
    </row>
    <row r="189" spans="1:6" x14ac:dyDescent="0.3">
      <c r="A189" s="41" t="s">
        <v>357</v>
      </c>
      <c r="B189" s="221">
        <v>2</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1</v>
      </c>
      <c r="C192" s="221"/>
      <c r="D192" s="168" t="s">
        <v>514</v>
      </c>
      <c r="E192" s="221"/>
      <c r="F192" s="221"/>
    </row>
    <row r="193" spans="1:4" x14ac:dyDescent="0.3">
      <c r="A193" s="304" t="s">
        <v>38</v>
      </c>
      <c r="B193" s="305"/>
      <c r="C193" s="306"/>
      <c r="D193" s="97">
        <f>SUM(B189:C192)</f>
        <v>7</v>
      </c>
    </row>
    <row r="194" spans="1:4" x14ac:dyDescent="0.3">
      <c r="A194" s="304" t="s">
        <v>342</v>
      </c>
      <c r="B194" s="305"/>
      <c r="C194" s="306"/>
      <c r="D194" s="65">
        <f>D193/(COUNT(B189:C192)*2)</f>
        <v>0.875</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222</v>
      </c>
    </row>
    <row r="198" spans="1:4" ht="22.5" x14ac:dyDescent="0.3">
      <c r="A198" s="71" t="s">
        <v>378</v>
      </c>
      <c r="B198" s="72"/>
      <c r="C198" s="73"/>
      <c r="D198" s="75">
        <f>D197/(COUNT(B189:C192,B180:C184,B172:C175,B164:C167,B152:C159,B55:C61,B45:C50,B26:C31,B17:C21,B106:C116,B136:C147,B121:C131,B87:C100,B66:C82,B36:C40)*2)</f>
        <v>0.9327731092436975</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36:B147 B17:B21 B26:B31 B36:B40 B45:B50 B180:B184 B189:B192 B66:B82 B106:B116 B55:B61 B121:B131 B152:B159 B164:B167 B172:B175 B87:B100">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zoomScale="70" zoomScaleNormal="70" zoomScaleSheetLayoutView="70" workbookViewId="0">
      <selection sqref="A1:XFD104857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8" t="s">
        <v>201</v>
      </c>
      <c r="B7" s="298"/>
      <c r="C7" s="298"/>
      <c r="D7" s="298"/>
      <c r="E7" s="298"/>
      <c r="F7" s="298"/>
      <c r="G7" s="213"/>
      <c r="H7" s="213"/>
      <c r="I7" s="213"/>
    </row>
    <row r="8" spans="1:9" ht="29.25" x14ac:dyDescent="0.5">
      <c r="A8" s="299" t="str">
        <f>'Page de garde'!D18</f>
        <v>GAFSA</v>
      </c>
      <c r="B8" s="299"/>
      <c r="C8" s="299"/>
      <c r="D8" s="299"/>
      <c r="E8" s="299"/>
      <c r="F8" s="299"/>
      <c r="G8" s="216"/>
      <c r="H8" s="216"/>
      <c r="I8" s="213"/>
    </row>
    <row r="9" spans="1:9" ht="24.75" x14ac:dyDescent="0.5">
      <c r="A9" s="38" t="s">
        <v>44</v>
      </c>
      <c r="B9" s="300" t="s">
        <v>516</v>
      </c>
      <c r="C9" s="300"/>
      <c r="D9" s="300"/>
      <c r="E9" s="300"/>
      <c r="F9" s="300"/>
      <c r="G9" s="216"/>
      <c r="H9" s="216"/>
      <c r="I9" s="213"/>
    </row>
    <row r="10" spans="1:9" ht="24.75" x14ac:dyDescent="0.5">
      <c r="A10" s="39" t="s">
        <v>46</v>
      </c>
      <c r="B10" s="301" t="s">
        <v>517</v>
      </c>
      <c r="C10" s="301"/>
      <c r="D10" s="301"/>
      <c r="E10" s="301"/>
      <c r="F10" s="301"/>
      <c r="G10" s="216"/>
      <c r="H10" s="216"/>
      <c r="I10" s="213"/>
    </row>
    <row r="11" spans="1:9" ht="24.75" x14ac:dyDescent="0.5">
      <c r="A11" s="38" t="s">
        <v>45</v>
      </c>
      <c r="B11" s="296">
        <v>42948</v>
      </c>
      <c r="C11" s="296"/>
      <c r="D11" s="296"/>
      <c r="E11" s="296"/>
      <c r="F11" s="296"/>
      <c r="G11" s="216"/>
      <c r="H11" s="216"/>
      <c r="I11" s="213"/>
    </row>
    <row r="12" spans="1:9" ht="24.75" x14ac:dyDescent="0.5">
      <c r="A12" s="38" t="s">
        <v>276</v>
      </c>
      <c r="B12" s="289">
        <f>D505</f>
        <v>0.87452471482889738</v>
      </c>
      <c r="C12" s="289"/>
      <c r="D12" s="289"/>
      <c r="E12" s="289"/>
      <c r="F12" s="289"/>
      <c r="G12" s="216"/>
      <c r="H12" s="216"/>
      <c r="I12" s="213"/>
    </row>
    <row r="13" spans="1:9" ht="22.5" x14ac:dyDescent="0.45">
      <c r="A13" s="35"/>
      <c r="B13" s="36"/>
      <c r="C13" s="36"/>
      <c r="D13" s="290"/>
      <c r="E13" s="290"/>
      <c r="F13" s="290"/>
      <c r="G13" s="290"/>
      <c r="H13" s="290"/>
      <c r="I13" s="3"/>
    </row>
    <row r="14" spans="1:9" ht="16.5" customHeight="1" x14ac:dyDescent="0.3">
      <c r="A14" s="291" t="s">
        <v>32</v>
      </c>
      <c r="B14" s="292" t="s">
        <v>33</v>
      </c>
      <c r="C14" s="292"/>
      <c r="D14" s="292" t="s">
        <v>48</v>
      </c>
      <c r="E14" s="293" t="s">
        <v>358</v>
      </c>
      <c r="F14" s="292" t="s">
        <v>214</v>
      </c>
      <c r="G14" s="36"/>
      <c r="H14" s="36"/>
    </row>
    <row r="15" spans="1:9" ht="16.5" customHeight="1" x14ac:dyDescent="0.3">
      <c r="A15" s="291"/>
      <c r="B15" s="77" t="s">
        <v>36</v>
      </c>
      <c r="C15" s="77" t="s">
        <v>35</v>
      </c>
      <c r="D15" s="292"/>
      <c r="E15" s="293"/>
      <c r="F15" s="292"/>
      <c r="G15" s="36"/>
      <c r="H15" s="36"/>
    </row>
    <row r="16" spans="1:9" ht="18" x14ac:dyDescent="0.35">
      <c r="A16" s="284" t="s">
        <v>0</v>
      </c>
      <c r="B16" s="284"/>
      <c r="C16" s="284"/>
      <c r="D16" s="284"/>
      <c r="E16" s="284"/>
      <c r="F16" s="284"/>
      <c r="G16" s="36"/>
      <c r="H16" s="36"/>
    </row>
    <row r="17" spans="1:8" ht="18" x14ac:dyDescent="0.3">
      <c r="A17" s="182">
        <f>B11</f>
        <v>42948</v>
      </c>
      <c r="B17" s="36"/>
      <c r="C17" s="36"/>
      <c r="D17" s="36"/>
      <c r="E17" s="36"/>
      <c r="F17" s="36"/>
      <c r="G17" s="36"/>
      <c r="H17" s="36"/>
    </row>
    <row r="18" spans="1:8" ht="18" x14ac:dyDescent="0.25">
      <c r="A18" s="294" t="s">
        <v>1</v>
      </c>
      <c r="B18" s="295"/>
      <c r="C18" s="295"/>
      <c r="D18" s="295"/>
      <c r="E18" s="295"/>
      <c r="F18" s="295"/>
    </row>
    <row r="19" spans="1:8" x14ac:dyDescent="0.25">
      <c r="A19" s="169" t="s">
        <v>10</v>
      </c>
      <c r="B19" s="170">
        <v>2</v>
      </c>
      <c r="C19" s="170"/>
      <c r="D19" s="168"/>
      <c r="E19" s="147"/>
      <c r="F19" s="147"/>
    </row>
    <row r="20" spans="1:8" ht="30" x14ac:dyDescent="0.25">
      <c r="A20" s="169" t="s">
        <v>211</v>
      </c>
      <c r="B20" s="170">
        <v>1</v>
      </c>
      <c r="C20" s="170"/>
      <c r="D20" s="168" t="s">
        <v>518</v>
      </c>
      <c r="E20" s="147"/>
      <c r="F20" s="147"/>
    </row>
    <row r="21" spans="1:8" x14ac:dyDescent="0.25">
      <c r="A21" s="169" t="s">
        <v>98</v>
      </c>
      <c r="B21" s="170">
        <v>1</v>
      </c>
      <c r="C21" s="170"/>
      <c r="D21" s="168" t="s">
        <v>519</v>
      </c>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0.75</v>
      </c>
    </row>
    <row r="25" spans="1:8" x14ac:dyDescent="0.25">
      <c r="A25" s="5"/>
      <c r="B25" s="6"/>
      <c r="C25" s="7"/>
      <c r="D25" s="6"/>
    </row>
    <row r="26" spans="1:8" ht="18" x14ac:dyDescent="0.25">
      <c r="A26" s="285" t="s">
        <v>18</v>
      </c>
      <c r="B26" s="286"/>
      <c r="C26" s="286"/>
      <c r="D26" s="286"/>
      <c r="E26" s="286"/>
      <c r="F26" s="286"/>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520</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0.88461538461538458</v>
      </c>
    </row>
    <row r="42" spans="1:7" x14ac:dyDescent="0.25">
      <c r="A42" s="9"/>
      <c r="B42" s="6"/>
      <c r="C42" s="7"/>
      <c r="D42" s="6"/>
    </row>
    <row r="43" spans="1:7" ht="18" x14ac:dyDescent="0.35">
      <c r="A43" s="284" t="s">
        <v>137</v>
      </c>
      <c r="B43" s="284"/>
      <c r="C43" s="284"/>
      <c r="D43" s="284"/>
      <c r="E43" s="284"/>
      <c r="F43" s="284"/>
    </row>
    <row r="44" spans="1:7" x14ac:dyDescent="0.25">
      <c r="A44" s="183">
        <f>B11</f>
        <v>42948</v>
      </c>
      <c r="B44" s="6"/>
      <c r="C44" s="7"/>
      <c r="D44" s="6"/>
    </row>
    <row r="45" spans="1:7" ht="16.5" x14ac:dyDescent="0.25">
      <c r="A45" s="287" t="s">
        <v>63</v>
      </c>
      <c r="B45" s="288"/>
      <c r="C45" s="288"/>
      <c r="D45" s="288"/>
      <c r="E45" s="288"/>
      <c r="F45" s="288"/>
    </row>
    <row r="46" spans="1:7" x14ac:dyDescent="0.25">
      <c r="A46" s="33" t="s">
        <v>109</v>
      </c>
      <c r="B46" s="170" t="s">
        <v>34</v>
      </c>
      <c r="C46" s="170"/>
      <c r="D46" s="156"/>
      <c r="E46" s="147"/>
      <c r="F46" s="147"/>
    </row>
    <row r="47" spans="1:7" ht="30" x14ac:dyDescent="0.25">
      <c r="A47" s="43" t="s">
        <v>259</v>
      </c>
      <c r="B47" s="170">
        <v>1</v>
      </c>
      <c r="C47" s="170"/>
      <c r="D47" s="156" t="s">
        <v>521</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13</v>
      </c>
    </row>
    <row r="55" spans="1:6" x14ac:dyDescent="0.25">
      <c r="A55" s="19" t="s">
        <v>37</v>
      </c>
      <c r="B55" s="20"/>
      <c r="C55" s="21"/>
      <c r="D55" s="63">
        <f>D54/(COUNT(B46:C53)*2)</f>
        <v>0.9285714285714286</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45" x14ac:dyDescent="0.25">
      <c r="A70" s="107" t="s">
        <v>171</v>
      </c>
      <c r="B70" s="170">
        <v>1</v>
      </c>
      <c r="C70" s="218" t="str">
        <f>IF(B70=0, -5, "0")</f>
        <v>0</v>
      </c>
      <c r="D70" s="152" t="s">
        <v>522</v>
      </c>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1</v>
      </c>
      <c r="C73" s="171"/>
      <c r="D73" s="152" t="s">
        <v>523</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0.94736842105263153</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169" t="s">
        <v>293</v>
      </c>
      <c r="B90" s="170">
        <v>1</v>
      </c>
      <c r="C90" s="170"/>
      <c r="D90" s="156" t="s">
        <v>588</v>
      </c>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62</v>
      </c>
    </row>
    <row r="97" spans="1:6" ht="18" x14ac:dyDescent="0.25">
      <c r="A97" s="78" t="s">
        <v>224</v>
      </c>
      <c r="B97" s="84"/>
      <c r="C97" s="85"/>
      <c r="D97" s="82">
        <f>D96/(COUNT(B85:C91,B46:C53,B58:C80)*2)</f>
        <v>0.93939393939393945</v>
      </c>
    </row>
    <row r="98" spans="1:6" x14ac:dyDescent="0.25">
      <c r="A98" s="5"/>
      <c r="B98" s="6"/>
      <c r="C98" s="7"/>
      <c r="D98" s="6"/>
    </row>
    <row r="99" spans="1:6" ht="18" x14ac:dyDescent="0.35">
      <c r="A99" s="284" t="s">
        <v>129</v>
      </c>
      <c r="B99" s="284"/>
      <c r="C99" s="284"/>
      <c r="D99" s="284"/>
      <c r="E99" s="284"/>
      <c r="F99" s="284"/>
    </row>
    <row r="100" spans="1:6" x14ac:dyDescent="0.25">
      <c r="A100" s="183">
        <f>B11</f>
        <v>42948</v>
      </c>
      <c r="B100" s="6"/>
      <c r="C100" s="7"/>
      <c r="D100" s="6"/>
    </row>
    <row r="101" spans="1:6" ht="16.5" x14ac:dyDescent="0.25">
      <c r="A101" s="287" t="s">
        <v>63</v>
      </c>
      <c r="B101" s="288"/>
      <c r="C101" s="288"/>
      <c r="D101" s="288"/>
      <c r="E101" s="288"/>
      <c r="F101" s="288"/>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ht="45" x14ac:dyDescent="0.25">
      <c r="A104" s="33" t="s">
        <v>100</v>
      </c>
      <c r="B104" s="170">
        <v>1</v>
      </c>
      <c r="C104" s="171"/>
      <c r="D104" s="146" t="s">
        <v>612</v>
      </c>
      <c r="E104" s="173"/>
      <c r="F104" s="147"/>
    </row>
    <row r="105" spans="1:6" x14ac:dyDescent="0.25">
      <c r="A105" s="33" t="s">
        <v>28</v>
      </c>
      <c r="B105" s="170">
        <v>2</v>
      </c>
      <c r="C105" s="170"/>
      <c r="D105" s="149"/>
      <c r="E105" s="147"/>
      <c r="F105" s="147"/>
    </row>
    <row r="106" spans="1:6" ht="30" x14ac:dyDescent="0.25">
      <c r="A106" s="33" t="s">
        <v>174</v>
      </c>
      <c r="B106" s="170">
        <v>1</v>
      </c>
      <c r="C106" s="170"/>
      <c r="D106" s="129" t="s">
        <v>524</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v>2</v>
      </c>
      <c r="C114" s="170"/>
      <c r="D114" s="168"/>
      <c r="E114" s="168"/>
      <c r="F114" s="147"/>
    </row>
    <row r="115" spans="1:6" x14ac:dyDescent="0.25">
      <c r="A115" s="18" t="s">
        <v>294</v>
      </c>
      <c r="B115" s="170">
        <v>1</v>
      </c>
      <c r="C115" s="170"/>
      <c r="D115" s="143" t="s">
        <v>536</v>
      </c>
      <c r="E115" s="143"/>
      <c r="F115" s="147"/>
    </row>
    <row r="116" spans="1:6" x14ac:dyDescent="0.25">
      <c r="A116" s="18" t="s">
        <v>71</v>
      </c>
      <c r="B116" s="170">
        <v>1</v>
      </c>
      <c r="C116" s="170"/>
      <c r="D116" s="143" t="s">
        <v>525</v>
      </c>
      <c r="E116" s="173"/>
      <c r="F116" s="147"/>
    </row>
    <row r="117" spans="1:6" x14ac:dyDescent="0.25">
      <c r="A117" s="169" t="s">
        <v>295</v>
      </c>
      <c r="B117" s="170" t="s">
        <v>34</v>
      </c>
      <c r="C117" s="170"/>
      <c r="D117" s="11"/>
      <c r="E117" s="173"/>
      <c r="F117" s="147"/>
    </row>
    <row r="118" spans="1:6" ht="60" x14ac:dyDescent="0.25">
      <c r="A118" s="18" t="s">
        <v>64</v>
      </c>
      <c r="B118" s="170">
        <v>0</v>
      </c>
      <c r="C118" s="170"/>
      <c r="D118" s="12" t="s">
        <v>613</v>
      </c>
      <c r="E118" s="168" t="s">
        <v>526</v>
      </c>
      <c r="F118" s="147"/>
    </row>
    <row r="119" spans="1:6" ht="60" x14ac:dyDescent="0.25">
      <c r="A119" s="169" t="s">
        <v>175</v>
      </c>
      <c r="B119" s="170">
        <v>0</v>
      </c>
      <c r="C119" s="170"/>
      <c r="D119" s="267" t="s">
        <v>618</v>
      </c>
      <c r="E119" s="146" t="s">
        <v>590</v>
      </c>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1</v>
      </c>
      <c r="C122" s="170"/>
      <c r="D122" s="168" t="s">
        <v>541</v>
      </c>
      <c r="E122" s="147"/>
      <c r="F122" s="147"/>
    </row>
    <row r="123" spans="1:6" ht="60.75" x14ac:dyDescent="0.3">
      <c r="A123" s="48" t="s">
        <v>189</v>
      </c>
      <c r="B123" s="177">
        <v>0</v>
      </c>
      <c r="C123" s="177"/>
      <c r="D123" s="184" t="s">
        <v>527</v>
      </c>
      <c r="E123" s="168" t="s">
        <v>528</v>
      </c>
      <c r="F123" s="147"/>
    </row>
    <row r="124" spans="1:6" x14ac:dyDescent="0.25">
      <c r="A124" s="169" t="s">
        <v>278</v>
      </c>
      <c r="B124" s="170" t="s">
        <v>34</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t="s">
        <v>34</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t="s">
        <v>529</v>
      </c>
      <c r="E129" s="173"/>
      <c r="F129" s="173"/>
    </row>
    <row r="130" spans="1:6" x14ac:dyDescent="0.25">
      <c r="A130" s="24" t="s">
        <v>83</v>
      </c>
      <c r="B130" s="171">
        <v>2</v>
      </c>
      <c r="C130" s="170"/>
      <c r="D130" s="168"/>
      <c r="E130" s="147"/>
      <c r="F130" s="147"/>
    </row>
    <row r="131" spans="1:6" ht="33" x14ac:dyDescent="0.3">
      <c r="A131" s="49" t="s">
        <v>222</v>
      </c>
      <c r="B131" s="171">
        <v>1</v>
      </c>
      <c r="C131" s="170"/>
      <c r="D131" s="168" t="s">
        <v>530</v>
      </c>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21</v>
      </c>
    </row>
    <row r="135" spans="1:6" x14ac:dyDescent="0.25">
      <c r="A135" s="19" t="s">
        <v>37</v>
      </c>
      <c r="B135" s="20"/>
      <c r="C135" s="21"/>
      <c r="D135" s="63">
        <f>D134/(COUNT(B114:C133)*2)</f>
        <v>0.65625</v>
      </c>
    </row>
    <row r="136" spans="1:6" x14ac:dyDescent="0.25">
      <c r="A136" s="9"/>
      <c r="B136" s="6"/>
      <c r="C136" s="7"/>
      <c r="D136" s="6"/>
    </row>
    <row r="137" spans="1:6" ht="18" x14ac:dyDescent="0.25">
      <c r="A137" s="285" t="s">
        <v>73</v>
      </c>
      <c r="B137" s="286"/>
      <c r="C137" s="286"/>
      <c r="D137" s="286"/>
      <c r="E137" s="286"/>
      <c r="F137" s="286"/>
    </row>
    <row r="138" spans="1:6" ht="75" x14ac:dyDescent="0.25">
      <c r="A138" s="169" t="s">
        <v>372</v>
      </c>
      <c r="B138" s="170">
        <v>1</v>
      </c>
      <c r="C138" s="170"/>
      <c r="D138" s="168" t="s">
        <v>531</v>
      </c>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2</v>
      </c>
      <c r="C142" s="170"/>
      <c r="D142" s="149"/>
      <c r="E142" s="147"/>
      <c r="F142" s="147"/>
    </row>
    <row r="143" spans="1:6" ht="18" x14ac:dyDescent="0.35">
      <c r="A143" s="83" t="s">
        <v>614</v>
      </c>
      <c r="B143" s="170">
        <v>2</v>
      </c>
      <c r="C143" s="217" t="str">
        <f>IF(B143=0, -5, "0")</f>
        <v>0</v>
      </c>
      <c r="D143" s="168"/>
      <c r="E143" s="168"/>
      <c r="F143" s="147"/>
    </row>
    <row r="144" spans="1:6" ht="60" x14ac:dyDescent="0.25">
      <c r="A144" s="186" t="s">
        <v>75</v>
      </c>
      <c r="B144" s="170">
        <v>0</v>
      </c>
      <c r="C144" s="177"/>
      <c r="D144" s="187" t="s">
        <v>533</v>
      </c>
      <c r="E144" s="168" t="s">
        <v>532</v>
      </c>
      <c r="F144" s="147"/>
    </row>
    <row r="145" spans="1:6" ht="66" x14ac:dyDescent="0.25">
      <c r="A145" s="110" t="s">
        <v>287</v>
      </c>
      <c r="B145" s="170">
        <v>1</v>
      </c>
      <c r="C145" s="154"/>
      <c r="D145" s="134">
        <v>0.5</v>
      </c>
      <c r="E145" s="7"/>
      <c r="F145" s="102"/>
    </row>
    <row r="146" spans="1:6" x14ac:dyDescent="0.25">
      <c r="A146" s="19" t="s">
        <v>38</v>
      </c>
      <c r="B146" s="19"/>
      <c r="C146" s="19"/>
      <c r="D146" s="19">
        <f>SUM(B138:C144)</f>
        <v>9</v>
      </c>
    </row>
    <row r="147" spans="1:6" x14ac:dyDescent="0.25">
      <c r="A147" s="19" t="s">
        <v>37</v>
      </c>
      <c r="B147" s="20"/>
      <c r="C147" s="21"/>
      <c r="D147" s="63">
        <f>D146/(COUNT(B138:C144)*2)</f>
        <v>0.75</v>
      </c>
    </row>
    <row r="148" spans="1:6" x14ac:dyDescent="0.25">
      <c r="A148" s="9"/>
      <c r="B148" s="6"/>
      <c r="C148" s="7"/>
      <c r="D148" s="6"/>
    </row>
    <row r="149" spans="1:6" ht="18" x14ac:dyDescent="0.25">
      <c r="A149" s="78" t="s">
        <v>138</v>
      </c>
      <c r="B149" s="84"/>
      <c r="C149" s="85"/>
      <c r="D149" s="81">
        <f>SUM(D146,D110,D134)</f>
        <v>44</v>
      </c>
    </row>
    <row r="150" spans="1:6" ht="18" x14ac:dyDescent="0.25">
      <c r="A150" s="78" t="s">
        <v>225</v>
      </c>
      <c r="B150" s="84"/>
      <c r="C150" s="85"/>
      <c r="D150" s="82">
        <f>D149/(COUNT(B138:C144,B102:C109,B114:C133)*2)</f>
        <v>0.73333333333333328</v>
      </c>
    </row>
    <row r="151" spans="1:6" x14ac:dyDescent="0.25">
      <c r="A151" s="9"/>
      <c r="B151" s="6"/>
      <c r="C151" s="7"/>
      <c r="D151" s="6"/>
    </row>
    <row r="152" spans="1:6" ht="18" x14ac:dyDescent="0.35">
      <c r="A152" s="284" t="s">
        <v>130</v>
      </c>
      <c r="B152" s="284"/>
      <c r="C152" s="284"/>
      <c r="D152" s="284"/>
      <c r="E152" s="284"/>
      <c r="F152" s="284"/>
    </row>
    <row r="153" spans="1:6" x14ac:dyDescent="0.25">
      <c r="A153" s="183">
        <f>B11</f>
        <v>42948</v>
      </c>
      <c r="B153" s="6"/>
      <c r="C153" s="7"/>
      <c r="D153" s="59"/>
    </row>
    <row r="154" spans="1:6" ht="16.5" x14ac:dyDescent="0.25">
      <c r="A154" s="287" t="s">
        <v>63</v>
      </c>
      <c r="B154" s="288"/>
      <c r="C154" s="288"/>
      <c r="D154" s="288"/>
      <c r="E154" s="288"/>
      <c r="F154" s="288"/>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2</v>
      </c>
      <c r="C167" s="170"/>
      <c r="D167" s="143"/>
      <c r="E167" s="147"/>
      <c r="F167" s="147"/>
    </row>
    <row r="168" spans="1:6" x14ac:dyDescent="0.25">
      <c r="A168" s="18" t="s">
        <v>102</v>
      </c>
      <c r="B168" s="170">
        <v>1</v>
      </c>
      <c r="C168" s="170"/>
      <c r="D168" s="143" t="s">
        <v>535</v>
      </c>
      <c r="E168" s="147"/>
      <c r="F168" s="147"/>
    </row>
    <row r="169" spans="1:6" ht="30" x14ac:dyDescent="0.25">
      <c r="A169" s="18" t="s">
        <v>135</v>
      </c>
      <c r="B169" s="170">
        <v>1</v>
      </c>
      <c r="C169" s="170"/>
      <c r="D169" s="143" t="s">
        <v>615</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ht="60" x14ac:dyDescent="0.25">
      <c r="A175" s="169" t="s">
        <v>313</v>
      </c>
      <c r="B175" s="170">
        <v>0</v>
      </c>
      <c r="C175" s="170"/>
      <c r="D175" s="156" t="s">
        <v>538</v>
      </c>
      <c r="E175" s="168" t="s">
        <v>537</v>
      </c>
      <c r="F175" s="147"/>
    </row>
    <row r="176" spans="1:6" ht="46.5" x14ac:dyDescent="0.35">
      <c r="A176" s="86" t="s">
        <v>209</v>
      </c>
      <c r="B176" s="170">
        <v>0</v>
      </c>
      <c r="C176" s="217">
        <f>IF(B176=0, -5, "0")</f>
        <v>-5</v>
      </c>
      <c r="D176" s="168" t="s">
        <v>539</v>
      </c>
      <c r="E176" s="168" t="s">
        <v>540</v>
      </c>
      <c r="F176" s="147"/>
    </row>
    <row r="177" spans="1:7" x14ac:dyDescent="0.25">
      <c r="A177" s="169" t="s">
        <v>291</v>
      </c>
      <c r="B177" s="170">
        <v>2</v>
      </c>
      <c r="C177" s="170"/>
      <c r="D177" s="168"/>
      <c r="E177" s="147"/>
      <c r="F177" s="147"/>
    </row>
    <row r="178" spans="1:7" ht="45" x14ac:dyDescent="0.25">
      <c r="A178" s="169" t="s">
        <v>188</v>
      </c>
      <c r="B178" s="170">
        <v>0</v>
      </c>
      <c r="C178" s="170"/>
      <c r="D178" s="168" t="s">
        <v>542</v>
      </c>
      <c r="E178" s="168" t="s">
        <v>543</v>
      </c>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t="s">
        <v>34</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0.75</v>
      </c>
      <c r="E185" s="102"/>
      <c r="F185" s="102"/>
    </row>
    <row r="186" spans="1:7" x14ac:dyDescent="0.25">
      <c r="A186" s="19" t="s">
        <v>38</v>
      </c>
      <c r="B186" s="19"/>
      <c r="C186" s="19"/>
      <c r="D186" s="19">
        <f>SUM(B167:C184)</f>
        <v>21</v>
      </c>
    </row>
    <row r="187" spans="1:7" x14ac:dyDescent="0.25">
      <c r="A187" s="19" t="s">
        <v>37</v>
      </c>
      <c r="B187" s="20"/>
      <c r="C187" s="21"/>
      <c r="D187" s="63">
        <f>D186/(COUNT(B167:C184)*2)</f>
        <v>0.58333333333333337</v>
      </c>
    </row>
    <row r="188" spans="1:7" x14ac:dyDescent="0.25">
      <c r="A188" s="9"/>
      <c r="B188" s="6"/>
      <c r="C188" s="7"/>
      <c r="D188" s="6"/>
    </row>
    <row r="189" spans="1:7" ht="18" x14ac:dyDescent="0.25">
      <c r="A189" s="78" t="s">
        <v>139</v>
      </c>
      <c r="B189" s="84"/>
      <c r="C189" s="85"/>
      <c r="D189" s="81">
        <f>SUM(D163,D186)</f>
        <v>37</v>
      </c>
    </row>
    <row r="190" spans="1:7" ht="18" x14ac:dyDescent="0.25">
      <c r="A190" s="78" t="s">
        <v>226</v>
      </c>
      <c r="B190" s="84"/>
      <c r="C190" s="85"/>
      <c r="D190" s="82">
        <f>D189/(COUNT(B155:C162,B167:C184)*2)</f>
        <v>0.71153846153846156</v>
      </c>
    </row>
    <row r="191" spans="1:7" x14ac:dyDescent="0.25">
      <c r="A191" s="9"/>
      <c r="B191" s="6"/>
      <c r="C191" s="7"/>
      <c r="D191" s="6"/>
    </row>
    <row r="192" spans="1:7" ht="18" x14ac:dyDescent="0.35">
      <c r="A192" s="284" t="s">
        <v>167</v>
      </c>
      <c r="B192" s="284"/>
      <c r="C192" s="284"/>
      <c r="D192" s="284"/>
      <c r="E192" s="284"/>
      <c r="F192" s="284"/>
    </row>
    <row r="193" spans="1:7" x14ac:dyDescent="0.25">
      <c r="A193" s="189">
        <f>B11</f>
        <v>42948</v>
      </c>
      <c r="B193" s="6"/>
      <c r="C193" s="7"/>
      <c r="D193" s="6"/>
    </row>
    <row r="194" spans="1:7" ht="18" x14ac:dyDescent="0.25">
      <c r="A194" s="285" t="s">
        <v>158</v>
      </c>
      <c r="B194" s="286"/>
      <c r="C194" s="286"/>
      <c r="D194" s="286"/>
      <c r="E194" s="286"/>
      <c r="F194" s="286"/>
    </row>
    <row r="195" spans="1:7" ht="36" x14ac:dyDescent="0.35">
      <c r="A195" s="83" t="s">
        <v>27</v>
      </c>
      <c r="B195" s="170">
        <v>1</v>
      </c>
      <c r="C195" s="217" t="str">
        <f>IF(B195=0, -5, "0")</f>
        <v>0</v>
      </c>
      <c r="D195" s="168" t="s">
        <v>589</v>
      </c>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t="s">
        <v>34</v>
      </c>
      <c r="C201" s="170"/>
      <c r="D201" s="168"/>
      <c r="E201" s="147"/>
      <c r="F201" s="147"/>
    </row>
    <row r="202" spans="1:7" ht="30" x14ac:dyDescent="0.25">
      <c r="A202" s="33" t="s">
        <v>155</v>
      </c>
      <c r="B202" s="170">
        <v>1</v>
      </c>
      <c r="C202" s="170"/>
      <c r="D202" s="156" t="s">
        <v>593</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18</v>
      </c>
    </row>
    <row r="207" spans="1:7" x14ac:dyDescent="0.25">
      <c r="A207" s="19" t="s">
        <v>37</v>
      </c>
      <c r="B207" s="20"/>
      <c r="C207" s="21"/>
      <c r="D207" s="63">
        <f>D206/(COUNT(B195:C205)*2)</f>
        <v>0.9</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60" x14ac:dyDescent="0.25">
      <c r="A212" s="18" t="s">
        <v>192</v>
      </c>
      <c r="B212" s="170">
        <v>1</v>
      </c>
      <c r="C212" s="170"/>
      <c r="D212" s="162" t="s">
        <v>619</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05" x14ac:dyDescent="0.25">
      <c r="A222" s="108" t="s">
        <v>72</v>
      </c>
      <c r="B222" s="170">
        <v>1</v>
      </c>
      <c r="C222" s="217" t="str">
        <f>IF(B222=0, -5, "0")</f>
        <v>0</v>
      </c>
      <c r="D222" s="146" t="s">
        <v>592</v>
      </c>
      <c r="E222" s="146"/>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45" x14ac:dyDescent="0.25">
      <c r="A226" s="24" t="s">
        <v>244</v>
      </c>
      <c r="B226" s="170">
        <v>1</v>
      </c>
      <c r="C226" s="170"/>
      <c r="D226" s="152" t="s">
        <v>594</v>
      </c>
      <c r="E226" s="147"/>
      <c r="F226" s="147"/>
    </row>
    <row r="227" spans="1:6" x14ac:dyDescent="0.25">
      <c r="A227" s="24" t="s">
        <v>248</v>
      </c>
      <c r="B227" s="170">
        <v>1</v>
      </c>
      <c r="C227" s="170"/>
      <c r="D227" s="146" t="s">
        <v>591</v>
      </c>
      <c r="E227" s="147"/>
      <c r="F227" s="147"/>
    </row>
    <row r="228" spans="1:6" ht="30" x14ac:dyDescent="0.25">
      <c r="A228" s="24" t="s">
        <v>199</v>
      </c>
      <c r="B228" s="170">
        <v>2</v>
      </c>
      <c r="C228" s="24"/>
      <c r="D228" s="60"/>
      <c r="E228" s="147"/>
      <c r="F228" s="147"/>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ht="30" x14ac:dyDescent="0.25">
      <c r="A240" s="169" t="s">
        <v>156</v>
      </c>
      <c r="B240" s="171">
        <v>1</v>
      </c>
      <c r="C240" s="170"/>
      <c r="D240" s="156" t="s">
        <v>534</v>
      </c>
      <c r="E240" s="147"/>
      <c r="F240" s="147"/>
    </row>
    <row r="241" spans="1:6" ht="45" x14ac:dyDescent="0.25">
      <c r="A241" s="100" t="s">
        <v>287</v>
      </c>
      <c r="B241" s="171">
        <v>1</v>
      </c>
      <c r="C241" s="154"/>
      <c r="D241" s="257">
        <v>0.5</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0.90540540540540537</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3">
        <f>B11</f>
        <v>42948</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t="s">
        <v>34</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1</v>
      </c>
      <c r="C254" s="170"/>
      <c r="D254" s="146" t="s">
        <v>544</v>
      </c>
      <c r="E254" s="173"/>
      <c r="F254" s="173"/>
    </row>
    <row r="255" spans="1:6" s="3" customFormat="1" x14ac:dyDescent="0.25">
      <c r="A255" s="33" t="s">
        <v>28</v>
      </c>
      <c r="B255" s="170" t="s">
        <v>34</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1</v>
      </c>
      <c r="C257" s="170"/>
      <c r="D257" s="156" t="s">
        <v>545</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18</v>
      </c>
    </row>
    <row r="264" spans="1:6" s="3" customFormat="1" x14ac:dyDescent="0.25">
      <c r="A264" s="19" t="s">
        <v>37</v>
      </c>
      <c r="B264" s="20"/>
      <c r="C264" s="21"/>
      <c r="D264" s="63">
        <f>D263/(COUNT(B251:C262)*2)</f>
        <v>0.9</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616</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1</v>
      </c>
      <c r="C269" s="170"/>
      <c r="D269" s="164" t="s">
        <v>546</v>
      </c>
      <c r="E269" s="173"/>
      <c r="F269" s="173"/>
    </row>
    <row r="270" spans="1:6" s="3" customFormat="1" ht="30" x14ac:dyDescent="0.25">
      <c r="A270" s="169" t="s">
        <v>149</v>
      </c>
      <c r="B270" s="171">
        <v>1</v>
      </c>
      <c r="C270" s="170"/>
      <c r="D270" s="11" t="s">
        <v>547</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t="s">
        <v>549</v>
      </c>
      <c r="C275" s="170"/>
      <c r="D275" s="11"/>
      <c r="E275" s="146"/>
      <c r="F275" s="173"/>
    </row>
    <row r="276" spans="1:6" s="3" customFormat="1" x14ac:dyDescent="0.25">
      <c r="A276" s="169" t="s">
        <v>291</v>
      </c>
      <c r="B276" s="171">
        <v>2</v>
      </c>
      <c r="C276" s="218"/>
      <c r="D276" s="164"/>
      <c r="E276" s="173"/>
      <c r="F276" s="173"/>
    </row>
    <row r="277" spans="1:6" s="3" customFormat="1" ht="30" x14ac:dyDescent="0.25">
      <c r="A277" s="108" t="s">
        <v>173</v>
      </c>
      <c r="B277" s="171">
        <v>1</v>
      </c>
      <c r="C277" s="218" t="str">
        <f>IF(B277=0, -5, "0")</f>
        <v>0</v>
      </c>
      <c r="D277" s="164" t="s">
        <v>550</v>
      </c>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1</v>
      </c>
      <c r="C279" s="218" t="str">
        <f>IF(B279=0, -5, "0")</f>
        <v>0</v>
      </c>
      <c r="D279" s="164" t="s">
        <v>551</v>
      </c>
      <c r="E279" s="173"/>
      <c r="F279" s="173"/>
    </row>
    <row r="280" spans="1:6" s="3" customFormat="1" x14ac:dyDescent="0.25">
      <c r="A280" s="24" t="s">
        <v>83</v>
      </c>
      <c r="B280" s="171">
        <v>1</v>
      </c>
      <c r="C280" s="170"/>
      <c r="D280" s="11" t="s">
        <v>548</v>
      </c>
      <c r="E280" s="173"/>
      <c r="F280" s="173"/>
    </row>
    <row r="281" spans="1:6" s="3" customFormat="1" ht="30" x14ac:dyDescent="0.25">
      <c r="A281" s="24" t="s">
        <v>234</v>
      </c>
      <c r="B281" s="171">
        <v>1</v>
      </c>
      <c r="C281" s="170"/>
      <c r="D281" s="11" t="s">
        <v>552</v>
      </c>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8">
        <v>1</v>
      </c>
    </row>
    <row r="285" spans="1:6" s="3" customFormat="1" x14ac:dyDescent="0.25">
      <c r="A285" s="19" t="s">
        <v>38</v>
      </c>
      <c r="B285" s="19"/>
      <c r="C285" s="19"/>
      <c r="D285" s="19">
        <f>SUM(B267:C283)</f>
        <v>26</v>
      </c>
    </row>
    <row r="286" spans="1:6" s="3" customFormat="1" x14ac:dyDescent="0.25">
      <c r="A286" s="19" t="s">
        <v>37</v>
      </c>
      <c r="B286" s="20"/>
      <c r="C286" s="21"/>
      <c r="D286" s="63">
        <f>D285/(COUNT(B267:C283)*2)</f>
        <v>0.8125</v>
      </c>
    </row>
    <row r="287" spans="1:6" s="3" customFormat="1" x14ac:dyDescent="0.25">
      <c r="A287" s="9"/>
      <c r="B287" s="6"/>
      <c r="C287" s="7"/>
      <c r="D287" s="6"/>
    </row>
    <row r="288" spans="1:6" s="3" customFormat="1" ht="18" x14ac:dyDescent="0.25">
      <c r="A288" s="78" t="s">
        <v>82</v>
      </c>
      <c r="B288" s="84"/>
      <c r="C288" s="85"/>
      <c r="D288" s="81">
        <f>SUM(D285,D263)</f>
        <v>44</v>
      </c>
    </row>
    <row r="289" spans="1:7" s="3" customFormat="1" ht="18" x14ac:dyDescent="0.25">
      <c r="A289" s="78" t="s">
        <v>228</v>
      </c>
      <c r="B289" s="84"/>
      <c r="C289" s="85"/>
      <c r="D289" s="82">
        <f>D288/(COUNT(B251:C262,B267:C283)*2)</f>
        <v>0.84615384615384615</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2">
        <f>B11</f>
        <v>42948</v>
      </c>
      <c r="B292" s="6"/>
      <c r="C292" s="7"/>
      <c r="D292" s="59"/>
    </row>
    <row r="293" spans="1:7" ht="18" x14ac:dyDescent="0.25">
      <c r="A293" s="285" t="s">
        <v>19</v>
      </c>
      <c r="B293" s="286"/>
      <c r="C293" s="286"/>
      <c r="D293" s="286"/>
      <c r="E293" s="286"/>
      <c r="F293" s="286"/>
    </row>
    <row r="294" spans="1:7" ht="45" x14ac:dyDescent="0.25">
      <c r="A294" s="32" t="s">
        <v>62</v>
      </c>
      <c r="B294" s="170">
        <v>2</v>
      </c>
      <c r="C294" s="170"/>
      <c r="D294" s="146" t="s">
        <v>595</v>
      </c>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ht="30" x14ac:dyDescent="0.25">
      <c r="A308" s="18" t="s">
        <v>5</v>
      </c>
      <c r="B308" s="171">
        <v>1</v>
      </c>
      <c r="C308" s="170"/>
      <c r="D308" s="157" t="s">
        <v>553</v>
      </c>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4" t="s">
        <v>21</v>
      </c>
      <c r="B324" s="284"/>
      <c r="C324" s="284"/>
      <c r="D324" s="284"/>
      <c r="E324" s="284"/>
      <c r="F324" s="284"/>
    </row>
    <row r="325" spans="1:9" x14ac:dyDescent="0.25">
      <c r="A325" s="193">
        <f>B11</f>
        <v>42948</v>
      </c>
      <c r="B325" s="6"/>
      <c r="C325" s="7"/>
      <c r="D325" s="6"/>
    </row>
    <row r="326" spans="1:9" ht="18" x14ac:dyDescent="0.25">
      <c r="A326" s="285" t="s">
        <v>12</v>
      </c>
      <c r="B326" s="286"/>
      <c r="C326" s="286"/>
      <c r="D326" s="286"/>
      <c r="E326" s="286"/>
      <c r="F326" s="286"/>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1</v>
      </c>
      <c r="C334" s="171"/>
      <c r="D334" s="162" t="s">
        <v>554</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1</v>
      </c>
      <c r="C340" s="170"/>
      <c r="D340" s="168" t="s">
        <v>555</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259">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84" t="s">
        <v>8</v>
      </c>
      <c r="B352" s="284"/>
      <c r="C352" s="284"/>
      <c r="D352" s="284"/>
      <c r="E352" s="284"/>
      <c r="F352" s="284"/>
    </row>
    <row r="353" spans="1:6" x14ac:dyDescent="0.25">
      <c r="A353" s="183">
        <f>B11</f>
        <v>42948</v>
      </c>
      <c r="B353" s="6"/>
      <c r="C353" s="7"/>
      <c r="D353" s="59"/>
    </row>
    <row r="354" spans="1:6" ht="16.5" x14ac:dyDescent="0.25">
      <c r="A354" s="287" t="s">
        <v>113</v>
      </c>
      <c r="B354" s="288"/>
      <c r="C354" s="288"/>
      <c r="D354" s="288"/>
      <c r="E354" s="288"/>
      <c r="F354" s="288"/>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1</v>
      </c>
      <c r="C358" s="170"/>
      <c r="D358" s="168" t="s">
        <v>556</v>
      </c>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1</v>
      </c>
      <c r="C371" s="170"/>
      <c r="D371" s="12" t="s">
        <v>558</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1</v>
      </c>
      <c r="C376" s="170"/>
      <c r="D376" s="168" t="s">
        <v>557</v>
      </c>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0.95161290322580649</v>
      </c>
      <c r="E403" s="172"/>
    </row>
    <row r="404" spans="1:6" x14ac:dyDescent="0.25">
      <c r="A404" s="5"/>
      <c r="B404" s="6"/>
      <c r="C404" s="7"/>
      <c r="D404" s="6"/>
    </row>
    <row r="405" spans="1:6" ht="18" x14ac:dyDescent="0.35">
      <c r="A405" s="284" t="s">
        <v>125</v>
      </c>
      <c r="B405" s="284"/>
      <c r="C405" s="284"/>
      <c r="D405" s="284"/>
      <c r="E405" s="284"/>
      <c r="F405" s="284"/>
    </row>
    <row r="406" spans="1:6" x14ac:dyDescent="0.25">
      <c r="A406" s="192">
        <f>B11</f>
        <v>42948</v>
      </c>
      <c r="B406" s="6"/>
      <c r="C406" s="7"/>
      <c r="D406" s="6"/>
    </row>
    <row r="407" spans="1:6" ht="16.5" x14ac:dyDescent="0.25">
      <c r="A407" s="287" t="s">
        <v>19</v>
      </c>
      <c r="B407" s="288"/>
      <c r="C407" s="288"/>
      <c r="D407" s="288"/>
      <c r="E407" s="288"/>
      <c r="F407" s="288"/>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v>2</v>
      </c>
      <c r="C419" s="217" t="str">
        <f>IF(B419=0, -5, "0")</f>
        <v>0</v>
      </c>
      <c r="D419" s="168"/>
      <c r="E419" s="147"/>
      <c r="F419" s="147"/>
    </row>
    <row r="420" spans="1:6" ht="30" x14ac:dyDescent="0.25">
      <c r="A420" s="169" t="s">
        <v>281</v>
      </c>
      <c r="B420" s="170">
        <v>1</v>
      </c>
      <c r="C420" s="170"/>
      <c r="D420" s="168" t="s">
        <v>559</v>
      </c>
      <c r="E420" s="147"/>
      <c r="F420" s="147"/>
    </row>
    <row r="421" spans="1:6" x14ac:dyDescent="0.25">
      <c r="A421" s="169" t="s">
        <v>407</v>
      </c>
      <c r="B421" s="170">
        <v>2</v>
      </c>
      <c r="C421" s="170"/>
      <c r="D421" s="168"/>
      <c r="E421" s="147"/>
      <c r="F421" s="147"/>
    </row>
    <row r="422" spans="1:6" x14ac:dyDescent="0.25">
      <c r="A422" s="169" t="s">
        <v>146</v>
      </c>
      <c r="B422" s="170">
        <v>1</v>
      </c>
      <c r="C422" s="170"/>
      <c r="D422" s="156" t="s">
        <v>560</v>
      </c>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84" t="s">
        <v>374</v>
      </c>
      <c r="B435" s="284"/>
      <c r="C435" s="284"/>
      <c r="D435" s="284"/>
      <c r="E435" s="284"/>
      <c r="F435" s="284"/>
    </row>
    <row r="436" spans="1:7" x14ac:dyDescent="0.25">
      <c r="A436" s="195">
        <f>+B11</f>
        <v>42948</v>
      </c>
      <c r="B436" s="6"/>
      <c r="C436" s="7"/>
      <c r="D436" s="6"/>
    </row>
    <row r="437" spans="1:7" ht="18" x14ac:dyDescent="0.25">
      <c r="A437" s="285" t="s">
        <v>375</v>
      </c>
      <c r="B437" s="286"/>
      <c r="C437" s="286"/>
      <c r="D437" s="286"/>
      <c r="E437" s="286"/>
      <c r="F437" s="286"/>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5" t="s">
        <v>31</v>
      </c>
      <c r="B444" s="286"/>
      <c r="C444" s="286"/>
      <c r="D444" s="286"/>
      <c r="E444" s="286"/>
      <c r="F444" s="286"/>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1</v>
      </c>
      <c r="C458" s="171"/>
      <c r="D458" s="162" t="s">
        <v>561</v>
      </c>
      <c r="E458" s="173"/>
      <c r="F458" s="147"/>
    </row>
    <row r="459" spans="1:6" x14ac:dyDescent="0.25">
      <c r="A459" s="32" t="s">
        <v>16</v>
      </c>
      <c r="B459" s="170">
        <v>2</v>
      </c>
      <c r="C459" s="170"/>
      <c r="D459" s="156"/>
      <c r="E459" s="147"/>
      <c r="F459" s="147"/>
    </row>
    <row r="460" spans="1:6" ht="45" x14ac:dyDescent="0.25">
      <c r="A460" s="116" t="s">
        <v>287</v>
      </c>
      <c r="B460" s="170">
        <v>0</v>
      </c>
      <c r="C460" s="154"/>
      <c r="D460" s="257">
        <v>0</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59">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1</v>
      </c>
      <c r="C476" s="217" t="str">
        <f>IF(B476=0, -5, "0")</f>
        <v>0</v>
      </c>
      <c r="D476" s="168" t="s">
        <v>562</v>
      </c>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t="s">
        <v>34</v>
      </c>
      <c r="C480" s="170"/>
      <c r="D480" s="168"/>
      <c r="E480" s="147"/>
      <c r="F480" s="147"/>
    </row>
    <row r="481" spans="1:7" x14ac:dyDescent="0.25">
      <c r="A481" s="18" t="s">
        <v>258</v>
      </c>
      <c r="B481" s="170" t="s">
        <v>34</v>
      </c>
      <c r="C481" s="170"/>
      <c r="D481" s="168"/>
      <c r="E481" s="147"/>
      <c r="F481" s="147"/>
    </row>
    <row r="482" spans="1:7" x14ac:dyDescent="0.25">
      <c r="A482" s="24" t="s">
        <v>120</v>
      </c>
      <c r="B482" s="170">
        <v>1</v>
      </c>
      <c r="C482" s="170"/>
      <c r="D482" s="168" t="s">
        <v>563</v>
      </c>
      <c r="E482" s="147"/>
      <c r="F482" s="147"/>
    </row>
    <row r="483" spans="1:7" x14ac:dyDescent="0.25">
      <c r="A483" s="18" t="s">
        <v>88</v>
      </c>
      <c r="B483" s="170">
        <v>1</v>
      </c>
      <c r="C483" s="170"/>
      <c r="D483" s="168" t="s">
        <v>564</v>
      </c>
      <c r="E483" s="147"/>
      <c r="F483" s="147"/>
    </row>
    <row r="484" spans="1:7" ht="90" x14ac:dyDescent="0.25">
      <c r="A484" s="169" t="s">
        <v>257</v>
      </c>
      <c r="B484" s="170">
        <v>0</v>
      </c>
      <c r="C484" s="170"/>
      <c r="D484" s="146" t="s">
        <v>620</v>
      </c>
      <c r="E484" s="146" t="s">
        <v>621</v>
      </c>
      <c r="F484" s="147"/>
    </row>
    <row r="485" spans="1:7" ht="30" x14ac:dyDescent="0.25">
      <c r="A485" s="169" t="s">
        <v>210</v>
      </c>
      <c r="B485" s="170" t="s">
        <v>549</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1</v>
      </c>
      <c r="C488" s="177"/>
      <c r="D488" s="175" t="s">
        <v>611</v>
      </c>
      <c r="E488" s="176"/>
      <c r="F488" s="176"/>
    </row>
    <row r="489" spans="1:7" ht="45" x14ac:dyDescent="0.25">
      <c r="A489" s="100" t="s">
        <v>410</v>
      </c>
      <c r="B489" s="170" t="s">
        <v>34</v>
      </c>
      <c r="C489" s="154"/>
      <c r="D489" s="175"/>
      <c r="E489" s="147"/>
      <c r="F489" s="147"/>
    </row>
    <row r="490" spans="1:7" ht="45" x14ac:dyDescent="0.25">
      <c r="A490" s="100" t="s">
        <v>287</v>
      </c>
      <c r="B490" s="170">
        <v>0</v>
      </c>
      <c r="C490" s="154"/>
      <c r="D490" s="178">
        <v>0</v>
      </c>
      <c r="E490" s="102"/>
      <c r="F490" s="102"/>
    </row>
    <row r="491" spans="1:7" x14ac:dyDescent="0.25">
      <c r="A491" s="19" t="s">
        <v>38</v>
      </c>
      <c r="B491" s="19"/>
      <c r="C491" s="19"/>
      <c r="D491" s="19">
        <f>SUM(B475:C489)</f>
        <v>8</v>
      </c>
    </row>
    <row r="492" spans="1:7" x14ac:dyDescent="0.25">
      <c r="A492" s="19" t="s">
        <v>37</v>
      </c>
      <c r="B492" s="20"/>
      <c r="C492" s="21"/>
      <c r="D492" s="63">
        <f>D491/(COUNT(B475:C489)*2)</f>
        <v>0.5714285714285714</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9" t="s">
        <v>169</v>
      </c>
      <c r="B496" s="170" t="s">
        <v>34</v>
      </c>
      <c r="C496" s="170"/>
      <c r="D496" s="149"/>
      <c r="E496" s="147"/>
      <c r="F496" s="147"/>
    </row>
    <row r="497" spans="1:6" x14ac:dyDescent="0.25">
      <c r="A497" s="18" t="s">
        <v>58</v>
      </c>
      <c r="B497" s="170" t="s">
        <v>34</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t="s">
        <v>34</v>
      </c>
      <c r="C499" s="170"/>
      <c r="D499" s="168"/>
      <c r="E499" s="102"/>
      <c r="F499" s="102"/>
    </row>
    <row r="500" spans="1:6" x14ac:dyDescent="0.25">
      <c r="A500" s="19" t="s">
        <v>38</v>
      </c>
      <c r="B500" s="19"/>
      <c r="C500" s="25"/>
      <c r="D500" s="19">
        <f>SUM(B496:C498)</f>
        <v>0</v>
      </c>
    </row>
    <row r="501" spans="1:6" x14ac:dyDescent="0.25">
      <c r="A501" s="19" t="s">
        <v>37</v>
      </c>
      <c r="B501" s="25"/>
      <c r="C501" s="26"/>
      <c r="D501" s="65" t="e">
        <f>D500/(COUNT(B496:C498)*2)</f>
        <v>#DIV/0!</v>
      </c>
    </row>
    <row r="503" spans="1:6" ht="18.75" x14ac:dyDescent="0.3">
      <c r="A503" s="118" t="s">
        <v>283</v>
      </c>
      <c r="B503" s="119"/>
      <c r="C503" s="119"/>
      <c r="D503" s="219">
        <f>AVERAGE(D36,D92,D145,D185,D241,D284,D317,D345,D398,D428,D447,D460,D469,D490,D499)</f>
        <v>0.67307692307692313</v>
      </c>
    </row>
    <row r="504" spans="1:6" ht="22.5" x14ac:dyDescent="0.3">
      <c r="A504" s="71" t="s">
        <v>47</v>
      </c>
      <c r="B504" s="72"/>
      <c r="C504" s="73"/>
      <c r="D504" s="74">
        <f>SUM(D500,D491,D461,D451,D402,D349,D321,D40,D470,D288,D245,D149,D432,D189,D96)</f>
        <v>460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0.87452471482889738</v>
      </c>
    </row>
  </sheetData>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475:B490 B195:B205 B251:B262 B210:B228 B267:B284 B233:B241 B306:B317 B340:B345 B327:B335 B355:B362 B383:B387 B367:B378 B294:B301 B438:B441 B445:B447 B419:B428 B456:B460 B466:B469 B496:B499 B392:B39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3" orientation="portrait" r:id="rId1"/>
  <rowBreaks count="6" manualBreakCount="6">
    <brk id="83" max="6" man="1"/>
    <brk id="151" max="6" man="1"/>
    <brk id="231" max="6" man="1"/>
    <brk id="290" max="6" man="1"/>
    <brk id="380" max="6" man="1"/>
    <brk id="471" max="6" man="1"/>
  </rowBreaks>
  <colBreaks count="1" manualBreakCount="1">
    <brk id="7"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view="pageBreakPreview" zoomScale="70" zoomScaleNormal="100" zoomScaleSheetLayoutView="70" workbookViewId="0">
      <selection sqref="A1:XFD104857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4"/>
      <c r="E1" s="314"/>
      <c r="F1" s="314"/>
      <c r="G1" s="314"/>
      <c r="H1" s="314"/>
      <c r="I1" s="314"/>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98" t="s">
        <v>52</v>
      </c>
      <c r="B6" s="298"/>
      <c r="C6" s="298"/>
      <c r="D6" s="298"/>
      <c r="E6" s="298"/>
      <c r="F6" s="298"/>
      <c r="G6" s="216"/>
      <c r="H6" s="216"/>
      <c r="I6" s="216"/>
    </row>
    <row r="7" spans="1:9" s="36" customFormat="1" ht="21.75" customHeight="1" x14ac:dyDescent="0.5">
      <c r="A7" s="299" t="str">
        <f>'A1 Exploitation'!A8:F8</f>
        <v>GAFSA</v>
      </c>
      <c r="B7" s="299"/>
      <c r="C7" s="299"/>
      <c r="D7" s="299"/>
      <c r="E7" s="299"/>
      <c r="F7" s="299"/>
      <c r="G7" s="216"/>
      <c r="H7" s="216"/>
      <c r="I7" s="216"/>
    </row>
    <row r="8" spans="1:9" s="36" customFormat="1" ht="24.75" x14ac:dyDescent="0.5">
      <c r="A8" s="38" t="s">
        <v>44</v>
      </c>
      <c r="B8" s="315" t="str">
        <f>'A3 Exploitation'!B9:F9</f>
        <v>Dr Mejed Heni - M. Bilel Hamdi</v>
      </c>
      <c r="C8" s="315"/>
      <c r="D8" s="315"/>
      <c r="E8" s="315"/>
      <c r="F8" s="315"/>
      <c r="G8" s="216"/>
      <c r="H8" s="216"/>
      <c r="I8" s="216"/>
    </row>
    <row r="9" spans="1:9" s="36" customFormat="1" ht="24.75" x14ac:dyDescent="0.5">
      <c r="A9" s="39" t="s">
        <v>46</v>
      </c>
      <c r="B9" s="316" t="str">
        <f>'A3 Exploitation'!B10:F10</f>
        <v>M. Mohamed (PLS)</v>
      </c>
      <c r="C9" s="316"/>
      <c r="D9" s="316"/>
      <c r="E9" s="316"/>
      <c r="F9" s="316"/>
      <c r="G9" s="216"/>
      <c r="H9" s="216"/>
      <c r="I9" s="216"/>
    </row>
    <row r="10" spans="1:9" s="36" customFormat="1" ht="24.75" x14ac:dyDescent="0.5">
      <c r="A10" s="38" t="s">
        <v>45</v>
      </c>
      <c r="B10" s="313">
        <f>'A3 Exploitation'!B11:F11</f>
        <v>42948</v>
      </c>
      <c r="C10" s="313"/>
      <c r="D10" s="313"/>
      <c r="E10" s="313"/>
      <c r="F10" s="313"/>
      <c r="G10" s="216"/>
      <c r="H10" s="216"/>
      <c r="I10" s="216"/>
    </row>
    <row r="11" spans="1:9" s="36" customFormat="1" ht="24.75" x14ac:dyDescent="0.5">
      <c r="A11" s="38" t="s">
        <v>341</v>
      </c>
      <c r="B11" s="317">
        <f>D198</f>
        <v>0.77631578947368418</v>
      </c>
      <c r="C11" s="317"/>
      <c r="D11" s="317"/>
      <c r="E11" s="317"/>
      <c r="F11" s="317"/>
      <c r="G11" s="216"/>
      <c r="H11" s="216"/>
      <c r="I11" s="216"/>
    </row>
    <row r="12" spans="1:9" s="36" customFormat="1" ht="22.5" x14ac:dyDescent="0.45">
      <c r="A12" s="35"/>
      <c r="D12" s="290"/>
      <c r="E12" s="290"/>
      <c r="F12" s="290"/>
      <c r="G12" s="290"/>
      <c r="H12" s="290"/>
      <c r="I12" s="40"/>
    </row>
    <row r="13" spans="1:9" s="36" customFormat="1" ht="11.25" customHeight="1" x14ac:dyDescent="0.3">
      <c r="A13" s="291" t="s">
        <v>32</v>
      </c>
      <c r="B13" s="292" t="s">
        <v>33</v>
      </c>
      <c r="C13" s="292"/>
      <c r="D13" s="292" t="s">
        <v>48</v>
      </c>
      <c r="E13" s="292" t="s">
        <v>213</v>
      </c>
      <c r="F13" s="292" t="s">
        <v>214</v>
      </c>
    </row>
    <row r="14" spans="1:9" s="36" customFormat="1" ht="12.75" customHeight="1" x14ac:dyDescent="0.3">
      <c r="A14" s="291"/>
      <c r="B14" s="70" t="s">
        <v>36</v>
      </c>
      <c r="C14" s="70" t="s">
        <v>35</v>
      </c>
      <c r="D14" s="292"/>
      <c r="E14" s="292"/>
      <c r="F14" s="292"/>
    </row>
    <row r="15" spans="1:9" x14ac:dyDescent="0.3">
      <c r="A15" s="41"/>
      <c r="B15" s="41"/>
      <c r="C15" s="41"/>
      <c r="D15" s="41"/>
    </row>
    <row r="16" spans="1:9" ht="19.5" x14ac:dyDescent="0.4">
      <c r="A16" s="318" t="s">
        <v>0</v>
      </c>
      <c r="B16" s="319"/>
      <c r="C16" s="319"/>
      <c r="D16" s="319"/>
      <c r="E16" s="319"/>
      <c r="F16" s="31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1</v>
      </c>
      <c r="C19" s="221"/>
      <c r="D19" s="222" t="s">
        <v>565</v>
      </c>
      <c r="E19" s="222"/>
      <c r="F19" s="221"/>
    </row>
    <row r="20" spans="1:6" x14ac:dyDescent="0.3">
      <c r="A20" s="41" t="s">
        <v>164</v>
      </c>
      <c r="B20" s="221">
        <v>2</v>
      </c>
      <c r="C20" s="221"/>
      <c r="D20" s="223"/>
      <c r="E20" s="221"/>
      <c r="F20" s="221"/>
    </row>
    <row r="21" spans="1:6" ht="33" x14ac:dyDescent="0.3">
      <c r="A21" s="87" t="s">
        <v>236</v>
      </c>
      <c r="B21" s="221">
        <v>2</v>
      </c>
      <c r="C21" s="221"/>
      <c r="D21" s="266" t="s">
        <v>566</v>
      </c>
      <c r="E21" s="221"/>
      <c r="F21" s="221"/>
    </row>
    <row r="22" spans="1:6" x14ac:dyDescent="0.3">
      <c r="A22" s="320" t="s">
        <v>38</v>
      </c>
      <c r="B22" s="307"/>
      <c r="C22" s="308"/>
      <c r="D22" s="215">
        <f>SUM(B17:C21)</f>
        <v>9</v>
      </c>
    </row>
    <row r="23" spans="1:6" x14ac:dyDescent="0.3">
      <c r="A23" s="304" t="s">
        <v>342</v>
      </c>
      <c r="B23" s="305"/>
      <c r="C23" s="306"/>
      <c r="D23" s="65">
        <f>D22/(COUNT(B17:C21)*2)</f>
        <v>0.9</v>
      </c>
    </row>
    <row r="24" spans="1:6" s="50" customFormat="1" x14ac:dyDescent="0.3">
      <c r="A24" s="54"/>
      <c r="B24" s="55"/>
      <c r="C24" s="55"/>
      <c r="D24" s="56"/>
    </row>
    <row r="25" spans="1:6" ht="19.5" x14ac:dyDescent="0.4">
      <c r="A25" s="302" t="s">
        <v>4</v>
      </c>
      <c r="B25" s="303"/>
      <c r="C25" s="303"/>
      <c r="D25" s="303"/>
      <c r="E25" s="303"/>
      <c r="F25" s="303"/>
    </row>
    <row r="26" spans="1:6" ht="33.75" x14ac:dyDescent="0.35">
      <c r="A26" s="76" t="s">
        <v>107</v>
      </c>
      <c r="B26" s="221">
        <v>1</v>
      </c>
      <c r="C26" s="248" t="str">
        <f>IF(B26=0, -5, "0")</f>
        <v>0</v>
      </c>
      <c r="D26" s="244" t="s">
        <v>598</v>
      </c>
      <c r="E26" s="222"/>
      <c r="F26" s="221"/>
    </row>
    <row r="27" spans="1:6" x14ac:dyDescent="0.3">
      <c r="A27" s="41" t="s">
        <v>99</v>
      </c>
      <c r="B27" s="221">
        <v>2</v>
      </c>
      <c r="C27" s="221"/>
      <c r="D27" s="244" t="s">
        <v>599</v>
      </c>
      <c r="E27" s="221"/>
      <c r="F27" s="221"/>
    </row>
    <row r="28" spans="1:6" x14ac:dyDescent="0.3">
      <c r="A28" s="41" t="s">
        <v>327</v>
      </c>
      <c r="B28" s="221">
        <v>2</v>
      </c>
      <c r="C28" s="221"/>
      <c r="D28" s="244"/>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4" t="s">
        <v>38</v>
      </c>
      <c r="B32" s="305"/>
      <c r="C32" s="306"/>
      <c r="D32" s="214">
        <f>SUM(B26:C31)</f>
        <v>11</v>
      </c>
    </row>
    <row r="33" spans="1:7" x14ac:dyDescent="0.3">
      <c r="A33" s="304" t="s">
        <v>342</v>
      </c>
      <c r="B33" s="305"/>
      <c r="C33" s="306"/>
      <c r="D33" s="65">
        <f>D32/(COUNT(B26:C31)*2)</f>
        <v>0.91666666666666663</v>
      </c>
    </row>
    <row r="34" spans="1:7" s="50" customFormat="1" x14ac:dyDescent="0.3">
      <c r="A34" s="54"/>
      <c r="B34" s="55"/>
      <c r="C34" s="55"/>
      <c r="D34" s="56"/>
    </row>
    <row r="35" spans="1:7" s="50" customFormat="1" ht="19.5" x14ac:dyDescent="0.4">
      <c r="A35" s="302" t="s">
        <v>246</v>
      </c>
      <c r="B35" s="303"/>
      <c r="C35" s="303"/>
      <c r="D35" s="303"/>
      <c r="E35" s="303"/>
      <c r="F35" s="303"/>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4" t="s">
        <v>38</v>
      </c>
      <c r="B41" s="305"/>
      <c r="C41" s="306"/>
      <c r="D41" s="214">
        <f>SUM(B36:C40)</f>
        <v>10</v>
      </c>
      <c r="E41" s="37"/>
      <c r="F41" s="37"/>
    </row>
    <row r="42" spans="1:7" s="50" customFormat="1" x14ac:dyDescent="0.3">
      <c r="A42" s="304" t="s">
        <v>342</v>
      </c>
      <c r="B42" s="305"/>
      <c r="C42" s="306"/>
      <c r="D42" s="65">
        <f>D41/(COUNT(B36:C40)*2)</f>
        <v>1</v>
      </c>
      <c r="E42" s="37"/>
      <c r="F42" s="37"/>
    </row>
    <row r="43" spans="1:7" s="50" customFormat="1" x14ac:dyDescent="0.3">
      <c r="A43" s="90"/>
      <c r="B43" s="91"/>
      <c r="C43" s="91"/>
      <c r="D43" s="92"/>
    </row>
    <row r="44" spans="1:7" ht="19.5" x14ac:dyDescent="0.4">
      <c r="A44" s="311" t="s">
        <v>21</v>
      </c>
      <c r="B44" s="312"/>
      <c r="C44" s="312"/>
      <c r="D44" s="312"/>
      <c r="E44" s="312"/>
      <c r="F44" s="312"/>
    </row>
    <row r="45" spans="1:7" x14ac:dyDescent="0.3">
      <c r="A45" s="41" t="s">
        <v>317</v>
      </c>
      <c r="B45" s="221">
        <v>1</v>
      </c>
      <c r="C45" s="221"/>
      <c r="D45" s="222" t="s">
        <v>567</v>
      </c>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60">
        <v>0.42</v>
      </c>
      <c r="E49" s="221"/>
      <c r="F49" s="221"/>
    </row>
    <row r="50" spans="1:6" ht="18" x14ac:dyDescent="0.35">
      <c r="A50" s="76" t="s">
        <v>343</v>
      </c>
      <c r="B50" s="221">
        <v>2</v>
      </c>
      <c r="C50" s="248" t="str">
        <f>IF(B50=0, -5, "0")</f>
        <v>0</v>
      </c>
      <c r="D50" s="225"/>
      <c r="E50" s="221"/>
      <c r="F50" s="221"/>
    </row>
    <row r="51" spans="1:6" x14ac:dyDescent="0.3">
      <c r="A51" s="304" t="s">
        <v>38</v>
      </c>
      <c r="B51" s="305"/>
      <c r="C51" s="306"/>
      <c r="D51" s="214">
        <f>SUM(B45:C50)</f>
        <v>11</v>
      </c>
    </row>
    <row r="52" spans="1:6" x14ac:dyDescent="0.3">
      <c r="A52" s="304" t="s">
        <v>342</v>
      </c>
      <c r="B52" s="305"/>
      <c r="C52" s="306"/>
      <c r="D52" s="65">
        <f>D51/(COUNT(B45:C50)*2)</f>
        <v>0.91666666666666663</v>
      </c>
    </row>
    <row r="53" spans="1:6" s="50" customFormat="1" x14ac:dyDescent="0.3">
      <c r="A53" s="54"/>
      <c r="B53" s="55"/>
      <c r="C53" s="55"/>
      <c r="D53" s="56"/>
    </row>
    <row r="54" spans="1:6" ht="19.5" x14ac:dyDescent="0.4">
      <c r="A54" s="302" t="s">
        <v>8</v>
      </c>
      <c r="B54" s="303"/>
      <c r="C54" s="303"/>
      <c r="D54" s="303"/>
      <c r="E54" s="303"/>
      <c r="F54" s="303"/>
    </row>
    <row r="55" spans="1:6" ht="36" x14ac:dyDescent="0.35">
      <c r="A55" s="83" t="s">
        <v>197</v>
      </c>
      <c r="B55" s="221">
        <v>2</v>
      </c>
      <c r="C55" s="248" t="str">
        <f>IF(B55=0, -5, "0")</f>
        <v>0</v>
      </c>
      <c r="D55" s="225"/>
      <c r="E55" s="221"/>
      <c r="F55" s="221"/>
    </row>
    <row r="56" spans="1:6" ht="33" x14ac:dyDescent="0.3">
      <c r="A56" s="49" t="s">
        <v>185</v>
      </c>
      <c r="B56" s="221">
        <v>1</v>
      </c>
      <c r="C56" s="221"/>
      <c r="D56" s="222" t="s">
        <v>585</v>
      </c>
      <c r="E56" s="226"/>
      <c r="F56" s="221"/>
    </row>
    <row r="57" spans="1:6" ht="33" x14ac:dyDescent="0.3">
      <c r="A57" s="51" t="s">
        <v>282</v>
      </c>
      <c r="B57" s="221">
        <v>1</v>
      </c>
      <c r="C57" s="221"/>
      <c r="D57" s="222" t="s">
        <v>568</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600</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4" t="s">
        <v>38</v>
      </c>
      <c r="B62" s="305"/>
      <c r="C62" s="306"/>
      <c r="D62" s="214">
        <f>SUM(B55:C61)</f>
        <v>12</v>
      </c>
    </row>
    <row r="63" spans="1:6" x14ac:dyDescent="0.3">
      <c r="A63" s="304" t="s">
        <v>342</v>
      </c>
      <c r="B63" s="305"/>
      <c r="C63" s="306"/>
      <c r="D63" s="65">
        <f>D62/(COUNT(B55:C61)*2)</f>
        <v>0.8571428571428571</v>
      </c>
    </row>
    <row r="64" spans="1:6" s="50" customFormat="1" x14ac:dyDescent="0.3">
      <c r="A64" s="54"/>
      <c r="B64" s="55"/>
      <c r="C64" s="55"/>
      <c r="D64" s="56"/>
    </row>
    <row r="65" spans="1:6" ht="19.5" x14ac:dyDescent="0.4">
      <c r="A65" s="302" t="s">
        <v>143</v>
      </c>
      <c r="B65" s="303"/>
      <c r="C65" s="303"/>
      <c r="D65" s="303"/>
      <c r="E65" s="303"/>
      <c r="F65" s="303"/>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1</v>
      </c>
      <c r="C68" s="228"/>
      <c r="D68" s="237" t="s">
        <v>569</v>
      </c>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65" t="s">
        <v>601</v>
      </c>
      <c r="E75" s="232"/>
      <c r="F75" s="221"/>
    </row>
    <row r="76" spans="1:6" ht="18" x14ac:dyDescent="0.35">
      <c r="A76" s="89" t="s">
        <v>332</v>
      </c>
      <c r="B76" s="227">
        <v>2</v>
      </c>
      <c r="C76" s="248" t="str">
        <f>IF(B76=0, -5, "0")</f>
        <v>0</v>
      </c>
      <c r="D76" s="244"/>
      <c r="E76" s="232"/>
      <c r="F76" s="221"/>
    </row>
    <row r="77" spans="1:6" s="50" customFormat="1" x14ac:dyDescent="0.3">
      <c r="A77" s="49" t="s">
        <v>263</v>
      </c>
      <c r="B77" s="227">
        <v>2</v>
      </c>
      <c r="C77" s="233"/>
      <c r="D77" s="244"/>
      <c r="E77" s="234"/>
      <c r="F77" s="233"/>
    </row>
    <row r="78" spans="1:6" x14ac:dyDescent="0.3">
      <c r="A78" s="41" t="s">
        <v>198</v>
      </c>
      <c r="B78" s="227">
        <v>2</v>
      </c>
      <c r="C78" s="221"/>
      <c r="D78" s="234"/>
      <c r="E78" s="232"/>
      <c r="F78" s="221"/>
    </row>
    <row r="79" spans="1:6" ht="36" x14ac:dyDescent="0.35">
      <c r="A79" s="83" t="s">
        <v>184</v>
      </c>
      <c r="B79" s="227">
        <v>2</v>
      </c>
      <c r="C79" s="248" t="str">
        <f>IF(B79=0, -5, "0")</f>
        <v>0</v>
      </c>
      <c r="D79" s="265" t="s">
        <v>602</v>
      </c>
      <c r="E79" s="232"/>
      <c r="F79" s="221"/>
    </row>
    <row r="80" spans="1:6" ht="33" x14ac:dyDescent="0.3">
      <c r="A80" s="41" t="s">
        <v>346</v>
      </c>
      <c r="B80" s="227">
        <v>0</v>
      </c>
      <c r="C80" s="221"/>
      <c r="D80" s="265" t="s">
        <v>570</v>
      </c>
      <c r="E80" s="235" t="s">
        <v>571</v>
      </c>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4" t="s">
        <v>38</v>
      </c>
      <c r="B83" s="305"/>
      <c r="C83" s="306"/>
      <c r="D83" s="265">
        <f>SUM(B66:C82)</f>
        <v>23</v>
      </c>
    </row>
    <row r="84" spans="1:6" x14ac:dyDescent="0.3">
      <c r="A84" s="304" t="s">
        <v>342</v>
      </c>
      <c r="B84" s="305"/>
      <c r="C84" s="306"/>
      <c r="D84" s="65">
        <f>D83/(COUNT(B66:C82)*2)</f>
        <v>0.88461538461538458</v>
      </c>
    </row>
    <row r="85" spans="1:6" s="50" customFormat="1" x14ac:dyDescent="0.3">
      <c r="A85" s="54"/>
      <c r="B85" s="55"/>
      <c r="C85" s="55"/>
      <c r="D85" s="56"/>
    </row>
    <row r="86" spans="1:6" ht="19.5" x14ac:dyDescent="0.4">
      <c r="A86" s="302" t="s">
        <v>237</v>
      </c>
      <c r="B86" s="303"/>
      <c r="C86" s="303"/>
      <c r="D86" s="303"/>
      <c r="E86" s="303"/>
      <c r="F86" s="303"/>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1</v>
      </c>
      <c r="C90" s="228"/>
      <c r="D90" s="265" t="s">
        <v>572</v>
      </c>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04" t="s">
        <v>38</v>
      </c>
      <c r="B101" s="305"/>
      <c r="C101" s="306"/>
      <c r="D101" s="214">
        <f>SUM(B87:C100)</f>
        <v>23</v>
      </c>
    </row>
    <row r="102" spans="1:6" x14ac:dyDescent="0.3">
      <c r="A102" s="304" t="s">
        <v>342</v>
      </c>
      <c r="B102" s="305"/>
      <c r="C102" s="306"/>
      <c r="D102" s="65">
        <f>D101/(COUNT(B87:C100)*2)</f>
        <v>0.95833333333333337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2" t="s">
        <v>238</v>
      </c>
      <c r="B105" s="303"/>
      <c r="C105" s="303"/>
      <c r="D105" s="303"/>
      <c r="E105" s="303"/>
      <c r="F105" s="303"/>
    </row>
    <row r="106" spans="1:6" s="50" customFormat="1" ht="84" x14ac:dyDescent="0.4">
      <c r="A106" s="93" t="s">
        <v>321</v>
      </c>
      <c r="B106" s="237">
        <v>1</v>
      </c>
      <c r="C106" s="228"/>
      <c r="D106" s="265" t="s">
        <v>584</v>
      </c>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t="s">
        <v>603</v>
      </c>
      <c r="E111" s="221"/>
      <c r="F111" s="221"/>
    </row>
    <row r="112" spans="1:6" s="50" customFormat="1" x14ac:dyDescent="0.3">
      <c r="A112" s="49" t="s">
        <v>182</v>
      </c>
      <c r="B112" s="237">
        <v>2</v>
      </c>
      <c r="C112" s="221"/>
      <c r="D112" s="244"/>
      <c r="E112" s="221"/>
      <c r="F112" s="221"/>
    </row>
    <row r="113" spans="1:6" s="50" customFormat="1" x14ac:dyDescent="0.3">
      <c r="A113" s="122" t="s">
        <v>329</v>
      </c>
      <c r="B113" s="237">
        <v>2</v>
      </c>
      <c r="C113" s="221"/>
      <c r="D113" s="244"/>
      <c r="E113" s="221"/>
      <c r="F113" s="221"/>
    </row>
    <row r="114" spans="1:6" s="50" customFormat="1" ht="36" x14ac:dyDescent="0.35">
      <c r="A114" s="89" t="s">
        <v>361</v>
      </c>
      <c r="B114" s="237">
        <v>2</v>
      </c>
      <c r="C114" s="248" t="str">
        <f>IF(B114=0, -5, "0")</f>
        <v>0</v>
      </c>
      <c r="D114" s="244" t="s">
        <v>604</v>
      </c>
      <c r="E114" s="221"/>
      <c r="F114" s="221"/>
    </row>
    <row r="115" spans="1:6" s="50" customFormat="1" ht="18" x14ac:dyDescent="0.35">
      <c r="A115" s="89" t="s">
        <v>366</v>
      </c>
      <c r="B115" s="237">
        <v>2</v>
      </c>
      <c r="C115" s="248" t="str">
        <f>IF(B115=0, -5, "0")</f>
        <v>0</v>
      </c>
      <c r="D115" s="244" t="s">
        <v>605</v>
      </c>
      <c r="E115" s="221"/>
      <c r="F115" s="233"/>
    </row>
    <row r="116" spans="1:6" s="50" customFormat="1" x14ac:dyDescent="0.3">
      <c r="A116" s="94" t="s">
        <v>263</v>
      </c>
      <c r="B116" s="237">
        <v>2</v>
      </c>
      <c r="C116" s="221"/>
      <c r="D116" s="234"/>
      <c r="E116" s="221"/>
      <c r="F116" s="221"/>
    </row>
    <row r="117" spans="1:6" s="50" customFormat="1" x14ac:dyDescent="0.3">
      <c r="A117" s="304" t="s">
        <v>38</v>
      </c>
      <c r="B117" s="305"/>
      <c r="C117" s="306"/>
      <c r="D117" s="214">
        <f>SUM(B106:C116)</f>
        <v>21</v>
      </c>
      <c r="E117" s="37"/>
      <c r="F117" s="37"/>
    </row>
    <row r="118" spans="1:6" s="50" customFormat="1" x14ac:dyDescent="0.3">
      <c r="A118" s="304" t="s">
        <v>342</v>
      </c>
      <c r="B118" s="305"/>
      <c r="C118" s="306"/>
      <c r="D118" s="65">
        <f>D117/(COUNT(B106:C116)*2)</f>
        <v>0.95454545454545459</v>
      </c>
      <c r="E118" s="37"/>
      <c r="F118" s="37"/>
    </row>
    <row r="119" spans="1:6" s="50" customFormat="1" x14ac:dyDescent="0.3">
      <c r="A119" s="54"/>
      <c r="B119" s="55"/>
      <c r="C119" s="55"/>
      <c r="D119" s="56"/>
    </row>
    <row r="120" spans="1:6" ht="19.5" x14ac:dyDescent="0.4">
      <c r="A120" s="302" t="s">
        <v>208</v>
      </c>
      <c r="B120" s="303"/>
      <c r="C120" s="303"/>
      <c r="D120" s="303"/>
      <c r="E120" s="303"/>
      <c r="F120" s="303"/>
    </row>
    <row r="121" spans="1:6" x14ac:dyDescent="0.3">
      <c r="A121" s="87" t="s">
        <v>322</v>
      </c>
      <c r="B121" s="238">
        <v>2</v>
      </c>
      <c r="C121" s="221"/>
      <c r="D121" s="240"/>
      <c r="E121" s="240"/>
      <c r="F121" s="221"/>
    </row>
    <row r="122" spans="1:6" ht="66" x14ac:dyDescent="0.3">
      <c r="A122" s="87" t="s">
        <v>319</v>
      </c>
      <c r="B122" s="238">
        <v>1</v>
      </c>
      <c r="C122" s="221"/>
      <c r="D122" s="244" t="s">
        <v>597</v>
      </c>
      <c r="E122" s="244"/>
      <c r="F122" s="221"/>
    </row>
    <row r="123" spans="1:6" ht="19.5" x14ac:dyDescent="0.4">
      <c r="A123" s="41" t="s">
        <v>340</v>
      </c>
      <c r="B123" s="238">
        <v>2</v>
      </c>
      <c r="C123" s="228"/>
      <c r="D123" s="244"/>
      <c r="E123" s="244"/>
      <c r="F123" s="221"/>
    </row>
    <row r="124" spans="1:6" ht="19.5" x14ac:dyDescent="0.4">
      <c r="A124" s="48" t="s">
        <v>285</v>
      </c>
      <c r="B124" s="238">
        <v>2</v>
      </c>
      <c r="C124" s="228"/>
      <c r="D124" s="244"/>
      <c r="E124" s="244"/>
      <c r="F124" s="221"/>
    </row>
    <row r="125" spans="1:6" ht="19.5" x14ac:dyDescent="0.4">
      <c r="A125" s="41" t="s">
        <v>339</v>
      </c>
      <c r="B125" s="238">
        <v>2</v>
      </c>
      <c r="C125" s="228"/>
      <c r="D125" s="234"/>
      <c r="E125" s="268"/>
      <c r="F125" s="221"/>
    </row>
    <row r="126" spans="1:6" ht="36" x14ac:dyDescent="0.35">
      <c r="A126" s="83" t="s">
        <v>239</v>
      </c>
      <c r="B126" s="238">
        <v>2</v>
      </c>
      <c r="C126" s="249" t="str">
        <f>IF(B126=0, -5, "0")</f>
        <v>0</v>
      </c>
      <c r="D126" s="265" t="s">
        <v>606</v>
      </c>
      <c r="E126" s="268"/>
      <c r="F126" s="221"/>
    </row>
    <row r="127" spans="1:6" ht="18" x14ac:dyDescent="0.35">
      <c r="A127" s="76" t="s">
        <v>267</v>
      </c>
      <c r="B127" s="238">
        <v>2</v>
      </c>
      <c r="C127" s="249" t="str">
        <f>IF(B127=0, -5, "0")</f>
        <v>0</v>
      </c>
      <c r="D127" s="244" t="s">
        <v>607</v>
      </c>
      <c r="E127" s="244"/>
      <c r="F127" s="221"/>
    </row>
    <row r="128" spans="1:6" ht="49.5" x14ac:dyDescent="0.3">
      <c r="A128" s="48" t="s">
        <v>183</v>
      </c>
      <c r="B128" s="238">
        <v>1</v>
      </c>
      <c r="C128" s="241"/>
      <c r="D128" s="244" t="s">
        <v>596</v>
      </c>
      <c r="E128" s="244"/>
      <c r="F128" s="221"/>
    </row>
    <row r="129" spans="1:6" ht="36" x14ac:dyDescent="0.35">
      <c r="A129" s="83" t="s">
        <v>217</v>
      </c>
      <c r="B129" s="238">
        <v>1</v>
      </c>
      <c r="C129" s="249" t="str">
        <f>IF(B129=0, -5, "0")</f>
        <v>0</v>
      </c>
      <c r="D129" s="244" t="s">
        <v>608</v>
      </c>
      <c r="E129" s="244"/>
      <c r="F129" s="221"/>
    </row>
    <row r="130" spans="1:6" x14ac:dyDescent="0.3">
      <c r="A130" s="51" t="s">
        <v>323</v>
      </c>
      <c r="B130" s="238">
        <v>2</v>
      </c>
      <c r="C130" s="241"/>
      <c r="D130" s="244"/>
      <c r="E130" s="244"/>
      <c r="F130" s="221"/>
    </row>
    <row r="131" spans="1:6" ht="49.5" x14ac:dyDescent="0.35">
      <c r="A131" s="88" t="s">
        <v>366</v>
      </c>
      <c r="B131" s="238">
        <v>0</v>
      </c>
      <c r="C131" s="249">
        <f>IF(B131=0, -5, "0")</f>
        <v>-5</v>
      </c>
      <c r="D131" s="265" t="s">
        <v>609</v>
      </c>
      <c r="E131" s="269" t="s">
        <v>610</v>
      </c>
      <c r="F131" s="233"/>
    </row>
    <row r="132" spans="1:6" x14ac:dyDescent="0.3">
      <c r="A132" s="304" t="s">
        <v>38</v>
      </c>
      <c r="B132" s="305"/>
      <c r="C132" s="306"/>
      <c r="D132" s="214">
        <f>SUM(B121:C131)</f>
        <v>12</v>
      </c>
    </row>
    <row r="133" spans="1:6" x14ac:dyDescent="0.3">
      <c r="A133" s="304" t="s">
        <v>342</v>
      </c>
      <c r="B133" s="305"/>
      <c r="C133" s="306"/>
      <c r="D133" s="63">
        <f>D132/(COUNT(B121:C131)*2)</f>
        <v>0.5</v>
      </c>
    </row>
    <row r="134" spans="1:6" s="50" customFormat="1" x14ac:dyDescent="0.3">
      <c r="A134" s="54"/>
      <c r="B134" s="55"/>
      <c r="C134" s="55"/>
      <c r="D134" s="61"/>
    </row>
    <row r="135" spans="1:6" ht="19.5" x14ac:dyDescent="0.4">
      <c r="A135" s="302" t="s">
        <v>78</v>
      </c>
      <c r="B135" s="303"/>
      <c r="C135" s="303"/>
      <c r="D135" s="303"/>
      <c r="E135" s="303"/>
      <c r="F135" s="303"/>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1</v>
      </c>
      <c r="C142" s="222"/>
      <c r="D142" s="225" t="s">
        <v>573</v>
      </c>
      <c r="E142" s="221"/>
      <c r="F142" s="221"/>
    </row>
    <row r="143" spans="1:6" ht="33.75" x14ac:dyDescent="0.35">
      <c r="A143" s="76" t="s">
        <v>268</v>
      </c>
      <c r="B143" s="237">
        <v>0</v>
      </c>
      <c r="C143" s="250">
        <f>IF(B143=0, -5, "0")</f>
        <v>-5</v>
      </c>
      <c r="D143" s="245" t="s">
        <v>574</v>
      </c>
      <c r="E143" s="222" t="s">
        <v>576</v>
      </c>
      <c r="F143" s="221"/>
    </row>
    <row r="144" spans="1:6" ht="33.75" x14ac:dyDescent="0.35">
      <c r="A144" s="76" t="s">
        <v>218</v>
      </c>
      <c r="B144" s="237">
        <v>0</v>
      </c>
      <c r="C144" s="250">
        <f>IF(B144=0, -5, "0")</f>
        <v>-5</v>
      </c>
      <c r="D144" s="245" t="s">
        <v>575</v>
      </c>
      <c r="E144" s="222" t="s">
        <v>576</v>
      </c>
      <c r="F144" s="221"/>
    </row>
    <row r="145" spans="1:6" x14ac:dyDescent="0.3">
      <c r="A145" s="51" t="s">
        <v>104</v>
      </c>
      <c r="B145" s="237">
        <v>2</v>
      </c>
      <c r="C145" s="222"/>
      <c r="D145" s="225"/>
      <c r="E145" s="221"/>
      <c r="F145" s="221"/>
    </row>
    <row r="146" spans="1:6" ht="30.75" x14ac:dyDescent="0.3">
      <c r="A146" s="93" t="s">
        <v>240</v>
      </c>
      <c r="B146" s="237">
        <v>1</v>
      </c>
      <c r="C146" s="222"/>
      <c r="D146" s="225" t="s">
        <v>586</v>
      </c>
      <c r="E146" s="221"/>
      <c r="F146" s="221"/>
    </row>
    <row r="147" spans="1:6" x14ac:dyDescent="0.3">
      <c r="A147" s="41" t="s">
        <v>352</v>
      </c>
      <c r="B147" s="237">
        <v>2</v>
      </c>
      <c r="C147" s="222"/>
      <c r="D147" s="243"/>
      <c r="E147" s="221"/>
      <c r="F147" s="221"/>
    </row>
    <row r="148" spans="1:6" x14ac:dyDescent="0.3">
      <c r="A148" s="304" t="s">
        <v>38</v>
      </c>
      <c r="B148" s="305"/>
      <c r="C148" s="306"/>
      <c r="D148" s="214">
        <f>SUM(B136:C147)</f>
        <v>8</v>
      </c>
    </row>
    <row r="149" spans="1:6" x14ac:dyDescent="0.3">
      <c r="A149" s="304" t="s">
        <v>342</v>
      </c>
      <c r="B149" s="305"/>
      <c r="C149" s="306"/>
      <c r="D149" s="65">
        <f>D148/(COUNT(B136:C147)*2)</f>
        <v>0.2857142857142857</v>
      </c>
    </row>
    <row r="150" spans="1:6" s="50" customFormat="1" x14ac:dyDescent="0.3">
      <c r="A150" s="54"/>
      <c r="B150" s="55"/>
      <c r="C150" s="55"/>
      <c r="D150" s="56"/>
    </row>
    <row r="151" spans="1:6" ht="19.5" x14ac:dyDescent="0.4">
      <c r="A151" s="302" t="s">
        <v>243</v>
      </c>
      <c r="B151" s="303"/>
      <c r="C151" s="303"/>
      <c r="D151" s="303"/>
      <c r="E151" s="303"/>
      <c r="F151" s="303"/>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577</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4" t="s">
        <v>38</v>
      </c>
      <c r="B160" s="307"/>
      <c r="C160" s="308"/>
      <c r="D160" s="215">
        <f>SUM(B152:C159)</f>
        <v>15</v>
      </c>
    </row>
    <row r="161" spans="1:6" x14ac:dyDescent="0.3">
      <c r="A161" s="304" t="s">
        <v>342</v>
      </c>
      <c r="B161" s="305"/>
      <c r="C161" s="306"/>
      <c r="D161" s="65">
        <f>D160/(COUNT(B152:C159)*2)</f>
        <v>0.9375</v>
      </c>
    </row>
    <row r="162" spans="1:6" s="50" customFormat="1" x14ac:dyDescent="0.3">
      <c r="A162" s="54"/>
      <c r="B162" s="55"/>
      <c r="C162" s="57"/>
      <c r="D162" s="58"/>
    </row>
    <row r="163" spans="1:6" ht="19.5" x14ac:dyDescent="0.4">
      <c r="A163" s="302" t="s">
        <v>85</v>
      </c>
      <c r="B163" s="303"/>
      <c r="C163" s="303"/>
      <c r="D163" s="303"/>
      <c r="E163" s="303"/>
      <c r="F163" s="303"/>
    </row>
    <row r="164" spans="1:6" ht="18" x14ac:dyDescent="0.35">
      <c r="A164" s="76" t="s">
        <v>333</v>
      </c>
      <c r="B164" s="221">
        <v>2</v>
      </c>
      <c r="C164" s="248" t="str">
        <f>IF(B164=0, -5, "0")</f>
        <v>0</v>
      </c>
      <c r="D164" s="221"/>
      <c r="E164" s="221"/>
      <c r="F164" s="221"/>
    </row>
    <row r="165" spans="1:6" ht="33" x14ac:dyDescent="0.3">
      <c r="A165" s="41" t="s">
        <v>334</v>
      </c>
      <c r="B165" s="221">
        <v>1</v>
      </c>
      <c r="C165" s="221"/>
      <c r="D165" s="222" t="s">
        <v>578</v>
      </c>
      <c r="E165" s="221"/>
      <c r="F165" s="221"/>
    </row>
    <row r="166" spans="1:6" ht="33" x14ac:dyDescent="0.3">
      <c r="A166" s="87" t="s">
        <v>241</v>
      </c>
      <c r="B166" s="221">
        <v>1</v>
      </c>
      <c r="C166" s="221"/>
      <c r="D166" s="222" t="s">
        <v>587</v>
      </c>
      <c r="E166" s="221"/>
      <c r="F166" s="221"/>
    </row>
    <row r="167" spans="1:6" x14ac:dyDescent="0.3">
      <c r="A167" s="41" t="s">
        <v>95</v>
      </c>
      <c r="B167" s="221">
        <v>2</v>
      </c>
      <c r="C167" s="221"/>
      <c r="D167" s="221"/>
      <c r="E167" s="222"/>
      <c r="F167" s="221"/>
    </row>
    <row r="168" spans="1:6" x14ac:dyDescent="0.3">
      <c r="A168" s="304" t="s">
        <v>38</v>
      </c>
      <c r="B168" s="305"/>
      <c r="C168" s="306"/>
      <c r="D168" s="214">
        <f>SUM(B164:C167)</f>
        <v>6</v>
      </c>
    </row>
    <row r="169" spans="1:6" x14ac:dyDescent="0.3">
      <c r="A169" s="304" t="s">
        <v>342</v>
      </c>
      <c r="B169" s="305"/>
      <c r="C169" s="306"/>
      <c r="D169" s="65">
        <f>D168/(COUNT(B164:C167)*2)</f>
        <v>0.75</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2</v>
      </c>
      <c r="C172" s="221"/>
      <c r="D172" s="247"/>
      <c r="E172" s="221"/>
      <c r="F172" s="221"/>
    </row>
    <row r="173" spans="1:6" ht="33" x14ac:dyDescent="0.3">
      <c r="A173" s="41" t="s">
        <v>96</v>
      </c>
      <c r="B173" s="221">
        <v>1</v>
      </c>
      <c r="C173" s="221"/>
      <c r="D173" s="241" t="s">
        <v>579</v>
      </c>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4" t="s">
        <v>38</v>
      </c>
      <c r="B176" s="305"/>
      <c r="C176" s="306"/>
      <c r="D176" s="214">
        <f>SUM(B172:C175)</f>
        <v>7</v>
      </c>
    </row>
    <row r="177" spans="1:6" x14ac:dyDescent="0.3">
      <c r="A177" s="304" t="s">
        <v>342</v>
      </c>
      <c r="B177" s="305"/>
      <c r="C177" s="306"/>
      <c r="D177" s="65">
        <f>D176/(COUNT(B172:C175)*2)</f>
        <v>0.875</v>
      </c>
    </row>
    <row r="178" spans="1:6" s="50" customFormat="1" x14ac:dyDescent="0.3">
      <c r="A178" s="54"/>
      <c r="B178" s="55"/>
      <c r="C178" s="55"/>
      <c r="D178" s="56"/>
    </row>
    <row r="179" spans="1:6" ht="19.5" x14ac:dyDescent="0.4">
      <c r="A179" s="302" t="s">
        <v>87</v>
      </c>
      <c r="B179" s="303"/>
      <c r="C179" s="303"/>
      <c r="D179" s="303"/>
      <c r="E179" s="303"/>
      <c r="F179" s="303"/>
    </row>
    <row r="180" spans="1:6" x14ac:dyDescent="0.3">
      <c r="A180" s="87" t="s">
        <v>364</v>
      </c>
      <c r="B180" s="221">
        <v>0</v>
      </c>
      <c r="C180" s="221"/>
      <c r="D180" s="222" t="s">
        <v>580</v>
      </c>
      <c r="E180" s="222"/>
      <c r="F180" s="221"/>
    </row>
    <row r="181" spans="1:6" x14ac:dyDescent="0.3">
      <c r="A181" s="95" t="s">
        <v>247</v>
      </c>
      <c r="B181" s="221">
        <v>1</v>
      </c>
      <c r="C181" s="221"/>
      <c r="D181" s="222" t="s">
        <v>581</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582</v>
      </c>
      <c r="E184" s="221"/>
      <c r="F184" s="221"/>
    </row>
    <row r="185" spans="1:6" x14ac:dyDescent="0.3">
      <c r="A185" s="304" t="s">
        <v>38</v>
      </c>
      <c r="B185" s="305"/>
      <c r="C185" s="306"/>
      <c r="D185" s="214">
        <f>SUM(B180:C184)</f>
        <v>6</v>
      </c>
    </row>
    <row r="186" spans="1:6" x14ac:dyDescent="0.3">
      <c r="A186" s="304" t="s">
        <v>342</v>
      </c>
      <c r="B186" s="305"/>
      <c r="C186" s="306"/>
      <c r="D186" s="65">
        <f>D185/(COUNT(B180:C184)*2)</f>
        <v>0.6</v>
      </c>
    </row>
    <row r="187" spans="1:6" s="50" customFormat="1" x14ac:dyDescent="0.3">
      <c r="A187" s="54"/>
      <c r="B187" s="55"/>
      <c r="C187" s="55"/>
      <c r="D187" s="56"/>
    </row>
    <row r="188" spans="1:6" ht="19.5" x14ac:dyDescent="0.4">
      <c r="A188" s="302" t="s">
        <v>242</v>
      </c>
      <c r="B188" s="303"/>
      <c r="C188" s="303"/>
      <c r="D188" s="303"/>
      <c r="E188" s="303"/>
      <c r="F188" s="303"/>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1</v>
      </c>
      <c r="C192" s="221"/>
      <c r="D192" s="221" t="s">
        <v>583</v>
      </c>
      <c r="E192" s="221"/>
      <c r="F192" s="221"/>
    </row>
    <row r="193" spans="1:4" x14ac:dyDescent="0.3">
      <c r="A193" s="304" t="s">
        <v>38</v>
      </c>
      <c r="B193" s="305"/>
      <c r="C193" s="306"/>
      <c r="D193" s="97">
        <f>SUM(B189:C192)</f>
        <v>3</v>
      </c>
    </row>
    <row r="194" spans="1:4" x14ac:dyDescent="0.3">
      <c r="A194" s="304" t="s">
        <v>342</v>
      </c>
      <c r="B194" s="305"/>
      <c r="C194" s="306"/>
      <c r="D194" s="65">
        <f>D193/(COUNT(B189:C192)*2)</f>
        <v>0.75</v>
      </c>
    </row>
    <row r="196" spans="1:4" ht="18" x14ac:dyDescent="0.35">
      <c r="A196" s="121" t="s">
        <v>617</v>
      </c>
      <c r="B196" s="120"/>
      <c r="C196" s="120"/>
      <c r="D196" s="270">
        <v>0.44440000000000002</v>
      </c>
    </row>
    <row r="197" spans="1:4" ht="22.5" x14ac:dyDescent="0.3">
      <c r="A197" s="71" t="s">
        <v>47</v>
      </c>
      <c r="B197" s="72"/>
      <c r="C197" s="73"/>
      <c r="D197" s="74">
        <f>SUM(D193,D185,D176,D168,D160,D62,D51,D32,D22,D117,D148,D132,D101,D83,D41)</f>
        <v>177</v>
      </c>
    </row>
    <row r="198" spans="1:4" ht="22.5" x14ac:dyDescent="0.3">
      <c r="A198" s="71" t="s">
        <v>378</v>
      </c>
      <c r="B198" s="72"/>
      <c r="C198" s="73"/>
      <c r="D198" s="75">
        <f>D197/(COUNT(B189:C192,B180:C184,B172:C175,B164:C167,B152:C159,B55:C61,B45:C50,B26:C31,B17:C21,B106:C116,B136:C147,B121:C131,B87:C100,B66:C82,B36:C40)*2)</f>
        <v>0.77631578947368418</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121:B131 B36:B40 B45:B50 B55:B61 B189:B192 B87:B100 B106:B116 B152:B159 B66:B82 B136:B147 B164:B167 B172:B175 B180:B184 B26:B31">
      <formula1>$B$1:$B$4</formula1>
    </dataValidation>
  </dataValidations>
  <pageMargins left="0.7" right="0.7" top="0.75" bottom="0.75" header="0.3" footer="0.3"/>
  <pageSetup paperSize="9" scale="45" orientation="portrait" r:id="rId1"/>
  <rowBreaks count="2" manualBreakCount="2">
    <brk id="84" max="5" man="1"/>
    <brk id="149" max="5"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abSelected="1" topLeftCell="A215" zoomScaleNormal="100" workbookViewId="0">
      <selection activeCell="D222" sqref="D222"/>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7"/>
      <c r="E1" s="297"/>
      <c r="F1" s="297"/>
      <c r="G1" s="297"/>
      <c r="H1" s="297"/>
      <c r="I1" s="297"/>
    </row>
    <row r="2" spans="1:9" ht="20.25" x14ac:dyDescent="0.3">
      <c r="C2" s="42">
        <v>1</v>
      </c>
      <c r="D2" s="271"/>
      <c r="E2" s="271"/>
      <c r="F2" s="271"/>
      <c r="G2" s="271"/>
      <c r="H2" s="271"/>
      <c r="I2" s="271"/>
    </row>
    <row r="3" spans="1:9" ht="20.25" x14ac:dyDescent="0.3">
      <c r="C3" s="42">
        <v>2</v>
      </c>
      <c r="D3" s="271"/>
      <c r="E3" s="271"/>
      <c r="F3" s="271"/>
      <c r="G3" s="271"/>
      <c r="H3" s="271"/>
      <c r="I3" s="271"/>
    </row>
    <row r="4" spans="1:9" ht="20.25" x14ac:dyDescent="0.3">
      <c r="C4" s="42" t="s">
        <v>34</v>
      </c>
      <c r="D4" s="271"/>
      <c r="E4" s="271"/>
      <c r="F4" s="271"/>
      <c r="G4" s="271"/>
      <c r="H4" s="271"/>
      <c r="I4" s="271"/>
    </row>
    <row r="5" spans="1:9" ht="20.25" x14ac:dyDescent="0.3">
      <c r="D5" s="271"/>
      <c r="E5" s="271"/>
      <c r="F5" s="271"/>
      <c r="G5" s="271"/>
      <c r="H5" s="271"/>
      <c r="I5" s="271"/>
    </row>
    <row r="6" spans="1:9" ht="20.25" x14ac:dyDescent="0.3">
      <c r="D6" s="271"/>
      <c r="E6" s="271"/>
      <c r="F6" s="271"/>
      <c r="G6" s="271"/>
      <c r="H6" s="271"/>
      <c r="I6" s="271"/>
    </row>
    <row r="7" spans="1:9" ht="21" x14ac:dyDescent="0.3">
      <c r="A7" s="298" t="s">
        <v>201</v>
      </c>
      <c r="B7" s="298"/>
      <c r="C7" s="298"/>
      <c r="D7" s="298"/>
      <c r="E7" s="298"/>
      <c r="F7" s="298"/>
      <c r="G7" s="271"/>
      <c r="H7" s="271"/>
      <c r="I7" s="271"/>
    </row>
    <row r="8" spans="1:9" ht="29.25" x14ac:dyDescent="0.5">
      <c r="A8" s="299" t="str">
        <f>'Page de garde'!D18</f>
        <v>GAFSA</v>
      </c>
      <c r="B8" s="299"/>
      <c r="C8" s="299"/>
      <c r="D8" s="299"/>
      <c r="E8" s="299"/>
      <c r="F8" s="299"/>
      <c r="G8" s="273"/>
      <c r="H8" s="273"/>
      <c r="I8" s="271"/>
    </row>
    <row r="9" spans="1:9" ht="24.75" x14ac:dyDescent="0.5">
      <c r="A9" s="38" t="s">
        <v>44</v>
      </c>
      <c r="B9" s="300" t="s">
        <v>412</v>
      </c>
      <c r="C9" s="300"/>
      <c r="D9" s="300"/>
      <c r="E9" s="300"/>
      <c r="F9" s="300"/>
      <c r="G9" s="273"/>
      <c r="H9" s="273"/>
      <c r="I9" s="271"/>
    </row>
    <row r="10" spans="1:9" ht="24.75" x14ac:dyDescent="0.5">
      <c r="A10" s="39" t="s">
        <v>46</v>
      </c>
      <c r="B10" s="301" t="s">
        <v>622</v>
      </c>
      <c r="C10" s="301"/>
      <c r="D10" s="301"/>
      <c r="E10" s="301"/>
      <c r="F10" s="301"/>
      <c r="G10" s="273"/>
      <c r="H10" s="273"/>
      <c r="I10" s="271"/>
    </row>
    <row r="11" spans="1:9" ht="24.75" x14ac:dyDescent="0.5">
      <c r="A11" s="38" t="s">
        <v>45</v>
      </c>
      <c r="B11" s="296">
        <v>43095</v>
      </c>
      <c r="C11" s="296"/>
      <c r="D11" s="296"/>
      <c r="E11" s="296"/>
      <c r="F11" s="296"/>
      <c r="G11" s="273"/>
      <c r="H11" s="273"/>
      <c r="I11" s="271"/>
    </row>
    <row r="12" spans="1:9" ht="24.75" x14ac:dyDescent="0.5">
      <c r="A12" s="38" t="s">
        <v>276</v>
      </c>
      <c r="B12" s="289">
        <f>D505</f>
        <v>0.96828358208955223</v>
      </c>
      <c r="C12" s="289"/>
      <c r="D12" s="289"/>
      <c r="E12" s="289"/>
      <c r="F12" s="289"/>
      <c r="G12" s="273"/>
      <c r="H12" s="273"/>
      <c r="I12" s="271"/>
    </row>
    <row r="13" spans="1:9" ht="22.5" x14ac:dyDescent="0.45">
      <c r="A13" s="35"/>
      <c r="B13" s="36"/>
      <c r="C13" s="36"/>
      <c r="D13" s="290"/>
      <c r="E13" s="290"/>
      <c r="F13" s="290"/>
      <c r="G13" s="290"/>
      <c r="H13" s="290"/>
      <c r="I13" s="3"/>
    </row>
    <row r="14" spans="1:9" ht="16.5" customHeight="1" x14ac:dyDescent="0.3">
      <c r="A14" s="291" t="s">
        <v>32</v>
      </c>
      <c r="B14" s="292" t="s">
        <v>33</v>
      </c>
      <c r="C14" s="292"/>
      <c r="D14" s="292" t="s">
        <v>48</v>
      </c>
      <c r="E14" s="293" t="s">
        <v>358</v>
      </c>
      <c r="F14" s="292" t="s">
        <v>214</v>
      </c>
      <c r="G14" s="36"/>
      <c r="H14" s="36"/>
    </row>
    <row r="15" spans="1:9" ht="16.5" customHeight="1" x14ac:dyDescent="0.3">
      <c r="A15" s="291"/>
      <c r="B15" s="77" t="s">
        <v>36</v>
      </c>
      <c r="C15" s="77" t="s">
        <v>35</v>
      </c>
      <c r="D15" s="292"/>
      <c r="E15" s="293"/>
      <c r="F15" s="292"/>
      <c r="G15" s="36"/>
      <c r="H15" s="36"/>
    </row>
    <row r="16" spans="1:9" ht="18" x14ac:dyDescent="0.35">
      <c r="A16" s="284" t="s">
        <v>0</v>
      </c>
      <c r="B16" s="284"/>
      <c r="C16" s="284"/>
      <c r="D16" s="284"/>
      <c r="E16" s="284"/>
      <c r="F16" s="284"/>
      <c r="G16" s="36"/>
      <c r="H16" s="36"/>
    </row>
    <row r="17" spans="1:8" ht="18" x14ac:dyDescent="0.3">
      <c r="A17" s="182">
        <f>B11</f>
        <v>43095</v>
      </c>
      <c r="B17" s="36"/>
      <c r="C17" s="36"/>
      <c r="D17" s="36"/>
      <c r="E17" s="36"/>
      <c r="F17" s="36"/>
      <c r="G17" s="36"/>
      <c r="H17" s="36"/>
    </row>
    <row r="18" spans="1:8" ht="18" x14ac:dyDescent="0.25">
      <c r="A18" s="294" t="s">
        <v>1</v>
      </c>
      <c r="B18" s="295"/>
      <c r="C18" s="295"/>
      <c r="D18" s="295"/>
      <c r="E18" s="295"/>
      <c r="F18" s="295"/>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5" t="s">
        <v>18</v>
      </c>
      <c r="B26" s="286"/>
      <c r="C26" s="286"/>
      <c r="D26" s="286"/>
      <c r="E26" s="286"/>
      <c r="F26" s="286"/>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648</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4" t="s">
        <v>137</v>
      </c>
      <c r="B43" s="284"/>
      <c r="C43" s="284"/>
      <c r="D43" s="284"/>
      <c r="E43" s="284"/>
      <c r="F43" s="284"/>
    </row>
    <row r="44" spans="1:7" x14ac:dyDescent="0.25">
      <c r="A44" s="183">
        <f>B11</f>
        <v>43095</v>
      </c>
      <c r="B44" s="6"/>
      <c r="C44" s="7"/>
      <c r="D44" s="6"/>
    </row>
    <row r="45" spans="1:7" ht="16.5" x14ac:dyDescent="0.25">
      <c r="A45" s="287" t="s">
        <v>63</v>
      </c>
      <c r="B45" s="288"/>
      <c r="C45" s="288"/>
      <c r="D45" s="288"/>
      <c r="E45" s="288"/>
      <c r="F45" s="288"/>
    </row>
    <row r="46" spans="1:7" x14ac:dyDescent="0.25">
      <c r="A46" s="33" t="s">
        <v>109</v>
      </c>
      <c r="B46" s="170" t="s">
        <v>34</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85" t="s">
        <v>65</v>
      </c>
      <c r="B57" s="286"/>
      <c r="C57" s="286"/>
      <c r="D57" s="286"/>
      <c r="E57" s="286"/>
      <c r="F57" s="286"/>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v>2</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2"/>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38</v>
      </c>
    </row>
    <row r="82" spans="1:6" x14ac:dyDescent="0.25">
      <c r="A82" s="19" t="s">
        <v>37</v>
      </c>
      <c r="B82" s="20"/>
      <c r="C82" s="21"/>
      <c r="D82" s="63">
        <f>D81/(COUNT(B58:C80)*2)</f>
        <v>1</v>
      </c>
    </row>
    <row r="83" spans="1:6" x14ac:dyDescent="0.25">
      <c r="A83" s="9"/>
      <c r="B83" s="6"/>
      <c r="C83" s="7"/>
      <c r="D83" s="6"/>
    </row>
    <row r="84" spans="1:6" ht="18" x14ac:dyDescent="0.25">
      <c r="A84" s="285" t="s">
        <v>25</v>
      </c>
      <c r="B84" s="286"/>
      <c r="C84" s="286"/>
      <c r="D84" s="286"/>
      <c r="E84" s="286"/>
      <c r="F84" s="286"/>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x14ac:dyDescent="0.25">
      <c r="A90" s="169" t="s">
        <v>293</v>
      </c>
      <c r="B90" s="170">
        <v>2</v>
      </c>
      <c r="C90" s="170"/>
      <c r="D90" s="156"/>
      <c r="E90" s="173"/>
      <c r="F90" s="147"/>
    </row>
    <row r="91" spans="1:6" ht="30" x14ac:dyDescent="0.25">
      <c r="A91" s="18" t="s">
        <v>260</v>
      </c>
      <c r="B91" s="170">
        <v>2</v>
      </c>
      <c r="C91" s="170"/>
      <c r="D91" s="157"/>
      <c r="E91" s="147"/>
      <c r="F91" s="147"/>
    </row>
    <row r="92" spans="1:6" ht="45" x14ac:dyDescent="0.25">
      <c r="A92" s="109" t="s">
        <v>287</v>
      </c>
      <c r="B92" s="170">
        <v>2</v>
      </c>
      <c r="C92" s="154"/>
      <c r="D92" s="256">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66</v>
      </c>
    </row>
    <row r="97" spans="1:6" ht="18" x14ac:dyDescent="0.25">
      <c r="A97" s="78" t="s">
        <v>224</v>
      </c>
      <c r="B97" s="84"/>
      <c r="C97" s="85"/>
      <c r="D97" s="82">
        <f>D96/(COUNT(B85:C91,B46:C53,B58:C80)*2)</f>
        <v>1</v>
      </c>
    </row>
    <row r="98" spans="1:6" x14ac:dyDescent="0.25">
      <c r="A98" s="5"/>
      <c r="B98" s="6"/>
      <c r="C98" s="7"/>
      <c r="D98" s="6"/>
    </row>
    <row r="99" spans="1:6" ht="18" x14ac:dyDescent="0.35">
      <c r="A99" s="284" t="s">
        <v>129</v>
      </c>
      <c r="B99" s="284"/>
      <c r="C99" s="284"/>
      <c r="D99" s="284"/>
      <c r="E99" s="284"/>
      <c r="F99" s="284"/>
    </row>
    <row r="100" spans="1:6" x14ac:dyDescent="0.25">
      <c r="A100" s="183">
        <f>B11</f>
        <v>43095</v>
      </c>
      <c r="B100" s="6"/>
      <c r="C100" s="7"/>
      <c r="D100" s="6"/>
    </row>
    <row r="101" spans="1:6" ht="16.5" x14ac:dyDescent="0.25">
      <c r="A101" s="287" t="s">
        <v>63</v>
      </c>
      <c r="B101" s="288"/>
      <c r="C101" s="288"/>
      <c r="D101" s="288"/>
      <c r="E101" s="288"/>
      <c r="F101" s="288"/>
    </row>
    <row r="102" spans="1:6" ht="30" x14ac:dyDescent="0.25">
      <c r="A102" s="23" t="s">
        <v>57</v>
      </c>
      <c r="B102" s="170">
        <v>0</v>
      </c>
      <c r="C102" s="170"/>
      <c r="D102" s="168" t="s">
        <v>623</v>
      </c>
      <c r="E102" s="168" t="s">
        <v>624</v>
      </c>
      <c r="F102" s="147"/>
    </row>
    <row r="103" spans="1:6" x14ac:dyDescent="0.25">
      <c r="A103" s="23" t="s">
        <v>297</v>
      </c>
      <c r="B103" s="170">
        <v>2</v>
      </c>
      <c r="C103" s="170"/>
      <c r="D103" s="168"/>
      <c r="E103" s="147"/>
      <c r="F103" s="147"/>
    </row>
    <row r="104" spans="1:6" ht="30" x14ac:dyDescent="0.25">
      <c r="A104" s="33" t="s">
        <v>100</v>
      </c>
      <c r="B104" s="170">
        <v>1</v>
      </c>
      <c r="C104" s="171"/>
      <c r="D104" s="146" t="s">
        <v>626</v>
      </c>
      <c r="E104" s="173"/>
      <c r="F104" s="147"/>
    </row>
    <row r="105" spans="1:6" x14ac:dyDescent="0.25">
      <c r="A105" s="33" t="s">
        <v>28</v>
      </c>
      <c r="B105" s="170">
        <v>2</v>
      </c>
      <c r="C105" s="170"/>
      <c r="D105" s="149"/>
      <c r="E105" s="147"/>
      <c r="F105" s="147"/>
    </row>
    <row r="106" spans="1:6" ht="60" x14ac:dyDescent="0.25">
      <c r="A106" s="33" t="s">
        <v>174</v>
      </c>
      <c r="B106" s="170">
        <v>0</v>
      </c>
      <c r="C106" s="170"/>
      <c r="D106" s="129" t="s">
        <v>627</v>
      </c>
      <c r="E106" s="168" t="s">
        <v>628</v>
      </c>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1</v>
      </c>
      <c r="C109" s="217" t="str">
        <f>IF(B109=0, -5, "0")</f>
        <v>0</v>
      </c>
      <c r="D109" s="10" t="s">
        <v>629</v>
      </c>
      <c r="E109" s="147"/>
      <c r="F109" s="147"/>
    </row>
    <row r="110" spans="1:6" x14ac:dyDescent="0.25">
      <c r="A110" s="19" t="s">
        <v>38</v>
      </c>
      <c r="B110" s="19"/>
      <c r="C110" s="19"/>
      <c r="D110" s="19">
        <f>SUM(B102:C109)</f>
        <v>10</v>
      </c>
    </row>
    <row r="111" spans="1:6" x14ac:dyDescent="0.25">
      <c r="A111" s="19" t="s">
        <v>37</v>
      </c>
      <c r="B111" s="20"/>
      <c r="C111" s="21"/>
      <c r="D111" s="63">
        <f>D110/(COUNT(B102:C109)*2)</f>
        <v>0.625</v>
      </c>
    </row>
    <row r="112" spans="1:6" x14ac:dyDescent="0.25">
      <c r="A112" s="9"/>
      <c r="B112" s="6"/>
      <c r="C112" s="7"/>
      <c r="D112" s="6"/>
    </row>
    <row r="113" spans="1:6" ht="18" x14ac:dyDescent="0.25">
      <c r="A113" s="285" t="s">
        <v>133</v>
      </c>
      <c r="B113" s="286"/>
      <c r="C113" s="286"/>
      <c r="D113" s="286"/>
      <c r="E113" s="286"/>
      <c r="F113" s="286"/>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ht="30" x14ac:dyDescent="0.25">
      <c r="A116" s="18" t="s">
        <v>71</v>
      </c>
      <c r="B116" s="170">
        <v>1</v>
      </c>
      <c r="C116" s="170"/>
      <c r="D116" s="143" t="s">
        <v>625</v>
      </c>
      <c r="E116" s="173"/>
      <c r="F116" s="147"/>
    </row>
    <row r="117" spans="1:6" x14ac:dyDescent="0.25">
      <c r="A117" s="169" t="s">
        <v>295</v>
      </c>
      <c r="B117" s="170" t="s">
        <v>34</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267"/>
      <c r="E119" s="146"/>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45.75" x14ac:dyDescent="0.3">
      <c r="A123" s="48" t="s">
        <v>189</v>
      </c>
      <c r="B123" s="170">
        <v>0</v>
      </c>
      <c r="C123" s="177"/>
      <c r="D123" s="184" t="s">
        <v>631</v>
      </c>
      <c r="E123" s="168" t="s">
        <v>630</v>
      </c>
      <c r="F123" s="147"/>
    </row>
    <row r="124" spans="1:6" x14ac:dyDescent="0.25">
      <c r="A124" s="169" t="s">
        <v>278</v>
      </c>
      <c r="B124" s="170" t="s">
        <v>34</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t="s">
        <v>34</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1</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1</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27</v>
      </c>
    </row>
    <row r="135" spans="1:6" x14ac:dyDescent="0.25">
      <c r="A135" s="19" t="s">
        <v>37</v>
      </c>
      <c r="B135" s="20"/>
      <c r="C135" s="21"/>
      <c r="D135" s="63">
        <f>D134/(COUNT(B114:C133)*2)</f>
        <v>0.84375</v>
      </c>
    </row>
    <row r="136" spans="1:6" x14ac:dyDescent="0.25">
      <c r="A136" s="9"/>
      <c r="B136" s="6"/>
      <c r="C136" s="7"/>
      <c r="D136" s="6"/>
    </row>
    <row r="137" spans="1:6" ht="18" x14ac:dyDescent="0.25">
      <c r="A137" s="285" t="s">
        <v>73</v>
      </c>
      <c r="B137" s="286"/>
      <c r="C137" s="286"/>
      <c r="D137" s="286"/>
      <c r="E137" s="286"/>
      <c r="F137" s="286"/>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2</v>
      </c>
      <c r="C142" s="170"/>
      <c r="D142" s="149"/>
      <c r="E142" s="147"/>
      <c r="F142" s="147"/>
    </row>
    <row r="143" spans="1:6" ht="18" x14ac:dyDescent="0.35">
      <c r="A143" s="83" t="s">
        <v>614</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0.75</v>
      </c>
      <c r="E145" s="7"/>
      <c r="F145" s="102"/>
    </row>
    <row r="146" spans="1:6" x14ac:dyDescent="0.25">
      <c r="A146" s="19" t="s">
        <v>38</v>
      </c>
      <c r="B146" s="19"/>
      <c r="C146" s="19"/>
      <c r="D146" s="19">
        <f>SUM(B138:C144)</f>
        <v>12</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49</v>
      </c>
    </row>
    <row r="150" spans="1:6" ht="18" x14ac:dyDescent="0.25">
      <c r="A150" s="78" t="s">
        <v>225</v>
      </c>
      <c r="B150" s="84"/>
      <c r="C150" s="85"/>
      <c r="D150" s="82">
        <f>D149/(COUNT(B138:C144,B102:C109,B114:C133)*2)</f>
        <v>0.81666666666666665</v>
      </c>
    </row>
    <row r="151" spans="1:6" x14ac:dyDescent="0.25">
      <c r="A151" s="9"/>
      <c r="B151" s="6"/>
      <c r="C151" s="7"/>
      <c r="D151" s="6"/>
    </row>
    <row r="152" spans="1:6" ht="18" x14ac:dyDescent="0.35">
      <c r="A152" s="284" t="s">
        <v>130</v>
      </c>
      <c r="B152" s="284"/>
      <c r="C152" s="284"/>
      <c r="D152" s="284"/>
      <c r="E152" s="284"/>
      <c r="F152" s="284"/>
    </row>
    <row r="153" spans="1:6" x14ac:dyDescent="0.25">
      <c r="A153" s="183">
        <f>B11</f>
        <v>43095</v>
      </c>
      <c r="B153" s="6"/>
      <c r="C153" s="7"/>
      <c r="D153" s="59"/>
    </row>
    <row r="154" spans="1:6" ht="16.5" x14ac:dyDescent="0.25">
      <c r="A154" s="287" t="s">
        <v>63</v>
      </c>
      <c r="B154" s="288"/>
      <c r="C154" s="288"/>
      <c r="D154" s="288"/>
      <c r="E154" s="288"/>
      <c r="F154" s="288"/>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5" t="s">
        <v>134</v>
      </c>
      <c r="B166" s="286"/>
      <c r="C166" s="286"/>
      <c r="D166" s="286"/>
      <c r="E166" s="286"/>
      <c r="F166" s="286"/>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ht="30" x14ac:dyDescent="0.25">
      <c r="A169" s="18" t="s">
        <v>135</v>
      </c>
      <c r="B169" s="170">
        <v>1</v>
      </c>
      <c r="C169" s="170"/>
      <c r="D169" s="143" t="s">
        <v>615</v>
      </c>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56"/>
      <c r="E175" s="168"/>
      <c r="F175" s="147"/>
    </row>
    <row r="176" spans="1:6" ht="36" x14ac:dyDescent="0.35">
      <c r="A176" s="86" t="s">
        <v>209</v>
      </c>
      <c r="B176" s="170">
        <v>2</v>
      </c>
      <c r="C176" s="217" t="str">
        <f>IF(B176=0, -5, "0")</f>
        <v>0</v>
      </c>
      <c r="D176" s="168"/>
      <c r="E176" s="168"/>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t="s">
        <v>34</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1</v>
      </c>
      <c r="C185" s="154"/>
      <c r="D185" s="134">
        <v>0.75</v>
      </c>
      <c r="E185" s="102"/>
      <c r="F185" s="102"/>
    </row>
    <row r="186" spans="1:7" x14ac:dyDescent="0.25">
      <c r="A186" s="19" t="s">
        <v>38</v>
      </c>
      <c r="B186" s="19"/>
      <c r="C186" s="19"/>
      <c r="D186" s="19">
        <f>SUM(B167:C184)</f>
        <v>33</v>
      </c>
    </row>
    <row r="187" spans="1:7" x14ac:dyDescent="0.25">
      <c r="A187" s="19" t="s">
        <v>37</v>
      </c>
      <c r="B187" s="20"/>
      <c r="C187" s="21"/>
      <c r="D187" s="63">
        <f>D186/(COUNT(B167:C184)*2)</f>
        <v>0.97058823529411764</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0.98</v>
      </c>
    </row>
    <row r="191" spans="1:7" x14ac:dyDescent="0.25">
      <c r="A191" s="9"/>
      <c r="B191" s="6"/>
      <c r="C191" s="7"/>
      <c r="D191" s="6"/>
    </row>
    <row r="192" spans="1:7" ht="18" x14ac:dyDescent="0.35">
      <c r="A192" s="284" t="s">
        <v>167</v>
      </c>
      <c r="B192" s="284"/>
      <c r="C192" s="284"/>
      <c r="D192" s="284"/>
      <c r="E192" s="284"/>
      <c r="F192" s="284"/>
    </row>
    <row r="193" spans="1:7" x14ac:dyDescent="0.25">
      <c r="A193" s="189">
        <f>B11</f>
        <v>43095</v>
      </c>
      <c r="B193" s="6"/>
      <c r="C193" s="7"/>
      <c r="D193" s="6"/>
    </row>
    <row r="194" spans="1:7" ht="18" x14ac:dyDescent="0.25">
      <c r="A194" s="285" t="s">
        <v>158</v>
      </c>
      <c r="B194" s="286"/>
      <c r="C194" s="286"/>
      <c r="D194" s="286"/>
      <c r="E194" s="286"/>
      <c r="F194" s="286"/>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t="s">
        <v>34</v>
      </c>
      <c r="C201" s="170"/>
      <c r="D201" s="168"/>
      <c r="E201" s="147"/>
      <c r="F201" s="147"/>
    </row>
    <row r="202" spans="1:7" x14ac:dyDescent="0.25">
      <c r="A202" s="33" t="s">
        <v>155</v>
      </c>
      <c r="B202" s="170">
        <v>2</v>
      </c>
      <c r="C202" s="170"/>
      <c r="D202" s="156"/>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1</v>
      </c>
    </row>
    <row r="208" spans="1:7" x14ac:dyDescent="0.25">
      <c r="A208" s="9"/>
      <c r="B208" s="6"/>
      <c r="C208" s="7"/>
      <c r="D208" s="6"/>
    </row>
    <row r="209" spans="1:7" ht="18" x14ac:dyDescent="0.25">
      <c r="A209" s="285" t="s">
        <v>76</v>
      </c>
      <c r="B209" s="286"/>
      <c r="C209" s="286"/>
      <c r="D209" s="286"/>
      <c r="E209" s="286"/>
      <c r="F209" s="286"/>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30" x14ac:dyDescent="0.25">
      <c r="A212" s="18" t="s">
        <v>192</v>
      </c>
      <c r="B212" s="170">
        <v>1</v>
      </c>
      <c r="C212" s="170"/>
      <c r="D212" s="162" t="s">
        <v>632</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30" x14ac:dyDescent="0.25">
      <c r="A222" s="108" t="s">
        <v>72</v>
      </c>
      <c r="B222" s="170">
        <v>1</v>
      </c>
      <c r="C222" s="217" t="str">
        <f>IF(B222=0, -5, "0")</f>
        <v>0</v>
      </c>
      <c r="D222" s="146" t="s">
        <v>633</v>
      </c>
      <c r="E222" s="146"/>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45" x14ac:dyDescent="0.25">
      <c r="A226" s="24" t="s">
        <v>244</v>
      </c>
      <c r="B226" s="170">
        <v>1</v>
      </c>
      <c r="C226" s="170"/>
      <c r="D226" s="152" t="s">
        <v>594</v>
      </c>
      <c r="E226" s="147"/>
      <c r="F226" s="147"/>
    </row>
    <row r="227" spans="1:6" x14ac:dyDescent="0.25">
      <c r="A227" s="24" t="s">
        <v>248</v>
      </c>
      <c r="B227" s="170">
        <v>2</v>
      </c>
      <c r="C227" s="170"/>
      <c r="D227" s="146"/>
      <c r="E227" s="147"/>
      <c r="F227" s="147"/>
    </row>
    <row r="228" spans="1:6" ht="30" x14ac:dyDescent="0.25">
      <c r="A228" s="24" t="s">
        <v>199</v>
      </c>
      <c r="B228" s="170">
        <v>2</v>
      </c>
      <c r="C228" s="24"/>
      <c r="D228" s="60"/>
      <c r="E228" s="147"/>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285" t="s">
        <v>191</v>
      </c>
      <c r="B232" s="286"/>
      <c r="C232" s="286"/>
      <c r="D232" s="286"/>
      <c r="E232" s="286"/>
      <c r="F232" s="286"/>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7">
        <v>0.75</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0.95945945945945943</v>
      </c>
    </row>
    <row r="247" spans="1:6" s="3" customFormat="1" ht="18" x14ac:dyDescent="0.25">
      <c r="A247" s="45"/>
      <c r="B247" s="46"/>
      <c r="C247" s="46"/>
      <c r="D247" s="47"/>
    </row>
    <row r="248" spans="1:6" s="3" customFormat="1" ht="18" x14ac:dyDescent="0.35">
      <c r="A248" s="284" t="s">
        <v>78</v>
      </c>
      <c r="B248" s="284"/>
      <c r="C248" s="284"/>
      <c r="D248" s="284"/>
      <c r="E248" s="284"/>
      <c r="F248" s="284"/>
    </row>
    <row r="249" spans="1:6" s="3" customFormat="1" x14ac:dyDescent="0.25">
      <c r="A249" s="183">
        <f>B11</f>
        <v>43095</v>
      </c>
      <c r="B249" s="6"/>
      <c r="C249" s="7"/>
      <c r="D249" s="6"/>
    </row>
    <row r="250" spans="1:6" s="3" customFormat="1" ht="18" x14ac:dyDescent="0.25">
      <c r="A250" s="285" t="s">
        <v>79</v>
      </c>
      <c r="B250" s="286"/>
      <c r="C250" s="286"/>
      <c r="D250" s="286"/>
      <c r="E250" s="286"/>
      <c r="F250" s="286"/>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56"/>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5" t="s">
        <v>81</v>
      </c>
      <c r="B266" s="286"/>
      <c r="C266" s="286"/>
      <c r="D266" s="286"/>
      <c r="E266" s="286"/>
      <c r="F266" s="286"/>
    </row>
    <row r="267" spans="1:6" s="3" customFormat="1" x14ac:dyDescent="0.25">
      <c r="A267" s="152" t="s">
        <v>616</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75">
        <v>1</v>
      </c>
    </row>
    <row r="285" spans="1:6" s="3" customFormat="1" x14ac:dyDescent="0.25">
      <c r="A285" s="19" t="s">
        <v>38</v>
      </c>
      <c r="B285" s="19"/>
      <c r="C285" s="19"/>
      <c r="D285" s="19">
        <f>SUM(B267:C283)</f>
        <v>34</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58</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84" t="s">
        <v>4</v>
      </c>
      <c r="B291" s="284"/>
      <c r="C291" s="284"/>
      <c r="D291" s="284"/>
      <c r="E291" s="284"/>
      <c r="F291" s="284"/>
    </row>
    <row r="292" spans="1:7" x14ac:dyDescent="0.25">
      <c r="A292" s="192">
        <f>B11</f>
        <v>43095</v>
      </c>
      <c r="B292" s="6"/>
      <c r="C292" s="7"/>
      <c r="D292" s="59"/>
    </row>
    <row r="293" spans="1:7" ht="18" x14ac:dyDescent="0.25">
      <c r="A293" s="285" t="s">
        <v>19</v>
      </c>
      <c r="B293" s="286"/>
      <c r="C293" s="286"/>
      <c r="D293" s="286"/>
      <c r="E293" s="286"/>
      <c r="F293" s="286"/>
    </row>
    <row r="294" spans="1:7" x14ac:dyDescent="0.25">
      <c r="A294" s="32" t="s">
        <v>62</v>
      </c>
      <c r="B294" s="170">
        <v>2</v>
      </c>
      <c r="C294" s="170"/>
      <c r="D294" s="146"/>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5" t="s">
        <v>122</v>
      </c>
      <c r="B305" s="286"/>
      <c r="C305" s="286"/>
      <c r="D305" s="286"/>
      <c r="E305" s="286"/>
      <c r="F305" s="286"/>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46.5" x14ac:dyDescent="0.35">
      <c r="A311" s="76" t="s">
        <v>61</v>
      </c>
      <c r="B311" s="171">
        <v>1</v>
      </c>
      <c r="C311" s="217" t="str">
        <f>IF(B311=0, -5, "0")</f>
        <v>0</v>
      </c>
      <c r="D311" s="157" t="s">
        <v>634</v>
      </c>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84" t="s">
        <v>21</v>
      </c>
      <c r="B324" s="284"/>
      <c r="C324" s="284"/>
      <c r="D324" s="284"/>
      <c r="E324" s="284"/>
      <c r="F324" s="284"/>
    </row>
    <row r="325" spans="1:9" x14ac:dyDescent="0.25">
      <c r="A325" s="193">
        <f>B11</f>
        <v>43095</v>
      </c>
      <c r="B325" s="6"/>
      <c r="C325" s="7"/>
      <c r="D325" s="6"/>
    </row>
    <row r="326" spans="1:9" ht="18" x14ac:dyDescent="0.25">
      <c r="A326" s="285" t="s">
        <v>12</v>
      </c>
      <c r="B326" s="286"/>
      <c r="C326" s="286"/>
      <c r="D326" s="286"/>
      <c r="E326" s="286"/>
      <c r="F326" s="286"/>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5" t="s">
        <v>25</v>
      </c>
      <c r="B339" s="286"/>
      <c r="C339" s="286"/>
      <c r="D339" s="286"/>
      <c r="E339" s="286"/>
      <c r="F339" s="286"/>
    </row>
    <row r="340" spans="1:6" x14ac:dyDescent="0.25">
      <c r="A340" s="169" t="s">
        <v>110</v>
      </c>
      <c r="B340" s="170">
        <v>1</v>
      </c>
      <c r="C340" s="170"/>
      <c r="D340" s="168" t="s">
        <v>635</v>
      </c>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84" t="s">
        <v>8</v>
      </c>
      <c r="B352" s="284"/>
      <c r="C352" s="284"/>
      <c r="D352" s="284"/>
      <c r="E352" s="284"/>
      <c r="F352" s="284"/>
    </row>
    <row r="353" spans="1:6" x14ac:dyDescent="0.25">
      <c r="A353" s="183">
        <f>B11</f>
        <v>43095</v>
      </c>
      <c r="B353" s="6"/>
      <c r="C353" s="7"/>
      <c r="D353" s="59"/>
    </row>
    <row r="354" spans="1:6" ht="16.5" x14ac:dyDescent="0.25">
      <c r="A354" s="287" t="s">
        <v>113</v>
      </c>
      <c r="B354" s="288"/>
      <c r="C354" s="288"/>
      <c r="D354" s="288"/>
      <c r="E354" s="288"/>
      <c r="F354" s="288"/>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5" t="s">
        <v>25</v>
      </c>
      <c r="B366" s="286"/>
      <c r="C366" s="286"/>
      <c r="D366" s="286"/>
      <c r="E366" s="286"/>
      <c r="F366" s="286"/>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24</v>
      </c>
    </row>
    <row r="380" spans="1:6" x14ac:dyDescent="0.25">
      <c r="A380" s="19" t="s">
        <v>37</v>
      </c>
      <c r="B380" s="20"/>
      <c r="C380" s="20"/>
      <c r="D380" s="64">
        <f>D379/(COUNT(B367:C378)*2)</f>
        <v>1</v>
      </c>
    </row>
    <row r="381" spans="1:6" x14ac:dyDescent="0.25">
      <c r="A381" s="44"/>
      <c r="B381" s="44"/>
      <c r="C381" s="44"/>
      <c r="D381" s="44"/>
    </row>
    <row r="382" spans="1:6" ht="18" x14ac:dyDescent="0.25">
      <c r="A382" s="285" t="s">
        <v>124</v>
      </c>
      <c r="B382" s="286"/>
      <c r="C382" s="286"/>
      <c r="D382" s="286"/>
      <c r="E382" s="286"/>
      <c r="F382" s="286"/>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5" t="s">
        <v>29</v>
      </c>
      <c r="B391" s="286"/>
      <c r="C391" s="286"/>
      <c r="D391" s="286"/>
      <c r="E391" s="286"/>
      <c r="F391" s="286"/>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217"/>
      <c r="D397" s="157"/>
      <c r="E397" s="147"/>
      <c r="F397" s="147"/>
    </row>
    <row r="398" spans="1:16384" ht="27.75" customHeight="1" x14ac:dyDescent="0.25">
      <c r="A398" s="109" t="s">
        <v>287</v>
      </c>
      <c r="B398" s="171">
        <v>2</v>
      </c>
      <c r="C398" s="154"/>
      <c r="D398" s="256">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62</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84" t="s">
        <v>125</v>
      </c>
      <c r="B405" s="284"/>
      <c r="C405" s="284"/>
      <c r="D405" s="284"/>
      <c r="E405" s="284"/>
      <c r="F405" s="284"/>
    </row>
    <row r="406" spans="1:6" x14ac:dyDescent="0.25">
      <c r="A406" s="192">
        <f>B11</f>
        <v>43095</v>
      </c>
      <c r="B406" s="6"/>
      <c r="C406" s="7"/>
      <c r="D406" s="6"/>
    </row>
    <row r="407" spans="1:6" ht="16.5" x14ac:dyDescent="0.25">
      <c r="A407" s="287" t="s">
        <v>19</v>
      </c>
      <c r="B407" s="288"/>
      <c r="C407" s="288"/>
      <c r="D407" s="288"/>
      <c r="E407" s="288"/>
      <c r="F407" s="288"/>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87" t="s">
        <v>122</v>
      </c>
      <c r="B418" s="288"/>
      <c r="C418" s="288"/>
      <c r="D418" s="288"/>
      <c r="E418" s="288"/>
      <c r="F418" s="288"/>
    </row>
    <row r="419" spans="1:6" ht="16.5" x14ac:dyDescent="0.25">
      <c r="A419" s="107" t="s">
        <v>127</v>
      </c>
      <c r="B419" s="170">
        <v>1</v>
      </c>
      <c r="C419" s="217" t="str">
        <f>IF(B419=0, -5, "0")</f>
        <v>0</v>
      </c>
      <c r="D419" s="168" t="s">
        <v>636</v>
      </c>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56"/>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84" t="s">
        <v>374</v>
      </c>
      <c r="B435" s="284"/>
      <c r="C435" s="284"/>
      <c r="D435" s="284"/>
      <c r="E435" s="284"/>
      <c r="F435" s="284"/>
    </row>
    <row r="436" spans="1:7" x14ac:dyDescent="0.25">
      <c r="A436" s="195">
        <f>+B11</f>
        <v>43095</v>
      </c>
      <c r="B436" s="6"/>
      <c r="C436" s="7"/>
      <c r="D436" s="6"/>
    </row>
    <row r="437" spans="1:7" ht="18" x14ac:dyDescent="0.25">
      <c r="A437" s="285" t="s">
        <v>375</v>
      </c>
      <c r="B437" s="286"/>
      <c r="C437" s="286"/>
      <c r="D437" s="286"/>
      <c r="E437" s="286"/>
      <c r="F437" s="286"/>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5" t="s">
        <v>31</v>
      </c>
      <c r="B444" s="286"/>
      <c r="C444" s="286"/>
      <c r="D444" s="286"/>
      <c r="E444" s="286"/>
      <c r="F444" s="286"/>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68"/>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4" t="s">
        <v>180</v>
      </c>
      <c r="B454" s="284"/>
      <c r="C454" s="284"/>
      <c r="D454" s="284"/>
      <c r="E454" s="284"/>
      <c r="F454" s="284"/>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7">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84" t="s">
        <v>87</v>
      </c>
      <c r="B464" s="284"/>
      <c r="C464" s="284"/>
      <c r="D464" s="284"/>
      <c r="E464" s="284"/>
      <c r="F464" s="284"/>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59">
        <v>1</v>
      </c>
      <c r="E469" s="102"/>
      <c r="F469" s="102"/>
    </row>
    <row r="470" spans="1:7" x14ac:dyDescent="0.25">
      <c r="A470" s="19" t="s">
        <v>38</v>
      </c>
      <c r="B470" s="19"/>
      <c r="C470" s="19"/>
      <c r="D470" s="19">
        <f>SUM(B466:C468)</f>
        <v>4</v>
      </c>
    </row>
    <row r="471" spans="1:7" x14ac:dyDescent="0.25">
      <c r="A471" s="19" t="s">
        <v>37</v>
      </c>
      <c r="B471" s="20"/>
      <c r="C471" s="21"/>
      <c r="D471" s="63">
        <f>D470/(COUNT(B466:C468)*2)</f>
        <v>1</v>
      </c>
    </row>
    <row r="472" spans="1:7" x14ac:dyDescent="0.25">
      <c r="A472" s="14"/>
      <c r="B472" s="6"/>
      <c r="C472" s="7"/>
      <c r="D472" s="6"/>
    </row>
    <row r="473" spans="1:7" ht="18" x14ac:dyDescent="0.35">
      <c r="A473" s="284" t="s">
        <v>151</v>
      </c>
      <c r="B473" s="284"/>
      <c r="C473" s="284"/>
      <c r="D473" s="284"/>
      <c r="E473" s="284"/>
      <c r="F473" s="284"/>
    </row>
    <row r="474" spans="1:7" ht="18" x14ac:dyDescent="0.25">
      <c r="A474" s="16"/>
      <c r="B474" s="6"/>
      <c r="C474" s="7"/>
      <c r="D474" s="6"/>
    </row>
    <row r="475" spans="1:7" x14ac:dyDescent="0.25">
      <c r="A475" s="18" t="s">
        <v>9</v>
      </c>
      <c r="B475" s="170" t="s">
        <v>34</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t="s">
        <v>34</v>
      </c>
      <c r="C479" s="170"/>
      <c r="D479" s="143"/>
      <c r="E479" s="168"/>
      <c r="F479" s="147"/>
    </row>
    <row r="480" spans="1:7" ht="30" x14ac:dyDescent="0.25">
      <c r="A480" s="18" t="s">
        <v>49</v>
      </c>
      <c r="B480" s="170" t="s">
        <v>34</v>
      </c>
      <c r="C480" s="170"/>
      <c r="D480" s="168"/>
      <c r="E480" s="147"/>
      <c r="F480" s="147"/>
    </row>
    <row r="481" spans="1:7" x14ac:dyDescent="0.25">
      <c r="A481" s="18" t="s">
        <v>258</v>
      </c>
      <c r="B481" s="170" t="s">
        <v>34</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46"/>
      <c r="E484" s="146"/>
      <c r="F484" s="147"/>
    </row>
    <row r="485" spans="1:7" ht="30" x14ac:dyDescent="0.25">
      <c r="A485" s="169" t="s">
        <v>210</v>
      </c>
      <c r="B485" s="170" t="s">
        <v>549</v>
      </c>
      <c r="C485" s="170"/>
      <c r="D485" s="168"/>
      <c r="E485" s="147"/>
      <c r="F485" s="147"/>
    </row>
    <row r="486" spans="1:7" x14ac:dyDescent="0.25">
      <c r="A486" s="194" t="s">
        <v>370</v>
      </c>
      <c r="B486" s="170" t="s">
        <v>34</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t="s">
        <v>637</v>
      </c>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14</v>
      </c>
    </row>
    <row r="492" spans="1:7" x14ac:dyDescent="0.25">
      <c r="A492" s="19" t="s">
        <v>37</v>
      </c>
      <c r="B492" s="20"/>
      <c r="C492" s="21"/>
      <c r="D492" s="63">
        <f>D491/(COUNT(B475:C489)*2)</f>
        <v>1</v>
      </c>
    </row>
    <row r="493" spans="1:7" x14ac:dyDescent="0.25">
      <c r="A493" s="9"/>
      <c r="B493" s="6"/>
      <c r="C493" s="7"/>
      <c r="D493" s="6"/>
    </row>
    <row r="494" spans="1:7" ht="18" x14ac:dyDescent="0.35">
      <c r="A494" s="284" t="s">
        <v>152</v>
      </c>
      <c r="B494" s="284"/>
      <c r="C494" s="284"/>
      <c r="D494" s="284"/>
      <c r="E494" s="284"/>
      <c r="F494" s="284"/>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68"/>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0.86538461538461542</v>
      </c>
    </row>
    <row r="504" spans="1:6" ht="22.5" x14ac:dyDescent="0.3">
      <c r="A504" s="71" t="s">
        <v>47</v>
      </c>
      <c r="B504" s="72"/>
      <c r="C504" s="73"/>
      <c r="D504" s="74">
        <f>SUM(D500,D491,D461,D451,D402,D349,D321,D40,D470,D288,D245,D149,D432,D189,D96)</f>
        <v>519</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0.96828358208955223</v>
      </c>
    </row>
  </sheetData>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392:B398 B138:B145 B167:B185 B155:B162 B475:B490 B195:B205 B114:B133 B210:B228 B251:B262 B233:B241 B306:B317 B340:B345 B327:B335 B355:B362 B383:B387 B367:B378 B294:B301 B438:B441 B445:B447 B419:B428 B456:B460 B466:B469 B267:B284 B496:B499">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41" zoomScale="90" zoomScaleNormal="90" workbookViewId="0">
      <selection activeCell="D152" sqref="D152:D158"/>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4"/>
      <c r="E1" s="314"/>
      <c r="F1" s="314"/>
      <c r="G1" s="314"/>
      <c r="H1" s="314"/>
      <c r="I1" s="314"/>
    </row>
    <row r="2" spans="1:9" s="36" customFormat="1" ht="24.75" x14ac:dyDescent="0.5">
      <c r="A2" s="35"/>
      <c r="B2" s="52">
        <v>1</v>
      </c>
      <c r="D2" s="273"/>
      <c r="E2" s="273"/>
      <c r="F2" s="273"/>
      <c r="G2" s="273"/>
      <c r="H2" s="273"/>
      <c r="I2" s="273"/>
    </row>
    <row r="3" spans="1:9" s="36" customFormat="1" ht="24.75" x14ac:dyDescent="0.5">
      <c r="A3" s="35"/>
      <c r="B3" s="52">
        <v>2</v>
      </c>
      <c r="D3" s="273"/>
      <c r="E3" s="273"/>
      <c r="F3" s="273"/>
      <c r="G3" s="273"/>
      <c r="H3" s="273"/>
      <c r="I3" s="273"/>
    </row>
    <row r="4" spans="1:9" s="36" customFormat="1" ht="16.5" customHeight="1" x14ac:dyDescent="0.5">
      <c r="A4" s="35"/>
      <c r="B4" s="52" t="s">
        <v>34</v>
      </c>
      <c r="D4" s="37"/>
      <c r="E4" s="273"/>
      <c r="F4" s="273"/>
      <c r="G4" s="273"/>
      <c r="H4" s="273"/>
      <c r="I4" s="273"/>
    </row>
    <row r="5" spans="1:9" s="36" customFormat="1" ht="16.5" customHeight="1" x14ac:dyDescent="0.5">
      <c r="A5" s="35"/>
      <c r="D5" s="273"/>
      <c r="E5" s="273"/>
      <c r="F5" s="273"/>
      <c r="G5" s="273"/>
      <c r="H5" s="273"/>
      <c r="I5" s="273"/>
    </row>
    <row r="6" spans="1:9" s="36" customFormat="1" ht="37.5" customHeight="1" x14ac:dyDescent="0.5">
      <c r="A6" s="298" t="s">
        <v>52</v>
      </c>
      <c r="B6" s="298"/>
      <c r="C6" s="298"/>
      <c r="D6" s="298"/>
      <c r="E6" s="298"/>
      <c r="F6" s="298"/>
      <c r="G6" s="273"/>
      <c r="H6" s="273"/>
      <c r="I6" s="273"/>
    </row>
    <row r="7" spans="1:9" s="36" customFormat="1" ht="21.75" customHeight="1" x14ac:dyDescent="0.5">
      <c r="A7" s="299" t="str">
        <f>'A1 Exploitation'!A8:F8</f>
        <v>GAFSA</v>
      </c>
      <c r="B7" s="299"/>
      <c r="C7" s="299"/>
      <c r="D7" s="299"/>
      <c r="E7" s="299"/>
      <c r="F7" s="299"/>
      <c r="G7" s="273"/>
      <c r="H7" s="273"/>
      <c r="I7" s="273"/>
    </row>
    <row r="8" spans="1:9" s="36" customFormat="1" ht="24.75" x14ac:dyDescent="0.5">
      <c r="A8" s="38" t="s">
        <v>44</v>
      </c>
      <c r="B8" s="315" t="str">
        <f>'A4 Exploitation'!B9:F9</f>
        <v>Dr Hatem KARAA</v>
      </c>
      <c r="C8" s="315"/>
      <c r="D8" s="315"/>
      <c r="E8" s="315"/>
      <c r="F8" s="315"/>
      <c r="G8" s="273"/>
      <c r="H8" s="273"/>
      <c r="I8" s="273"/>
    </row>
    <row r="9" spans="1:9" s="36" customFormat="1" ht="24.75" x14ac:dyDescent="0.5">
      <c r="A9" s="39" t="s">
        <v>46</v>
      </c>
      <c r="B9" s="316" t="str">
        <f>'A4 Exploitation'!B10:F10</f>
        <v>Mr Naïm El Ahmadi</v>
      </c>
      <c r="C9" s="316"/>
      <c r="D9" s="316"/>
      <c r="E9" s="316"/>
      <c r="F9" s="316"/>
      <c r="G9" s="273"/>
      <c r="H9" s="273"/>
      <c r="I9" s="273"/>
    </row>
    <row r="10" spans="1:9" s="36" customFormat="1" ht="24.75" x14ac:dyDescent="0.5">
      <c r="A10" s="38" t="s">
        <v>45</v>
      </c>
      <c r="B10" s="313">
        <f>'A4 Exploitation'!B11:F11</f>
        <v>43095</v>
      </c>
      <c r="C10" s="313"/>
      <c r="D10" s="313"/>
      <c r="E10" s="313"/>
      <c r="F10" s="313"/>
      <c r="G10" s="273"/>
      <c r="H10" s="273"/>
      <c r="I10" s="273"/>
    </row>
    <row r="11" spans="1:9" s="36" customFormat="1" ht="24.75" x14ac:dyDescent="0.5">
      <c r="A11" s="38" t="s">
        <v>341</v>
      </c>
      <c r="B11" s="317">
        <f>D198</f>
        <v>0.95495495495495497</v>
      </c>
      <c r="C11" s="317"/>
      <c r="D11" s="317"/>
      <c r="E11" s="317"/>
      <c r="F11" s="317"/>
      <c r="G11" s="273"/>
      <c r="H11" s="273"/>
      <c r="I11" s="273"/>
    </row>
    <row r="12" spans="1:9" s="36" customFormat="1" ht="22.5" x14ac:dyDescent="0.45">
      <c r="A12" s="35"/>
      <c r="D12" s="290"/>
      <c r="E12" s="290"/>
      <c r="F12" s="290"/>
      <c r="G12" s="290"/>
      <c r="H12" s="290"/>
      <c r="I12" s="40"/>
    </row>
    <row r="13" spans="1:9" s="36" customFormat="1" ht="11.25" customHeight="1" x14ac:dyDescent="0.3">
      <c r="A13" s="291" t="s">
        <v>32</v>
      </c>
      <c r="B13" s="292" t="s">
        <v>33</v>
      </c>
      <c r="C13" s="292"/>
      <c r="D13" s="292" t="s">
        <v>48</v>
      </c>
      <c r="E13" s="292" t="s">
        <v>213</v>
      </c>
      <c r="F13" s="292" t="s">
        <v>214</v>
      </c>
    </row>
    <row r="14" spans="1:9" s="36" customFormat="1" ht="12.75" customHeight="1" x14ac:dyDescent="0.3">
      <c r="A14" s="291"/>
      <c r="B14" s="70" t="s">
        <v>36</v>
      </c>
      <c r="C14" s="70" t="s">
        <v>35</v>
      </c>
      <c r="D14" s="292"/>
      <c r="E14" s="292"/>
      <c r="F14" s="292"/>
    </row>
    <row r="15" spans="1:9" x14ac:dyDescent="0.3">
      <c r="A15" s="41"/>
      <c r="B15" s="41"/>
      <c r="C15" s="41"/>
      <c r="D15" s="41"/>
    </row>
    <row r="16" spans="1:9" ht="19.5" x14ac:dyDescent="0.4">
      <c r="A16" s="318" t="s">
        <v>0</v>
      </c>
      <c r="B16" s="319"/>
      <c r="C16" s="319"/>
      <c r="D16" s="319"/>
      <c r="E16" s="319"/>
      <c r="F16" s="319"/>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66"/>
      <c r="E21" s="221"/>
      <c r="F21" s="221"/>
    </row>
    <row r="22" spans="1:6" x14ac:dyDescent="0.3">
      <c r="A22" s="320" t="s">
        <v>38</v>
      </c>
      <c r="B22" s="307"/>
      <c r="C22" s="308"/>
      <c r="D22" s="274">
        <f>SUM(B17:C21)</f>
        <v>10</v>
      </c>
    </row>
    <row r="23" spans="1:6" x14ac:dyDescent="0.3">
      <c r="A23" s="304" t="s">
        <v>342</v>
      </c>
      <c r="B23" s="305"/>
      <c r="C23" s="306"/>
      <c r="D23" s="65">
        <f>D22/(COUNT(B17:C21)*2)</f>
        <v>1</v>
      </c>
    </row>
    <row r="24" spans="1:6" s="50" customFormat="1" x14ac:dyDescent="0.3">
      <c r="A24" s="54"/>
      <c r="B24" s="55"/>
      <c r="C24" s="55"/>
      <c r="D24" s="56"/>
    </row>
    <row r="25" spans="1:6" ht="19.5" x14ac:dyDescent="0.4">
      <c r="A25" s="302" t="s">
        <v>4</v>
      </c>
      <c r="B25" s="303"/>
      <c r="C25" s="303"/>
      <c r="D25" s="303"/>
      <c r="E25" s="303"/>
      <c r="F25" s="303"/>
    </row>
    <row r="26" spans="1:6" ht="33.75" x14ac:dyDescent="0.35">
      <c r="A26" s="76" t="s">
        <v>107</v>
      </c>
      <c r="B26" s="221">
        <v>1</v>
      </c>
      <c r="C26" s="248" t="str">
        <f>IF(B26=0, -5, "0")</f>
        <v>0</v>
      </c>
      <c r="D26" s="244" t="s">
        <v>638</v>
      </c>
      <c r="E26" s="222"/>
      <c r="F26" s="221"/>
    </row>
    <row r="27" spans="1:6" x14ac:dyDescent="0.3">
      <c r="A27" s="41" t="s">
        <v>99</v>
      </c>
      <c r="B27" s="221">
        <v>2</v>
      </c>
      <c r="C27" s="221"/>
      <c r="D27" s="244" t="s">
        <v>639</v>
      </c>
      <c r="E27" s="221"/>
      <c r="F27" s="221"/>
    </row>
    <row r="28" spans="1:6" x14ac:dyDescent="0.3">
      <c r="A28" s="41" t="s">
        <v>327</v>
      </c>
      <c r="B28" s="221">
        <v>2</v>
      </c>
      <c r="C28" s="221"/>
      <c r="D28" s="244"/>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4" t="s">
        <v>38</v>
      </c>
      <c r="B32" s="305"/>
      <c r="C32" s="306"/>
      <c r="D32" s="272">
        <f>SUM(B26:C31)</f>
        <v>11</v>
      </c>
    </row>
    <row r="33" spans="1:7" x14ac:dyDescent="0.3">
      <c r="A33" s="304" t="s">
        <v>342</v>
      </c>
      <c r="B33" s="305"/>
      <c r="C33" s="306"/>
      <c r="D33" s="65">
        <f>D32/(COUNT(B26:C31)*2)</f>
        <v>0.91666666666666663</v>
      </c>
    </row>
    <row r="34" spans="1:7" s="50" customFormat="1" x14ac:dyDescent="0.3">
      <c r="A34" s="54"/>
      <c r="B34" s="55"/>
      <c r="C34" s="55"/>
      <c r="D34" s="56"/>
    </row>
    <row r="35" spans="1:7" s="50" customFormat="1" ht="19.5" x14ac:dyDescent="0.4">
      <c r="A35" s="302" t="s">
        <v>246</v>
      </c>
      <c r="B35" s="303"/>
      <c r="C35" s="303"/>
      <c r="D35" s="303"/>
      <c r="E35" s="303"/>
      <c r="F35" s="303"/>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41">
        <v>2</v>
      </c>
      <c r="C39" s="41"/>
      <c r="D39" s="62"/>
      <c r="E39" s="41"/>
      <c r="F39" s="41"/>
    </row>
    <row r="40" spans="1:7" s="50" customFormat="1" x14ac:dyDescent="0.3">
      <c r="A40" s="41" t="s">
        <v>340</v>
      </c>
      <c r="B40" s="41">
        <v>2</v>
      </c>
      <c r="C40" s="41"/>
      <c r="D40" s="62"/>
      <c r="E40" s="41"/>
      <c r="F40" s="41"/>
    </row>
    <row r="41" spans="1:7" s="50" customFormat="1" x14ac:dyDescent="0.3">
      <c r="A41" s="304" t="s">
        <v>38</v>
      </c>
      <c r="B41" s="305"/>
      <c r="C41" s="306"/>
      <c r="D41" s="272">
        <f>SUM(B36:C40)</f>
        <v>10</v>
      </c>
      <c r="E41" s="37"/>
      <c r="F41" s="37"/>
    </row>
    <row r="42" spans="1:7" s="50" customFormat="1" x14ac:dyDescent="0.3">
      <c r="A42" s="304" t="s">
        <v>342</v>
      </c>
      <c r="B42" s="305"/>
      <c r="C42" s="306"/>
      <c r="D42" s="65">
        <f>D41/(COUNT(B36:C40)*2)</f>
        <v>1</v>
      </c>
      <c r="E42" s="37"/>
      <c r="F42" s="37"/>
    </row>
    <row r="43" spans="1:7" s="50" customFormat="1" x14ac:dyDescent="0.3">
      <c r="A43" s="90"/>
      <c r="B43" s="91"/>
      <c r="C43" s="91"/>
      <c r="D43" s="92"/>
    </row>
    <row r="44" spans="1:7" ht="19.5" x14ac:dyDescent="0.4">
      <c r="A44" s="311" t="s">
        <v>21</v>
      </c>
      <c r="B44" s="312"/>
      <c r="C44" s="312"/>
      <c r="D44" s="312"/>
      <c r="E44" s="312"/>
      <c r="F44" s="312"/>
    </row>
    <row r="45" spans="1:7" x14ac:dyDescent="0.3">
      <c r="A45" s="41" t="s">
        <v>317</v>
      </c>
      <c r="B45" s="221">
        <v>2</v>
      </c>
      <c r="C45" s="221"/>
      <c r="D45" s="222"/>
      <c r="E45" s="221"/>
      <c r="F45" s="221"/>
    </row>
    <row r="46" spans="1:7" x14ac:dyDescent="0.3">
      <c r="A46" s="41" t="s">
        <v>92</v>
      </c>
      <c r="B46" s="221">
        <v>2</v>
      </c>
      <c r="C46" s="221"/>
      <c r="D46" s="225"/>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60">
        <v>0.42</v>
      </c>
      <c r="E49" s="221"/>
      <c r="F49" s="221"/>
    </row>
    <row r="50" spans="1:6" ht="18" x14ac:dyDescent="0.35">
      <c r="A50" s="76" t="s">
        <v>343</v>
      </c>
      <c r="B50" s="221">
        <v>2</v>
      </c>
      <c r="C50" s="248" t="str">
        <f>IF(B50=0, -5, "0")</f>
        <v>0</v>
      </c>
      <c r="D50" s="225"/>
      <c r="E50" s="221"/>
      <c r="F50" s="221"/>
    </row>
    <row r="51" spans="1:6" x14ac:dyDescent="0.3">
      <c r="A51" s="304" t="s">
        <v>38</v>
      </c>
      <c r="B51" s="305"/>
      <c r="C51" s="306"/>
      <c r="D51" s="272">
        <f>SUM(B45:C50)</f>
        <v>12</v>
      </c>
    </row>
    <row r="52" spans="1:6" x14ac:dyDescent="0.3">
      <c r="A52" s="304" t="s">
        <v>342</v>
      </c>
      <c r="B52" s="305"/>
      <c r="C52" s="306"/>
      <c r="D52" s="65">
        <f>D51/(COUNT(B45:C50)*2)</f>
        <v>1</v>
      </c>
    </row>
    <row r="53" spans="1:6" s="50" customFormat="1" x14ac:dyDescent="0.3">
      <c r="A53" s="54"/>
      <c r="B53" s="55"/>
      <c r="C53" s="55"/>
      <c r="D53" s="56"/>
    </row>
    <row r="54" spans="1:6" ht="19.5" x14ac:dyDescent="0.4">
      <c r="A54" s="302" t="s">
        <v>8</v>
      </c>
      <c r="B54" s="303"/>
      <c r="C54" s="303"/>
      <c r="D54" s="303"/>
      <c r="E54" s="303"/>
      <c r="F54" s="303"/>
    </row>
    <row r="55" spans="1:6" ht="36" x14ac:dyDescent="0.35">
      <c r="A55" s="83" t="s">
        <v>197</v>
      </c>
      <c r="B55" s="221">
        <v>2</v>
      </c>
      <c r="C55" s="248" t="str">
        <f>IF(B55=0, -5, "0")</f>
        <v>0</v>
      </c>
      <c r="D55" s="225"/>
      <c r="E55" s="221"/>
      <c r="F55" s="221"/>
    </row>
    <row r="56" spans="1:6" x14ac:dyDescent="0.3">
      <c r="A56" s="49" t="s">
        <v>185</v>
      </c>
      <c r="B56" s="221">
        <v>2</v>
      </c>
      <c r="C56" s="221"/>
      <c r="D56" s="222"/>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t="s">
        <v>640</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4" t="s">
        <v>38</v>
      </c>
      <c r="B62" s="305"/>
      <c r="C62" s="306"/>
      <c r="D62" s="272">
        <f>SUM(B55:C61)</f>
        <v>14</v>
      </c>
    </row>
    <row r="63" spans="1:6" x14ac:dyDescent="0.3">
      <c r="A63" s="304" t="s">
        <v>342</v>
      </c>
      <c r="B63" s="305"/>
      <c r="C63" s="306"/>
      <c r="D63" s="65">
        <f>D62/(COUNT(B55:C61)*2)</f>
        <v>1</v>
      </c>
    </row>
    <row r="64" spans="1:6" s="50" customFormat="1" x14ac:dyDescent="0.3">
      <c r="A64" s="54"/>
      <c r="B64" s="55"/>
      <c r="C64" s="55"/>
      <c r="D64" s="56"/>
    </row>
    <row r="65" spans="1:6" ht="19.5" x14ac:dyDescent="0.4">
      <c r="A65" s="302" t="s">
        <v>143</v>
      </c>
      <c r="B65" s="303"/>
      <c r="C65" s="303"/>
      <c r="D65" s="303"/>
      <c r="E65" s="303"/>
      <c r="F65" s="303"/>
    </row>
    <row r="66" spans="1:6" ht="19.5" x14ac:dyDescent="0.4">
      <c r="A66" s="41" t="s">
        <v>318</v>
      </c>
      <c r="B66" s="227" t="s">
        <v>34</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7"/>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65" t="s">
        <v>641</v>
      </c>
      <c r="E75" s="232"/>
      <c r="F75" s="221"/>
    </row>
    <row r="76" spans="1:6" ht="18" x14ac:dyDescent="0.35">
      <c r="A76" s="89" t="s">
        <v>332</v>
      </c>
      <c r="B76" s="227">
        <v>2</v>
      </c>
      <c r="C76" s="248" t="str">
        <f>IF(B76=0, -5, "0")</f>
        <v>0</v>
      </c>
      <c r="D76" s="244"/>
      <c r="E76" s="232"/>
      <c r="F76" s="221"/>
    </row>
    <row r="77" spans="1:6" s="50" customFormat="1" x14ac:dyDescent="0.3">
      <c r="A77" s="49" t="s">
        <v>263</v>
      </c>
      <c r="B77" s="227">
        <v>2</v>
      </c>
      <c r="C77" s="233"/>
      <c r="D77" s="244"/>
      <c r="E77" s="234"/>
      <c r="F77" s="233"/>
    </row>
    <row r="78" spans="1:6" x14ac:dyDescent="0.3">
      <c r="A78" s="41" t="s">
        <v>198</v>
      </c>
      <c r="B78" s="227">
        <v>2</v>
      </c>
      <c r="C78" s="221"/>
      <c r="D78" s="234"/>
      <c r="E78" s="232"/>
      <c r="F78" s="221"/>
    </row>
    <row r="79" spans="1:6" ht="36" x14ac:dyDescent="0.35">
      <c r="A79" s="83" t="s">
        <v>184</v>
      </c>
      <c r="B79" s="227">
        <v>2</v>
      </c>
      <c r="C79" s="248" t="str">
        <f>IF(B79=0, -5, "0")</f>
        <v>0</v>
      </c>
      <c r="D79" s="265" t="s">
        <v>642</v>
      </c>
      <c r="E79" s="232"/>
      <c r="F79" s="221"/>
    </row>
    <row r="80" spans="1:6" x14ac:dyDescent="0.3">
      <c r="A80" s="41" t="s">
        <v>346</v>
      </c>
      <c r="B80" s="227">
        <v>2</v>
      </c>
      <c r="C80" s="221"/>
      <c r="D80" s="265"/>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4" t="s">
        <v>38</v>
      </c>
      <c r="B83" s="305"/>
      <c r="C83" s="306"/>
      <c r="D83" s="265">
        <f>SUM(B66:C82)</f>
        <v>26</v>
      </c>
    </row>
    <row r="84" spans="1:6" x14ac:dyDescent="0.3">
      <c r="A84" s="304" t="s">
        <v>342</v>
      </c>
      <c r="B84" s="305"/>
      <c r="C84" s="306"/>
      <c r="D84" s="65">
        <f>D83/(COUNT(B66:C82)*2)</f>
        <v>1</v>
      </c>
    </row>
    <row r="85" spans="1:6" s="50" customFormat="1" x14ac:dyDescent="0.3">
      <c r="A85" s="54"/>
      <c r="B85" s="55"/>
      <c r="C85" s="55"/>
      <c r="D85" s="56"/>
    </row>
    <row r="86" spans="1:6" ht="19.5" x14ac:dyDescent="0.4">
      <c r="A86" s="302" t="s">
        <v>237</v>
      </c>
      <c r="B86" s="303"/>
      <c r="C86" s="303"/>
      <c r="D86" s="303"/>
      <c r="E86" s="303"/>
      <c r="F86" s="303"/>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1</v>
      </c>
      <c r="C90" s="228"/>
      <c r="D90" s="265" t="s">
        <v>572</v>
      </c>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2</v>
      </c>
      <c r="C100" s="221"/>
      <c r="D100" s="222"/>
      <c r="E100" s="221"/>
      <c r="F100" s="221"/>
    </row>
    <row r="101" spans="1:6" x14ac:dyDescent="0.3">
      <c r="A101" s="304" t="s">
        <v>38</v>
      </c>
      <c r="B101" s="305"/>
      <c r="C101" s="306"/>
      <c r="D101" s="272">
        <f>SUM(B87:C100)</f>
        <v>23</v>
      </c>
    </row>
    <row r="102" spans="1:6" x14ac:dyDescent="0.3">
      <c r="A102" s="304" t="s">
        <v>342</v>
      </c>
      <c r="B102" s="305"/>
      <c r="C102" s="306"/>
      <c r="D102" s="65">
        <f>D101/(COUNT(B87:C100)*2)</f>
        <v>0.95833333333333337</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2" t="s">
        <v>238</v>
      </c>
      <c r="B105" s="303"/>
      <c r="C105" s="303"/>
      <c r="D105" s="303"/>
      <c r="E105" s="303"/>
      <c r="F105" s="303"/>
    </row>
    <row r="106" spans="1:6" s="50" customFormat="1" ht="34.5" x14ac:dyDescent="0.4">
      <c r="A106" s="93" t="s">
        <v>321</v>
      </c>
      <c r="B106" s="237">
        <v>2</v>
      </c>
      <c r="C106" s="228"/>
      <c r="D106" s="265"/>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t="s">
        <v>643</v>
      </c>
      <c r="E111" s="221"/>
      <c r="F111" s="221"/>
    </row>
    <row r="112" spans="1:6" s="50" customFormat="1" x14ac:dyDescent="0.3">
      <c r="A112" s="49" t="s">
        <v>182</v>
      </c>
      <c r="B112" s="237">
        <v>2</v>
      </c>
      <c r="C112" s="221"/>
      <c r="D112" s="244"/>
      <c r="E112" s="221"/>
      <c r="F112" s="221"/>
    </row>
    <row r="113" spans="1:6" s="50" customFormat="1" x14ac:dyDescent="0.3">
      <c r="A113" s="122" t="s">
        <v>329</v>
      </c>
      <c r="B113" s="237">
        <v>2</v>
      </c>
      <c r="C113" s="221"/>
      <c r="D113" s="244"/>
      <c r="E113" s="221"/>
      <c r="F113" s="221"/>
    </row>
    <row r="114" spans="1:6" s="50" customFormat="1" ht="36" x14ac:dyDescent="0.35">
      <c r="A114" s="89" t="s">
        <v>361</v>
      </c>
      <c r="B114" s="237">
        <v>2</v>
      </c>
      <c r="C114" s="248" t="str">
        <f>IF(B114=0, -5, "0")</f>
        <v>0</v>
      </c>
      <c r="D114" s="244" t="s">
        <v>644</v>
      </c>
      <c r="E114" s="221"/>
      <c r="F114" s="221"/>
    </row>
    <row r="115" spans="1:6" s="50" customFormat="1" ht="18" x14ac:dyDescent="0.35">
      <c r="A115" s="89" t="s">
        <v>366</v>
      </c>
      <c r="B115" s="237">
        <v>2</v>
      </c>
      <c r="C115" s="248" t="str">
        <f>IF(B115=0, -5, "0")</f>
        <v>0</v>
      </c>
      <c r="D115" s="244" t="s">
        <v>605</v>
      </c>
      <c r="E115" s="221"/>
      <c r="F115" s="233"/>
    </row>
    <row r="116" spans="1:6" s="50" customFormat="1" x14ac:dyDescent="0.3">
      <c r="A116" s="94" t="s">
        <v>263</v>
      </c>
      <c r="B116" s="237">
        <v>2</v>
      </c>
      <c r="C116" s="221"/>
      <c r="D116" s="234"/>
      <c r="E116" s="221"/>
      <c r="F116" s="221"/>
    </row>
    <row r="117" spans="1:6" s="50" customFormat="1" x14ac:dyDescent="0.3">
      <c r="A117" s="304" t="s">
        <v>38</v>
      </c>
      <c r="B117" s="305"/>
      <c r="C117" s="306"/>
      <c r="D117" s="272">
        <f>SUM(B106:C116)</f>
        <v>22</v>
      </c>
      <c r="E117" s="37"/>
      <c r="F117" s="37"/>
    </row>
    <row r="118" spans="1:6" s="50" customFormat="1" x14ac:dyDescent="0.3">
      <c r="A118" s="304" t="s">
        <v>342</v>
      </c>
      <c r="B118" s="305"/>
      <c r="C118" s="306"/>
      <c r="D118" s="65">
        <f>D117/(COUNT(B106:C116)*2)</f>
        <v>1</v>
      </c>
      <c r="E118" s="37"/>
      <c r="F118" s="37"/>
    </row>
    <row r="119" spans="1:6" s="50" customFormat="1" x14ac:dyDescent="0.3">
      <c r="A119" s="54"/>
      <c r="B119" s="55"/>
      <c r="C119" s="55"/>
      <c r="D119" s="56"/>
    </row>
    <row r="120" spans="1:6" ht="19.5" x14ac:dyDescent="0.4">
      <c r="A120" s="302" t="s">
        <v>208</v>
      </c>
      <c r="B120" s="303"/>
      <c r="C120" s="303"/>
      <c r="D120" s="303"/>
      <c r="E120" s="303"/>
      <c r="F120" s="303"/>
    </row>
    <row r="121" spans="1:6" x14ac:dyDescent="0.3">
      <c r="A121" s="87" t="s">
        <v>322</v>
      </c>
      <c r="B121" s="238">
        <v>2</v>
      </c>
      <c r="C121" s="221"/>
      <c r="D121" s="240"/>
      <c r="E121" s="240"/>
      <c r="F121" s="221"/>
    </row>
    <row r="122" spans="1:6" x14ac:dyDescent="0.3">
      <c r="A122" s="87" t="s">
        <v>319</v>
      </c>
      <c r="B122" s="238">
        <v>2</v>
      </c>
      <c r="C122" s="221"/>
      <c r="D122" s="244"/>
      <c r="E122" s="244"/>
      <c r="F122" s="221"/>
    </row>
    <row r="123" spans="1:6" ht="19.5" x14ac:dyDescent="0.4">
      <c r="A123" s="41" t="s">
        <v>340</v>
      </c>
      <c r="B123" s="238">
        <v>2</v>
      </c>
      <c r="C123" s="228"/>
      <c r="D123" s="244"/>
      <c r="E123" s="244"/>
      <c r="F123" s="221"/>
    </row>
    <row r="124" spans="1:6" ht="19.5" x14ac:dyDescent="0.4">
      <c r="A124" s="48" t="s">
        <v>285</v>
      </c>
      <c r="B124" s="238">
        <v>2</v>
      </c>
      <c r="C124" s="228"/>
      <c r="D124" s="244"/>
      <c r="E124" s="244"/>
      <c r="F124" s="221"/>
    </row>
    <row r="125" spans="1:6" ht="19.5" x14ac:dyDescent="0.4">
      <c r="A125" s="41" t="s">
        <v>339</v>
      </c>
      <c r="B125" s="238">
        <v>2</v>
      </c>
      <c r="C125" s="228"/>
      <c r="D125" s="234"/>
      <c r="E125" s="268"/>
      <c r="F125" s="221"/>
    </row>
    <row r="126" spans="1:6" ht="36" x14ac:dyDescent="0.35">
      <c r="A126" s="83" t="s">
        <v>239</v>
      </c>
      <c r="B126" s="238">
        <v>2</v>
      </c>
      <c r="C126" s="249" t="str">
        <f>IF(B126=0, -5, "0")</f>
        <v>0</v>
      </c>
      <c r="D126" s="265" t="s">
        <v>606</v>
      </c>
      <c r="E126" s="268"/>
      <c r="F126" s="221"/>
    </row>
    <row r="127" spans="1:6" ht="18" x14ac:dyDescent="0.35">
      <c r="A127" s="76" t="s">
        <v>267</v>
      </c>
      <c r="B127" s="238">
        <v>2</v>
      </c>
      <c r="C127" s="249" t="str">
        <f>IF(B127=0, -5, "0")</f>
        <v>0</v>
      </c>
      <c r="D127" s="244" t="s">
        <v>599</v>
      </c>
      <c r="E127" s="244"/>
      <c r="F127" s="221"/>
    </row>
    <row r="128" spans="1:6" x14ac:dyDescent="0.3">
      <c r="A128" s="48" t="s">
        <v>183</v>
      </c>
      <c r="B128" s="238">
        <v>2</v>
      </c>
      <c r="C128" s="241"/>
      <c r="D128" s="244"/>
      <c r="E128" s="244"/>
      <c r="F128" s="221"/>
    </row>
    <row r="129" spans="1:6" ht="36" x14ac:dyDescent="0.35">
      <c r="A129" s="83" t="s">
        <v>217</v>
      </c>
      <c r="B129" s="238">
        <v>2</v>
      </c>
      <c r="C129" s="249" t="str">
        <f>IF(B129=0, -5, "0")</f>
        <v>0</v>
      </c>
      <c r="D129" s="244" t="s">
        <v>603</v>
      </c>
      <c r="E129" s="244"/>
      <c r="F129" s="221"/>
    </row>
    <row r="130" spans="1:6" x14ac:dyDescent="0.3">
      <c r="A130" s="51" t="s">
        <v>323</v>
      </c>
      <c r="B130" s="238">
        <v>2</v>
      </c>
      <c r="C130" s="241"/>
      <c r="D130" s="244"/>
      <c r="E130" s="244"/>
      <c r="F130" s="221"/>
    </row>
    <row r="131" spans="1:6" ht="18" x14ac:dyDescent="0.35">
      <c r="A131" s="88" t="s">
        <v>366</v>
      </c>
      <c r="B131" s="238">
        <v>2</v>
      </c>
      <c r="C131" s="249" t="str">
        <f>IF(B131=0, -5, "0")</f>
        <v>0</v>
      </c>
      <c r="D131" s="265"/>
      <c r="E131" s="269"/>
      <c r="F131" s="233"/>
    </row>
    <row r="132" spans="1:6" x14ac:dyDescent="0.3">
      <c r="A132" s="304" t="s">
        <v>38</v>
      </c>
      <c r="B132" s="305"/>
      <c r="C132" s="306"/>
      <c r="D132" s="272">
        <f>SUM(B121:C131)</f>
        <v>22</v>
      </c>
    </row>
    <row r="133" spans="1:6" x14ac:dyDescent="0.3">
      <c r="A133" s="304" t="s">
        <v>342</v>
      </c>
      <c r="B133" s="305"/>
      <c r="C133" s="306"/>
      <c r="D133" s="63">
        <f>D132/(COUNT(B121:C131)*2)</f>
        <v>1</v>
      </c>
    </row>
    <row r="134" spans="1:6" s="50" customFormat="1" x14ac:dyDescent="0.3">
      <c r="A134" s="54"/>
      <c r="B134" s="55"/>
      <c r="C134" s="55"/>
      <c r="D134" s="61"/>
    </row>
    <row r="135" spans="1:6" ht="19.5" x14ac:dyDescent="0.4">
      <c r="A135" s="302" t="s">
        <v>78</v>
      </c>
      <c r="B135" s="303"/>
      <c r="C135" s="303"/>
      <c r="D135" s="303"/>
      <c r="E135" s="303"/>
      <c r="F135" s="303"/>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1</v>
      </c>
      <c r="C142" s="222"/>
      <c r="D142" s="245" t="s">
        <v>573</v>
      </c>
      <c r="E142" s="221"/>
      <c r="F142" s="221"/>
    </row>
    <row r="143" spans="1:6" ht="18" x14ac:dyDescent="0.35">
      <c r="A143" s="76" t="s">
        <v>268</v>
      </c>
      <c r="B143" s="237">
        <v>2</v>
      </c>
      <c r="C143" s="250" t="str">
        <f>IF(B143=0, -5, "0")</f>
        <v>0</v>
      </c>
      <c r="D143" s="245" t="s">
        <v>646</v>
      </c>
      <c r="E143" s="222"/>
      <c r="F143" s="221"/>
    </row>
    <row r="144" spans="1:6" ht="18" x14ac:dyDescent="0.35">
      <c r="A144" s="76" t="s">
        <v>218</v>
      </c>
      <c r="B144" s="237">
        <v>2</v>
      </c>
      <c r="C144" s="250" t="str">
        <f>IF(B144=0, -5, "0")</f>
        <v>0</v>
      </c>
      <c r="D144" s="245" t="s">
        <v>645</v>
      </c>
      <c r="E144" s="222"/>
      <c r="F144" s="221"/>
    </row>
    <row r="145" spans="1:6" x14ac:dyDescent="0.3">
      <c r="A145" s="51" t="s">
        <v>104</v>
      </c>
      <c r="B145" s="237">
        <v>2</v>
      </c>
      <c r="C145" s="222"/>
      <c r="D145" s="225"/>
      <c r="E145" s="221"/>
      <c r="F145" s="221"/>
    </row>
    <row r="146" spans="1:6" x14ac:dyDescent="0.3">
      <c r="A146" s="93" t="s">
        <v>240</v>
      </c>
      <c r="B146" s="237">
        <v>1</v>
      </c>
      <c r="C146" s="222"/>
      <c r="D146" s="225"/>
      <c r="E146" s="221"/>
      <c r="F146" s="221"/>
    </row>
    <row r="147" spans="1:6" x14ac:dyDescent="0.3">
      <c r="A147" s="41" t="s">
        <v>352</v>
      </c>
      <c r="B147" s="237">
        <v>2</v>
      </c>
      <c r="C147" s="222"/>
      <c r="D147" s="243"/>
      <c r="E147" s="221"/>
      <c r="F147" s="221"/>
    </row>
    <row r="148" spans="1:6" x14ac:dyDescent="0.3">
      <c r="A148" s="304" t="s">
        <v>38</v>
      </c>
      <c r="B148" s="305"/>
      <c r="C148" s="306"/>
      <c r="D148" s="272">
        <f>SUM(B136:C147)</f>
        <v>22</v>
      </c>
    </row>
    <row r="149" spans="1:6" x14ac:dyDescent="0.3">
      <c r="A149" s="304" t="s">
        <v>342</v>
      </c>
      <c r="B149" s="305"/>
      <c r="C149" s="306"/>
      <c r="D149" s="65">
        <f>D148/(COUNT(B136:C147)*2)</f>
        <v>0.91666666666666663</v>
      </c>
    </row>
    <row r="150" spans="1:6" s="50" customFormat="1" x14ac:dyDescent="0.3">
      <c r="A150" s="54"/>
      <c r="B150" s="55"/>
      <c r="C150" s="55"/>
      <c r="D150" s="56"/>
    </row>
    <row r="151" spans="1:6" ht="19.5" x14ac:dyDescent="0.4">
      <c r="A151" s="302" t="s">
        <v>243</v>
      </c>
      <c r="B151" s="303"/>
      <c r="C151" s="303"/>
      <c r="D151" s="303"/>
      <c r="E151" s="303"/>
      <c r="F151" s="303"/>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4" t="s">
        <v>38</v>
      </c>
      <c r="B160" s="307"/>
      <c r="C160" s="308"/>
      <c r="D160" s="274">
        <f>SUM(B152:C159)</f>
        <v>16</v>
      </c>
    </row>
    <row r="161" spans="1:6" x14ac:dyDescent="0.3">
      <c r="A161" s="304" t="s">
        <v>342</v>
      </c>
      <c r="B161" s="305"/>
      <c r="C161" s="306"/>
      <c r="D161" s="65">
        <f>D160/(COUNT(B152:C159)*2)</f>
        <v>1</v>
      </c>
    </row>
    <row r="162" spans="1:6" s="50" customFormat="1" x14ac:dyDescent="0.3">
      <c r="A162" s="54"/>
      <c r="B162" s="55"/>
      <c r="C162" s="57"/>
      <c r="D162" s="58"/>
    </row>
    <row r="163" spans="1:6" ht="19.5" x14ac:dyDescent="0.4">
      <c r="A163" s="302" t="s">
        <v>85</v>
      </c>
      <c r="B163" s="303"/>
      <c r="C163" s="303"/>
      <c r="D163" s="303"/>
      <c r="E163" s="303"/>
      <c r="F163" s="303"/>
    </row>
    <row r="164" spans="1:6" ht="18" x14ac:dyDescent="0.35">
      <c r="A164" s="76" t="s">
        <v>333</v>
      </c>
      <c r="B164" s="221">
        <v>2</v>
      </c>
      <c r="C164" s="248" t="str">
        <f>IF(B164=0, -5, "0")</f>
        <v>0</v>
      </c>
      <c r="D164" s="221"/>
      <c r="E164" s="221"/>
      <c r="F164" s="221"/>
    </row>
    <row r="165" spans="1:6" ht="33" x14ac:dyDescent="0.3">
      <c r="A165" s="41" t="s">
        <v>334</v>
      </c>
      <c r="B165" s="221">
        <v>1</v>
      </c>
      <c r="C165" s="221"/>
      <c r="D165" s="222" t="s">
        <v>578</v>
      </c>
      <c r="E165" s="221"/>
      <c r="F165" s="221"/>
    </row>
    <row r="166" spans="1:6" ht="33" x14ac:dyDescent="0.3">
      <c r="A166" s="87" t="s">
        <v>241</v>
      </c>
      <c r="B166" s="221">
        <v>1</v>
      </c>
      <c r="C166" s="221"/>
      <c r="D166" s="222" t="s">
        <v>587</v>
      </c>
      <c r="E166" s="221"/>
      <c r="F166" s="221"/>
    </row>
    <row r="167" spans="1:6" x14ac:dyDescent="0.3">
      <c r="A167" s="41" t="s">
        <v>95</v>
      </c>
      <c r="B167" s="221">
        <v>2</v>
      </c>
      <c r="C167" s="221"/>
      <c r="D167" s="221"/>
      <c r="E167" s="222"/>
      <c r="F167" s="221"/>
    </row>
    <row r="168" spans="1:6" x14ac:dyDescent="0.3">
      <c r="A168" s="304" t="s">
        <v>38</v>
      </c>
      <c r="B168" s="305"/>
      <c r="C168" s="306"/>
      <c r="D168" s="272">
        <f>SUM(B164:C167)</f>
        <v>6</v>
      </c>
    </row>
    <row r="169" spans="1:6" x14ac:dyDescent="0.3">
      <c r="A169" s="304" t="s">
        <v>342</v>
      </c>
      <c r="B169" s="305"/>
      <c r="C169" s="306"/>
      <c r="D169" s="65">
        <f>D168/(COUNT(B164:C167)*2)</f>
        <v>0.75</v>
      </c>
    </row>
    <row r="170" spans="1:6" s="50" customFormat="1" x14ac:dyDescent="0.3">
      <c r="A170" s="54"/>
      <c r="B170" s="55"/>
      <c r="C170" s="55"/>
      <c r="D170" s="56"/>
    </row>
    <row r="171" spans="1:6" ht="19.5" x14ac:dyDescent="0.4">
      <c r="A171" s="309" t="s">
        <v>17</v>
      </c>
      <c r="B171" s="310"/>
      <c r="C171" s="310"/>
      <c r="D171" s="310"/>
      <c r="E171" s="310"/>
      <c r="F171" s="310"/>
    </row>
    <row r="172" spans="1:6" x14ac:dyDescent="0.3">
      <c r="A172" s="48" t="s">
        <v>202</v>
      </c>
      <c r="B172" s="221">
        <v>2</v>
      </c>
      <c r="C172" s="221"/>
      <c r="D172" s="247"/>
      <c r="E172" s="221"/>
      <c r="F172" s="221"/>
    </row>
    <row r="173" spans="1:6" x14ac:dyDescent="0.3">
      <c r="A173" s="41" t="s">
        <v>96</v>
      </c>
      <c r="B173" s="221">
        <v>2</v>
      </c>
      <c r="C173" s="221"/>
      <c r="D173" s="241"/>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4" t="s">
        <v>38</v>
      </c>
      <c r="B176" s="305"/>
      <c r="C176" s="306"/>
      <c r="D176" s="272">
        <f>SUM(B172:C175)</f>
        <v>8</v>
      </c>
    </row>
    <row r="177" spans="1:6" x14ac:dyDescent="0.3">
      <c r="A177" s="304" t="s">
        <v>342</v>
      </c>
      <c r="B177" s="305"/>
      <c r="C177" s="306"/>
      <c r="D177" s="65">
        <f>D176/(COUNT(B172:C175)*2)</f>
        <v>1</v>
      </c>
    </row>
    <row r="178" spans="1:6" s="50" customFormat="1" x14ac:dyDescent="0.3">
      <c r="A178" s="54"/>
      <c r="B178" s="55"/>
      <c r="C178" s="55"/>
      <c r="D178" s="56"/>
    </row>
    <row r="179" spans="1:6" ht="19.5" x14ac:dyDescent="0.4">
      <c r="A179" s="302" t="s">
        <v>87</v>
      </c>
      <c r="B179" s="303"/>
      <c r="C179" s="303"/>
      <c r="D179" s="303"/>
      <c r="E179" s="303"/>
      <c r="F179" s="303"/>
    </row>
    <row r="180" spans="1:6" x14ac:dyDescent="0.3">
      <c r="A180" s="87" t="s">
        <v>364</v>
      </c>
      <c r="B180" s="221">
        <v>1</v>
      </c>
      <c r="C180" s="221"/>
      <c r="D180" s="222" t="s">
        <v>647</v>
      </c>
      <c r="E180" s="222"/>
      <c r="F180" s="221"/>
    </row>
    <row r="181" spans="1:6" x14ac:dyDescent="0.3">
      <c r="A181" s="95" t="s">
        <v>247</v>
      </c>
      <c r="B181" s="221">
        <v>1</v>
      </c>
      <c r="C181" s="221"/>
      <c r="D181" s="222" t="s">
        <v>581</v>
      </c>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ht="33" x14ac:dyDescent="0.3">
      <c r="A184" s="41" t="s">
        <v>356</v>
      </c>
      <c r="B184" s="221">
        <v>1</v>
      </c>
      <c r="C184" s="221"/>
      <c r="D184" s="222" t="s">
        <v>582</v>
      </c>
      <c r="E184" s="221"/>
      <c r="F184" s="221"/>
    </row>
    <row r="185" spans="1:6" x14ac:dyDescent="0.3">
      <c r="A185" s="304" t="s">
        <v>38</v>
      </c>
      <c r="B185" s="305"/>
      <c r="C185" s="306"/>
      <c r="D185" s="272">
        <f>SUM(B180:C184)</f>
        <v>7</v>
      </c>
    </row>
    <row r="186" spans="1:6" x14ac:dyDescent="0.3">
      <c r="A186" s="304" t="s">
        <v>342</v>
      </c>
      <c r="B186" s="305"/>
      <c r="C186" s="306"/>
      <c r="D186" s="65">
        <f>D185/(COUNT(B180:C184)*2)</f>
        <v>0.7</v>
      </c>
    </row>
    <row r="187" spans="1:6" s="50" customFormat="1" x14ac:dyDescent="0.3">
      <c r="A187" s="54"/>
      <c r="B187" s="55"/>
      <c r="C187" s="55"/>
      <c r="D187" s="56"/>
    </row>
    <row r="188" spans="1:6" ht="19.5" x14ac:dyDescent="0.4">
      <c r="A188" s="302" t="s">
        <v>242</v>
      </c>
      <c r="B188" s="303"/>
      <c r="C188" s="303"/>
      <c r="D188" s="303"/>
      <c r="E188" s="303"/>
      <c r="F188" s="303"/>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1</v>
      </c>
      <c r="C192" s="221"/>
      <c r="D192" s="221" t="s">
        <v>583</v>
      </c>
      <c r="E192" s="221"/>
      <c r="F192" s="221"/>
    </row>
    <row r="193" spans="1:4" x14ac:dyDescent="0.3">
      <c r="A193" s="304" t="s">
        <v>38</v>
      </c>
      <c r="B193" s="305"/>
      <c r="C193" s="306"/>
      <c r="D193" s="97">
        <f>SUM(B189:C192)</f>
        <v>3</v>
      </c>
    </row>
    <row r="194" spans="1:4" x14ac:dyDescent="0.3">
      <c r="A194" s="304" t="s">
        <v>342</v>
      </c>
      <c r="B194" s="305"/>
      <c r="C194" s="306"/>
      <c r="D194" s="65">
        <f>D193/(COUNT(B189:C192)*2)</f>
        <v>0.75</v>
      </c>
    </row>
    <row r="196" spans="1:4" ht="18" x14ac:dyDescent="0.35">
      <c r="A196" s="121" t="s">
        <v>617</v>
      </c>
      <c r="B196" s="120"/>
      <c r="C196" s="120"/>
      <c r="D196" s="270">
        <v>0.44440000000000002</v>
      </c>
    </row>
    <row r="197" spans="1:4" ht="22.5" x14ac:dyDescent="0.3">
      <c r="A197" s="71" t="s">
        <v>47</v>
      </c>
      <c r="B197" s="72"/>
      <c r="C197" s="73"/>
      <c r="D197" s="74">
        <f>SUM(D193,D185,D176,D168,D160,D62,D51,D32,D22,D117,D148,D132,D101,D83,D41)</f>
        <v>212</v>
      </c>
    </row>
    <row r="198" spans="1:4" ht="22.5" x14ac:dyDescent="0.3">
      <c r="A198" s="71" t="s">
        <v>378</v>
      </c>
      <c r="B198" s="72"/>
      <c r="C198" s="73"/>
      <c r="D198" s="75">
        <f>D197/(COUNT(B189:C192,B180:C184,B172:C175,B164:C167,B152:C159,B55:C61,B45:C50,B26:C31,B17:C21,B106:C116,B136:C147,B121:C131,B87:C100,B66:C82,B36:C40)*2)</f>
        <v>0.95495495495495497</v>
      </c>
    </row>
  </sheetData>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121:B131 B36:B40 B45:B50 B26:B31 B189:B192 B87:B100 B106:B116 B152:B159 B66:B82 B136:B147 B164:B167 B172:B175 B180:B184 B55:B61">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'A3 Exploitation'!Zone_d_impression</vt:lpstr>
      <vt:lpstr>'A3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2018-01-05T09:44:01Z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