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afsa\05-mai 2017\"/>
    </mc:Choice>
  </mc:AlternateContent>
  <bookViews>
    <workbookView xWindow="0" yWindow="0" windowWidth="20490" windowHeight="7665" tabRatio="945"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79" i="29" l="1"/>
  <c r="B170" i="29"/>
  <c r="B152" i="29"/>
  <c r="B143" i="29"/>
  <c r="B134" i="29"/>
  <c r="B161"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D491" i="24"/>
  <c r="D492" i="24" s="1"/>
  <c r="C477" i="24"/>
  <c r="C476" i="24"/>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D206" i="22"/>
  <c r="D207" i="22" s="1"/>
  <c r="C204" i="22"/>
  <c r="C203" i="22"/>
  <c r="C195" i="22"/>
  <c r="A193" i="22"/>
  <c r="C180" i="22"/>
  <c r="C176" i="22"/>
  <c r="C174" i="22"/>
  <c r="C172" i="22"/>
  <c r="D186" i="22" s="1"/>
  <c r="D187" i="22" s="1"/>
  <c r="C160" i="22"/>
  <c r="D163" i="22" s="1"/>
  <c r="A153" i="22"/>
  <c r="C143" i="22"/>
  <c r="C141" i="22"/>
  <c r="C140" i="22"/>
  <c r="D146" i="22" s="1"/>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C498" i="20"/>
  <c r="D500" i="20" s="1"/>
  <c r="C477" i="20"/>
  <c r="D491" i="20" s="1"/>
  <c r="D492" i="20" s="1"/>
  <c r="C476" i="20"/>
  <c r="D470" i="20"/>
  <c r="D471" i="20" s="1"/>
  <c r="C467" i="20"/>
  <c r="D461" i="20"/>
  <c r="D462" i="20" s="1"/>
  <c r="D448" i="20"/>
  <c r="C439" i="20"/>
  <c r="D442" i="20" s="1"/>
  <c r="D443" i="20" s="1"/>
  <c r="A436" i="20"/>
  <c r="C426" i="20"/>
  <c r="D429" i="20" s="1"/>
  <c r="C423" i="20"/>
  <c r="C419" i="20"/>
  <c r="C413" i="20"/>
  <c r="D415" i="20" s="1"/>
  <c r="D416" i="20" s="1"/>
  <c r="A406" i="20"/>
  <c r="C396" i="20"/>
  <c r="C395" i="20"/>
  <c r="C387" i="20"/>
  <c r="C384" i="20"/>
  <c r="C374" i="20"/>
  <c r="C369" i="20"/>
  <c r="C359" i="20"/>
  <c r="D363" i="20" s="1"/>
  <c r="D364" i="20" s="1"/>
  <c r="A353" i="20"/>
  <c r="D346" i="20"/>
  <c r="C341" i="20"/>
  <c r="C333" i="20"/>
  <c r="D336" i="20" s="1"/>
  <c r="D337" i="20" s="1"/>
  <c r="C331" i="20"/>
  <c r="C330" i="20"/>
  <c r="A325" i="20"/>
  <c r="C315" i="20"/>
  <c r="D318" i="20" s="1"/>
  <c r="C311" i="20"/>
  <c r="C309" i="20"/>
  <c r="C300" i="20"/>
  <c r="D302" i="20" s="1"/>
  <c r="D303" i="20" s="1"/>
  <c r="A292" i="20"/>
  <c r="C279" i="20"/>
  <c r="C277" i="20"/>
  <c r="C271" i="20"/>
  <c r="D285" i="20" s="1"/>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D110" i="20"/>
  <c r="D111" i="20" s="1"/>
  <c r="C109" i="20"/>
  <c r="C107" i="20"/>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D54" i="18" s="1"/>
  <c r="D55" i="18" s="1"/>
  <c r="A44" i="18"/>
  <c r="C33" i="18"/>
  <c r="C28" i="18"/>
  <c r="D23" i="18"/>
  <c r="D24" i="18" s="1"/>
  <c r="A17" i="18"/>
  <c r="A8" i="18"/>
  <c r="C419" i="16"/>
  <c r="C423" i="16"/>
  <c r="D160" i="19" l="1"/>
  <c r="D161" i="19" s="1"/>
  <c r="D148" i="19"/>
  <c r="D149" i="19" s="1"/>
  <c r="D132" i="19"/>
  <c r="D133" i="19" s="1"/>
  <c r="D117" i="19"/>
  <c r="D118" i="19" s="1"/>
  <c r="D83" i="19"/>
  <c r="D84" i="19" s="1"/>
  <c r="D37" i="18"/>
  <c r="D242" i="18"/>
  <c r="D379" i="18"/>
  <c r="D380" i="18" s="1"/>
  <c r="D399" i="18"/>
  <c r="D400" i="18" s="1"/>
  <c r="D263" i="18"/>
  <c r="D264" i="18" s="1"/>
  <c r="D206" i="18"/>
  <c r="D207" i="18" s="1"/>
  <c r="D81" i="18"/>
  <c r="D82" i="18" s="1"/>
  <c r="D146" i="18"/>
  <c r="D147" i="18" s="1"/>
  <c r="D451" i="18"/>
  <c r="D452" i="18" s="1"/>
  <c r="D186" i="20"/>
  <c r="D187" i="20" s="1"/>
  <c r="D229" i="20"/>
  <c r="D230" i="20" s="1"/>
  <c r="D134" i="22"/>
  <c r="D135" i="22" s="1"/>
  <c r="D134" i="24"/>
  <c r="D135" i="24" s="1"/>
  <c r="D146" i="24"/>
  <c r="D81" i="26"/>
  <c r="D206" i="26"/>
  <c r="D207" i="26" s="1"/>
  <c r="D263" i="26"/>
  <c r="D264" i="26" s="1"/>
  <c r="D148" i="27"/>
  <c r="D149" i="27" s="1"/>
  <c r="D134" i="18"/>
  <c r="D135" i="18" s="1"/>
  <c r="D186" i="18"/>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318" i="26"/>
  <c r="D336" i="26"/>
  <c r="D337" i="26" s="1"/>
  <c r="D429" i="26"/>
  <c r="D101" i="19"/>
  <c r="D102" i="19" s="1"/>
  <c r="D160" i="23"/>
  <c r="D161" i="23" s="1"/>
  <c r="D160" i="25"/>
  <c r="D161" i="25" s="1"/>
  <c r="D101" i="27"/>
  <c r="D102" i="27" s="1"/>
  <c r="D451" i="26"/>
  <c r="D452" i="26" s="1"/>
  <c r="D83" i="21"/>
  <c r="D84" i="21" s="1"/>
  <c r="D132" i="21"/>
  <c r="D133" i="21" s="1"/>
  <c r="D148" i="21"/>
  <c r="D149" i="21" s="1"/>
  <c r="D83" i="23"/>
  <c r="D84" i="23" s="1"/>
  <c r="D132" i="23"/>
  <c r="D133" i="23" s="1"/>
  <c r="D148" i="23"/>
  <c r="D149" i="23" s="1"/>
  <c r="D83" i="25"/>
  <c r="D84" i="25" s="1"/>
  <c r="D132" i="25"/>
  <c r="D133" i="25" s="1"/>
  <c r="D148" i="25"/>
  <c r="D149" i="25" s="1"/>
  <c r="D285" i="18"/>
  <c r="D318" i="18"/>
  <c r="D321" i="18" s="1"/>
  <c r="D322" i="18" s="1"/>
  <c r="D336" i="18"/>
  <c r="D337" i="18" s="1"/>
  <c r="D429" i="18"/>
  <c r="D432" i="18" s="1"/>
  <c r="D433" i="18" s="1"/>
  <c r="D54" i="20"/>
  <c r="D55" i="20" s="1"/>
  <c r="D134" i="20"/>
  <c r="D135" i="20" s="1"/>
  <c r="D146" i="20"/>
  <c r="D379" i="20"/>
  <c r="D380" i="20" s="1"/>
  <c r="D399" i="20"/>
  <c r="D81" i="22"/>
  <c r="D110" i="22"/>
  <c r="D111" i="22" s="1"/>
  <c r="D229" i="22"/>
  <c r="D230" i="22" s="1"/>
  <c r="D242" i="22"/>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501" i="18"/>
  <c r="D96" i="18"/>
  <c r="D97" i="18" s="1"/>
  <c r="D243" i="18"/>
  <c r="D149" i="18"/>
  <c r="D150" i="18" s="1"/>
  <c r="D164" i="18"/>
  <c r="D38" i="18"/>
  <c r="D347" i="18"/>
  <c r="D449" i="18"/>
  <c r="D430" i="18" l="1"/>
  <c r="D402" i="18"/>
  <c r="D403" i="18" s="1"/>
  <c r="B125" i="29" s="1"/>
  <c r="D319" i="18"/>
  <c r="D288" i="18"/>
  <c r="D289" i="18" s="1"/>
  <c r="B98" i="29" s="1"/>
  <c r="D245" i="18"/>
  <c r="D246" i="18" s="1"/>
  <c r="B89" i="29" s="1"/>
  <c r="D189" i="18"/>
  <c r="D190" i="18" s="1"/>
  <c r="D349" i="26"/>
  <c r="D350" i="26" s="1"/>
  <c r="D349" i="18"/>
  <c r="D350" i="18" s="1"/>
  <c r="B116" i="29" s="1"/>
  <c r="D504" i="26"/>
  <c r="D505" i="26" s="1"/>
  <c r="B12" i="26" s="1"/>
  <c r="D504" i="24"/>
  <c r="D505" i="24" s="1"/>
  <c r="B12" i="24" s="1"/>
  <c r="D504" i="22"/>
  <c r="D505" i="22" s="1"/>
  <c r="B12" i="22" s="1"/>
  <c r="D504" i="20"/>
  <c r="D505" i="20" s="1"/>
  <c r="B12" i="20" s="1"/>
  <c r="B53" i="29"/>
  <c r="B138" i="29"/>
  <c r="B93" i="29"/>
  <c r="B75" i="29"/>
  <c r="B128" i="29"/>
  <c r="B101" i="29"/>
  <c r="B181" i="29"/>
  <c r="B100" i="29"/>
  <c r="B145" i="29"/>
  <c r="B55" i="29"/>
  <c r="B99" i="29"/>
  <c r="B126" i="29"/>
  <c r="B80" i="29"/>
  <c r="B107" i="29"/>
  <c r="B71" i="29"/>
  <c r="A8" i="16"/>
  <c r="B192" i="29"/>
  <c r="B191" i="29"/>
  <c r="B188" i="29"/>
  <c r="B183" i="29"/>
  <c r="B182" i="29"/>
  <c r="B180" i="29"/>
  <c r="B174" i="29"/>
  <c r="B173" i="29"/>
  <c r="B172" i="29"/>
  <c r="B171" i="29"/>
  <c r="B165" i="29"/>
  <c r="B164" i="29"/>
  <c r="B163" i="29"/>
  <c r="B162" i="29"/>
  <c r="B156" i="29"/>
  <c r="B155" i="29"/>
  <c r="B154" i="29"/>
  <c r="B153"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A7" i="25"/>
  <c r="A7" i="27"/>
  <c r="A7" i="19"/>
  <c r="A7" i="21"/>
  <c r="A7" i="23"/>
  <c r="A7" i="17"/>
  <c r="B62" i="29"/>
  <c r="B190" i="29"/>
  <c r="B189" i="29"/>
  <c r="B48" i="29"/>
  <c r="B47" i="29"/>
  <c r="B46" i="29"/>
  <c r="B45" i="29"/>
  <c r="B36" i="29"/>
  <c r="B26" i="29"/>
  <c r="J186" i="29"/>
  <c r="J177" i="29"/>
  <c r="J168" i="29"/>
  <c r="J159" i="29"/>
  <c r="J150" i="29"/>
  <c r="J141" i="29"/>
  <c r="J132" i="29"/>
  <c r="J123" i="29"/>
  <c r="J114" i="29"/>
  <c r="J105" i="29"/>
  <c r="J96" i="29"/>
  <c r="J87" i="29"/>
  <c r="J78" i="29"/>
  <c r="J69" i="29"/>
  <c r="J60" i="29"/>
  <c r="J51" i="29"/>
  <c r="J42" i="29"/>
  <c r="J33" i="29"/>
  <c r="J23" i="29"/>
  <c r="B12" i="18" l="1"/>
  <c r="B35" i="29"/>
  <c r="B25" i="29"/>
  <c r="B29" i="29"/>
  <c r="B39" i="29"/>
  <c r="B28" i="29"/>
  <c r="B38" i="29"/>
  <c r="B37" i="29"/>
  <c r="B27"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D197" i="17"/>
  <c r="D198" i="17" s="1"/>
  <c r="B187"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<sst xmlns="http://schemas.openxmlformats.org/spreadsheetml/2006/main" count="4426" uniqueCount="516">
  <si>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</si>
  <si>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</si>
  <si>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</si>
  <si>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</si>
  <si>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</si>
  <si>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</si>
  <si>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</si>
  <si>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</si>
  <si>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</si>
  <si>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</si>
  <si>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</si>
  <si>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</si>
  <si>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</si>
  <si>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</si>
  <si>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</si>
  <si>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</si>
  <si>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</si>
  <si>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</si>
  <si>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</si>
  <si>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</si>
  <si>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</si>
  <si>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</si>
  <si>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</si>
  <si>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</si>
  <si>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</si>
  <si>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</si>
  <si>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</si>
  <si>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</si>
  <si>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</si>
  <si>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</si>
  <si>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</si>
  <si>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</si>
  <si>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</si>
  <si>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</si>
  <si>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</si>
  <si>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</si>
  <si>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</si>
  <si>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</si>
  <si>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</si>
  <si>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</si>
  <si>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</si>
  <si>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</si>
  <si>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</si>
  <si>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</si>
  <si>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</si>
  <si>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</si>
  <si>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</si>
  <si>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</si>
  <si>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</si>
  <si>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</si>
  <si>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</si>
  <si>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</si>
  <si>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</si>
  <si>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</si>
  <si>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</si>
  <si>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</si>
  <si>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</si>
  <si>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</si>
  <si>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</si>
  <si>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</si>
  <si>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</si>
  <si>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</si>
  <si>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</si>
  <si>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</si>
  <si>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</si>
  <si>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</si>
  <si>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</si>
  <si>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</si>
  <si>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</si>
  <si>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</si>
  <si>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</si>
  <si>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</si>
  <si>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</si>
  <si>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</si>
  <si>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</si>
  <si>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</si>
  <si>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</si>
  <si>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</si>
  <si>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</si>
  <si>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</si>
  <si>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</si>
  <si>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</si>
  <si>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</si>
  <si>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</si>
  <si>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</si>
  <si>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</si>
  <si>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</si>
  <si>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</si>
  <si>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</si>
  <si>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</si>
  <si>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</si>
  <si>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</si>
  <si>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</si>
  <si>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</si>
  <si>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</si>
  <si>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</si>
  <si>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</si>
  <si>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</si>
  <si>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</si>
  <si>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</si>
  <si>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</si>
  <si>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</si>
  <si>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</si>
  <si>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</si>
  <si>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</si>
  <si>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</si>
  <si>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</si>
  <si>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</si>
  <si>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</si>
  <si>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</si>
  <si>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</si>
  <si>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</si>
  <si>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</si>
  <si>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</si>
  <si>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</si>
  <si>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</si>
  <si>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</si>
  <si>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</si>
  <si>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</si>
  <si>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</si>
  <si>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</si>
  <si>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</si>
  <si>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</si>
  <si>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</si>
  <si>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</si>
  <si>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</si>
  <si>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</si>
  <si>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</si>
  <si>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</si>
  <si>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</si>
  <si>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</si>
  <si>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</si>
  <si>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</si>
  <si>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</si>
  <si>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</si>
  <si>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</si>
  <si>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</si>
  <si>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</si>
  <si>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</si>
  <si>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</si>
  <si>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</si>
  <si>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</si>
  <si>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</si>
  <si>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</si>
  <si>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</si>
  <si>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</si>
  <si>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</si>
  <si>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</si>
  <si>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</si>
  <si>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</si>
  <si>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</si>
  <si>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</si>
  <si>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</si>
  <si>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</si>
  <si>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</si>
  <si>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</si>
  <si>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</si>
  <si>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</si>
  <si>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</si>
  <si>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</si>
  <si>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</si>
  <si>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</si>
  <si>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</si>
  <si>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</si>
  <si>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</si>
  <si>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</si>
  <si>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</si>
  <si>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</si>
  <si>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</si>
  <si>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</si>
  <si>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</si>
  <si>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</si>
  <si>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</si>
  <si>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</si>
  <si>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</si>
  <si>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</si>
  <si>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</si>
  <si>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</si>
  <si>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</si>
  <si>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</si>
  <si>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</si>
  <si>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</si>
  <si>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</si>
  <si>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</si>
  <si>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</si>
  <si>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</si>
  <si>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</si>
  <si>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</si>
  <si>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</si>
  <si>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</si>
  <si>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</si>
  <si>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</si>
  <si>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</si>
  <si>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</si>
  <si>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</si>
  <si>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</si>
  <si>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</si>
  <si>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</si>
  <si>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</si>
  <si>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</si>
  <si>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</si>
  <si>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</si>
  <si>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</si>
  <si>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</si>
  <si>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</si>
  <si>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</si>
  <si>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</si>
  <si>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</si>
  <si>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</si>
  <si>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</si>
  <si>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</si>
  <si>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</si>
  <si>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</si>
  <si>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</si>
  <si>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</si>
  <si>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</si>
  <si>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</si>
  <si>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</si>
  <si>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</si>
  <si>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</si>
  <si>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</si>
  <si>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</si>
  <si>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</si>
  <si>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</si>
  <si>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</si>
  <si>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</si>
  <si>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</si>
  <si>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</si>
  <si>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</si>
  <si>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</si>
  <si>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</si>
  <si>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</si>
  <si>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</si>
  <si>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</si>
  <si>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</si>
  <si>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</si>
  <si>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</si>
  <si>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</si>
  <si>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</si>
  <si>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</si>
  <si>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</si>
  <si>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</si>
  <si>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</si>
  <si>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</si>
  <si>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</si>
  <si>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</si>
  <si>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</si>
  <si>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</si>
  <si>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</si>
  <si>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</si>
  <si>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</si>
  <si>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</si>
  <si>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</si>
  <si>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</si>
  <si>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</si>
  <si>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</si>
  <si>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</si>
  <si>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</si>
  <si>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</si>
  <si>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</si>
  <si>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</si>
  <si>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</si>
  <si>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</si>
  <si>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</si>
  <si>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</si>
  <si>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</si>
  <si>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</si>
  <si>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</si>
  <si>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</si>
  <si>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</si>
  <si>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</si>
  <si>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</si>
  <si>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</si>
  <si>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</si>
  <si>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</si>
  <si>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</si>
  <si>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</si>
  <si>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</si>
  <si>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</si>
  <si>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</si>
  <si>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</si>
  <si>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</si>
  <si>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</si>
  <si>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</si>
  <si>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</si>
  <si>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</si>
  <si>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</si>
  <si>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</si>
  <si>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</si>
  <si>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</si>
  <si>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</si>
  <si>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</si>
  <si>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</si>
  <si>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</si>
  <si>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</si>
  <si>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</si>
  <si>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</si>
  <si>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</si>
  <si>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</si>
  <si>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</si>
  <si>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</si>
  <si>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</si>
  <si>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</si>
  <si>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</si>
  <si>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</si>
  <si>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</si>
  <si>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</si>
  <si>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</si>
  <si>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</si>
  <si>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</si>
  <si>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</si>
  <si>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</si>
  <si>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</si>
  <si>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</si>
  <si>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</si>
  <si>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</si>
  <si>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</si>
  <si>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</si>
  <si>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</si>
  <si>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</si>
  <si>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</si>
  <si>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</si>
  <si>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</si>
  <si>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</si>
  <si>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</si>
  <si>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</si>
  <si>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</si>
  <si>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</si>
  <si>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</si>
  <si>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</si>
  <si>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</si>
  <si>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</si>
  <si>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</si>
  <si>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</si>
  <si>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</si>
  <si>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</si>
  <si>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</si>
  <si>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</si>
  <si>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</si>
  <si>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</si>
  <si>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</si>
  <si>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</si>
  <si>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</si>
  <si>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</si>
  <si>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</si>
  <si>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</si>
  <si>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</si>
  <si>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</si>
  <si>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</si>
  <si>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</si>
  <si>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</si>
  <si>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</si>
  <si>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</si>
  <si>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</si>
  <si>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</si>
  <si>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</si>
  <si>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</si>
  <si>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</si>
  <si>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</si>
  <si>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</si>
  <si>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</si>
  <si>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</si>
  <si>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</si>
  <si>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</si>
  <si>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</si>
  <si>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</si>
  <si>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</si>
  <si>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</si>
  <si>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</si>
  <si>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</si>
  <si>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</si>
  <si>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</si>
  <si>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</si>
  <si>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</si>
  <si>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</si>
  <si>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</si>
  <si>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</si>
  <si>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</si>
  <si>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</si>
  <si>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</si>
  <si>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</si>
  <si>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</si>
  <si>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</si>
  <si>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</si>
  <si>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</si>
  <si>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</si>
  <si>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</si>
  <si>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</si>
  <si>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</si>
  <si>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</si>
  <si>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</si>
  <si>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</si>
  <si>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</si>
  <si>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</si>
  <si>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</si>
  <si>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</si>
  <si>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</si>
  <si>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</si>
  <si>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</si>
  <si>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</si>
  <si>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</si>
  <si>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</si>
  <si>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</si>
  <si>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</si>
  <si>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</si>
  <si>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</si>
  <si>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</si>
  <si>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</si>
  <si>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</si>
  <si>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</si>
  <si>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</si>
  <si>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GAFSA</t>
  </si>
  <si>
    <t>Dr Hatem KARAA</t>
  </si>
  <si>
    <t>M Naïm Ahmadi</t>
  </si>
  <si>
    <t>Les traitements ne sont pas enregistrés</t>
  </si>
  <si>
    <t>Dépassement de la DLUO de deux paquets de nougat aux cacahuettes (DLUO: 08/01/2017)</t>
  </si>
  <si>
    <t>Les traitements ne sont pas séparés des activités propres.</t>
  </si>
  <si>
    <t>Ces opérations devront être faites en fin d'après-midi pour le service du lendemain. Afficher les horaires correspondants aux actions</t>
  </si>
  <si>
    <t>Enregistrer ces opérations sur le tableau correspondant.</t>
  </si>
  <si>
    <t>Etagères du laboratoires sales</t>
  </si>
  <si>
    <t>Renforcer les actions de nettoyage</t>
  </si>
  <si>
    <t>présence de souillures en dessous de la table</t>
  </si>
  <si>
    <t>Filtres de la hotte aspirante sales</t>
  </si>
  <si>
    <t>Exposition des english pies à température ambiante. Le protocole n'a pas encore été validé par la qualité.</t>
  </si>
  <si>
    <t>En l'absence de meuble froid ce produits ne doit pas être mis en vente sauf avec l'avale de la qualité.</t>
  </si>
  <si>
    <t>Suivi irrégiulier: fromage sidi salem découpé le 8/2 et numidia découpé 6/2 non tracés.
Etiquettes des fromages non conservés</t>
  </si>
  <si>
    <t>Assurer un suivi de tous le fromages découpés.
Coserver les étiquettes des fromages découpés</t>
  </si>
  <si>
    <t>pas de prise des températures à la thermosonde de la chambre froide et du linéaire</t>
  </si>
  <si>
    <t>assurer le suivi des températures à cœur des produits à la thermo sonde</t>
  </si>
  <si>
    <t>les produits dans le meuble trad ne sont pas protégés</t>
  </si>
  <si>
    <t>protéger les produits trad</t>
  </si>
  <si>
    <t>Les étiquettes des produits panés et des produits marinés ne présentent pas la liste des ingrédients.</t>
  </si>
  <si>
    <t>Exiger l'étiquetage intégral de ces produits.</t>
  </si>
  <si>
    <t>trier les fruits présentés à la vente</t>
  </si>
  <si>
    <t>Nettoyer les caches des système d'éclairage</t>
  </si>
  <si>
    <t>bananes trop mures présentées à la vente</t>
  </si>
  <si>
    <t>Présence de boites de salade mechouia Abida dont la DLUO initiale est éffacée et remplacée  par une autre (produits mis à l'écart par le responsable du magasin)</t>
  </si>
  <si>
    <t>renforcer les actions de nettoyage des filtres de la hotte</t>
  </si>
  <si>
    <t xml:space="preserve">renforcer les actions de nettoyage en dessous de la table </t>
  </si>
  <si>
    <t>Porte de la réception constamment ouverte</t>
  </si>
  <si>
    <t>Limiter les ouvertures de la porte au moment des réceptions</t>
  </si>
  <si>
    <t>L'emplacement du local poubelle est dans le circuit d'acheminement des denrées reçues vers la réseve et la surface de vente</t>
  </si>
  <si>
    <t>Eviter les croisements en planifiant les horaires d'évacuation des déchets</t>
  </si>
  <si>
    <t>les instructions doivent être en couleur et en matériau résistant à l'eau</t>
  </si>
  <si>
    <t>Sol crevassé et abimé à plusieurs endroits</t>
  </si>
  <si>
    <t>réparer le sol</t>
  </si>
  <si>
    <t>les protections du système d'éclairage sales</t>
  </si>
  <si>
    <t>certains éléments inutiles sont encore entreposés</t>
  </si>
  <si>
    <t>laboratoire non climatisé</t>
  </si>
  <si>
    <t>Présence de givre au niveau de l'élément (température élevée)</t>
  </si>
  <si>
    <t>revoir le problème de givre au niveau du linéaire</t>
  </si>
  <si>
    <t>le meuble froid ne permet pas de protéger les produits contre la contamination par les insectes</t>
  </si>
  <si>
    <t>Positionnement entre le stand du traiteur et celui de la charcuterie: risque de contamination accrue</t>
  </si>
  <si>
    <t>cornière décollée au niveau de la chambre froide</t>
  </si>
  <si>
    <t xml:space="preserve">le revetement du plafond autours de la machine à glace est rouillé </t>
  </si>
  <si>
    <t>Prévoir un meilleur revetement du plafond</t>
  </si>
  <si>
    <t>les casiers sont étroits</t>
  </si>
  <si>
    <t>mettre en place un papier adapté à la forme du distributeur</t>
  </si>
  <si>
    <t>plonge à un seul bac au niveau du rayon traiteur</t>
  </si>
  <si>
    <t>la hauteur des DEIV doit être &lt; 2,2m</t>
  </si>
  <si>
    <t>climatiseur non encore installé</t>
  </si>
  <si>
    <t>Dr Hatem  KARAA</t>
  </si>
  <si>
    <t>Mrs Naïm Ahmadi et chefs des rayons</t>
  </si>
  <si>
    <t>mettre les produits casse dans la zone réservée à cet usage</t>
  </si>
  <si>
    <t xml:space="preserve">Le dosage et le temps d'immersion relatifs à l'opération de désinfection des fruits ne sont pas respectés </t>
  </si>
  <si>
    <t>respecter le dosage (1/4 goblet d'eau de Javel par 10 litres d'eau) et le temps de contact (10 minutes)</t>
  </si>
  <si>
    <t>Etagères de la chambre froide sales</t>
  </si>
  <si>
    <t>Broches du rotissoire, table et trancheur sales.</t>
  </si>
  <si>
    <t>renforcer les actions de nettoyage des broches du rotissoire, trancheur et des tables placés au stand</t>
  </si>
  <si>
    <t>Assurer l'enregistrement des paramétres de cuisson (température de fin de cuisson )</t>
  </si>
  <si>
    <t>Les paramétres de cuisson (température de fin de cuisson) ne sont pas enregistrés sur les fiches de suivi</t>
  </si>
  <si>
    <t xml:space="preserve">respecter le dosage d'eau de javel utilisée pour la désinfection des crudités et des œufs (1/4 goblet d'eau de Javel par 10 litres d'eau) </t>
  </si>
  <si>
    <t xml:space="preserve">Le dosage relatif à l'opération de désinfection des crudités  n'est pas respecté </t>
  </si>
  <si>
    <t>Fiche de réception en rayon non utilisée</t>
  </si>
  <si>
    <t>Assurer l'utilisation de la fiche de réception en rayon</t>
  </si>
  <si>
    <t>Ce paramétre ne peut être évalué / audité puique les durées d'exposition ne sont pas renseignées sur les fiches de suivi</t>
  </si>
  <si>
    <t xml:space="preserve">Assurer l'enregistrement sur les fiches correspondantes les horaires du début et de fin d'exposition des aliments </t>
  </si>
  <si>
    <t>mozza pizza présentée à la vente avec une DLC  de 9/07/2017 alors que celle en stock en chambre froide est  du 25/06/2017</t>
  </si>
  <si>
    <t>Respecter le principe du FEFO lors de vente des denrées alimentaires</t>
  </si>
  <si>
    <t>Pas de suivi des températures de stockage durant les trois derniers jours.</t>
  </si>
  <si>
    <t>assurer un suivi régulier des températures de stockage</t>
  </si>
  <si>
    <t>Présence de moisissures au niveau de l'évaporateur</t>
  </si>
  <si>
    <t>Trancheur sale</t>
  </si>
  <si>
    <t>Renforcer les opérations du nettoyage du trancheur</t>
  </si>
  <si>
    <t>Traçabilité irrégulière: fromage Beja au lait de vache et Pacha au lait de vache découpés le 10/05/2017 ne sont pas tracès</t>
  </si>
  <si>
    <t>Enregsitrer les fromages à la coupe</t>
  </si>
  <si>
    <t>assurer le suivi des températures d'ambiance de la chambre froide et des meubles à la thermo sonde</t>
  </si>
  <si>
    <t>pas de prise des températures d'ambiance de la chambre froide et des meubles à la thermo sonde</t>
  </si>
  <si>
    <t>Présence de moisissures au niveau de l'évaporateur du laboratoire</t>
  </si>
  <si>
    <t>Les étiquettes des produits panés et des produits marinés ne présentent pas la liste des ingrédients.
DLC mentionnée sur l'étiquetage des produits transformés / découpés dans le magasin dépasse la DLC initial du fournisseur (exemple: cuisse de dinde El Mazraa DF 09/05 et DLC 15/05, découpé le 12/05/ aura une DLC 16/05)</t>
  </si>
  <si>
    <t>Exiger l'étiquetage intégral de ces produits.
Adapter le rythme d'approvisionnement et les qualtités en fonction de la durée de vie secondaire attribuée au magasin (n'acheter que les quantités qui seront vendues en deux jours dans ce cas là)</t>
  </si>
  <si>
    <t xml:space="preserve">Pas de contrôle à la thermosonde des températures d'ambiance de la chambre froide et du linéaire </t>
  </si>
  <si>
    <t xml:space="preserve">Assurer le contrôle à la thermosonde des températures d'ambiance de la chambre froide et du linéaire </t>
  </si>
  <si>
    <t>Pas de prise des températures à cœur des produits au linéaire</t>
  </si>
  <si>
    <t>assurer la prise des températures à cœur des produits au linéaire</t>
  </si>
  <si>
    <t>21 pelles pour 33 articles (épices et fruits à coques)</t>
  </si>
  <si>
    <t>Prévoir une pelle par produit</t>
  </si>
  <si>
    <t>limiter les ouvertures aux moments des réceptions</t>
  </si>
  <si>
    <t>Horaires affichés</t>
  </si>
  <si>
    <t>Les instructions doivent être en couleur et en matériau résistant à l'eau</t>
  </si>
  <si>
    <t>Sol crevassé et abimé en plusieurs endroits</t>
  </si>
  <si>
    <t>Tubes néons non fonctionnel en chambre froide</t>
  </si>
  <si>
    <t>remplacer les tubes néons non fonctionnel en chambre froide</t>
  </si>
  <si>
    <t>Présence de givre au niveau du mur de la chambre froide négative</t>
  </si>
  <si>
    <t>revoir le problème du givre au niveau du mur de la chambre froide négative</t>
  </si>
  <si>
    <t>Traces de rouilles au niveau du sol de la chambre froide charcuterie</t>
  </si>
  <si>
    <t>revoir le problème de rouille au niveau du sol de la chambre froide charcuterie</t>
  </si>
  <si>
    <t>remplacer le tube néon non fonctionnel au laboratoire</t>
  </si>
  <si>
    <t>Tube néon non fonctionnel au laboratoire</t>
  </si>
  <si>
    <t>joint porte du laboratoire déchiré</t>
  </si>
  <si>
    <t>poubelle sans pédale rayon fromage charcuterie</t>
  </si>
  <si>
    <t>prévoir l'achat de poubelle à pédale</t>
  </si>
  <si>
    <t>revoir l'état du sol au niveau de la réserve et du sous sol</t>
  </si>
  <si>
    <t>remplacer le joint déchiré</t>
  </si>
  <si>
    <t>un des deux montes charge est en panne</t>
  </si>
  <si>
    <t>Produits casse au milieu du produits conformes en cahmbre froide négative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</si>
</sst>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53" fillId="0" borderId="1" xfId="0" applyFont="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53" fillId="0" borderId="1" xfId="0" applyFont="1" applyBorder="1" applyAlignment="1" applyProtection="1">
      <alignment vertical="top" wrapText="1"/>
      <protection locked="0"/>
    </xf>
    <xf numFmtId="0" fontId="53" fillId="0" borderId="4" xfId="0" applyFont="1" applyBorder="1" applyAlignment="1" applyProtection="1">
      <alignment vertical="top" wrapText="1"/>
      <protection locked="0"/>
    </xf>
    <xf numFmtId="0" fontId="53" fillId="0" borderId="7" xfId="0" applyFont="1" applyBorder="1" applyAlignment="1" applyProtection="1">
      <alignment horizontal="left" vertical="top" wrapText="1"/>
      <protection locked="0"/>
    </xf>
    <xf numFmtId="0" fontId="53" fillId="0" borderId="4" xfId="0" applyFont="1" applyBorder="1" applyProtection="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92B-4450-A4C6-C771148EF1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792B-4450-A4C6-C771148EF15C}"/>
            </c:ext>
          </c:extLst>
        </c:ser>
        <c:dLbls>
          <c:showLegendKey val="0"/>
          <c:showVal val="1"/>
          <c:showCatName val="0"/>
          <c:showSerName val="0"/>
          <c:showPercent val="0"/>
          <c:showBubbleSize val="0"/>
        </c:dLbls>
        <c:gapWidth val="75"/>
        <c:overlap val="40"/>
        <c:axId val="206850032"/>
        <c:axId val="206850592"/>
      </c:barChart>
      <c:catAx>
        <c:axId val="20685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850592"/>
        <c:crosses val="autoZero"/>
        <c:auto val="1"/>
        <c:lblAlgn val="ctr"/>
        <c:lblOffset val="100"/>
        <c:noMultiLvlLbl val="0"/>
      </c:catAx>
      <c:valAx>
        <c:axId val="20685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85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6E9-405B-97A6-5350494000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66E9-405B-97A6-53504940007B}"/>
            </c:ext>
          </c:extLst>
        </c:ser>
        <c:dLbls>
          <c:showLegendKey val="0"/>
          <c:showVal val="1"/>
          <c:showCatName val="0"/>
          <c:showSerName val="0"/>
          <c:showPercent val="0"/>
          <c:showBubbleSize val="0"/>
        </c:dLbls>
        <c:gapWidth val="75"/>
        <c:overlap val="40"/>
        <c:axId val="208603024"/>
        <c:axId val="208603584"/>
      </c:barChart>
      <c:catAx>
        <c:axId val="20860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03584"/>
        <c:crosses val="autoZero"/>
        <c:auto val="1"/>
        <c:lblAlgn val="ctr"/>
        <c:lblOffset val="100"/>
        <c:noMultiLvlLbl val="0"/>
      </c:catAx>
      <c:valAx>
        <c:axId val="20860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0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5CA-4ECC-9EE2-E6FC634C17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5CA-4ECC-9EE2-E6FC634C1709}"/>
            </c:ext>
          </c:extLst>
        </c:ser>
        <c:dLbls>
          <c:showLegendKey val="0"/>
          <c:showVal val="1"/>
          <c:showCatName val="0"/>
          <c:showSerName val="0"/>
          <c:showPercent val="0"/>
          <c:showBubbleSize val="0"/>
        </c:dLbls>
        <c:gapWidth val="75"/>
        <c:overlap val="40"/>
        <c:axId val="208606384"/>
        <c:axId val="208606944"/>
      </c:barChart>
      <c:catAx>
        <c:axId val="20860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06944"/>
        <c:crosses val="autoZero"/>
        <c:auto val="1"/>
        <c:lblAlgn val="ctr"/>
        <c:lblOffset val="100"/>
        <c:noMultiLvlLbl val="0"/>
      </c:catAx>
      <c:valAx>
        <c:axId val="20860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0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80B-4F75-AE7D-51F91B28AF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980B-4F75-AE7D-51F91B28AF01}"/>
            </c:ext>
          </c:extLst>
        </c:ser>
        <c:dLbls>
          <c:showLegendKey val="0"/>
          <c:showVal val="1"/>
          <c:showCatName val="0"/>
          <c:showSerName val="0"/>
          <c:showPercent val="0"/>
          <c:showBubbleSize val="0"/>
        </c:dLbls>
        <c:gapWidth val="75"/>
        <c:overlap val="40"/>
        <c:axId val="208891712"/>
        <c:axId val="208892272"/>
      </c:barChart>
      <c:catAx>
        <c:axId val="20889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92272"/>
        <c:crosses val="autoZero"/>
        <c:auto val="1"/>
        <c:lblAlgn val="ctr"/>
        <c:lblOffset val="100"/>
        <c:noMultiLvlLbl val="0"/>
      </c:catAx>
      <c:valAx>
        <c:axId val="20889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9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BD3-4B82-BA92-96C88582F2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8BD3-4B82-BA92-96C88582F234}"/>
            </c:ext>
          </c:extLst>
        </c:ser>
        <c:dLbls>
          <c:showLegendKey val="0"/>
          <c:showVal val="1"/>
          <c:showCatName val="0"/>
          <c:showSerName val="0"/>
          <c:showPercent val="0"/>
          <c:showBubbleSize val="0"/>
        </c:dLbls>
        <c:gapWidth val="75"/>
        <c:overlap val="40"/>
        <c:axId val="208895072"/>
        <c:axId val="208895632"/>
      </c:barChart>
      <c:catAx>
        <c:axId val="208895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95632"/>
        <c:crosses val="autoZero"/>
        <c:auto val="1"/>
        <c:lblAlgn val="ctr"/>
        <c:lblOffset val="100"/>
        <c:noMultiLvlLbl val="0"/>
      </c:catAx>
      <c:valAx>
        <c:axId val="20889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95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0.96666666666666667</c:v>
                </c:pt>
                <c:pt idx="1">
                  <c:v>0.96666666666666667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E93-425A-AA73-3C3C4ACDB38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FE93-425A-AA73-3C3C4ACDB38B}"/>
            </c:ext>
          </c:extLst>
        </c:ser>
        <c:dLbls>
          <c:showLegendKey val="0"/>
          <c:showVal val="1"/>
          <c:showCatName val="0"/>
          <c:showSerName val="0"/>
          <c:showPercent val="0"/>
          <c:showBubbleSize val="0"/>
        </c:dLbls>
        <c:gapWidth val="75"/>
        <c:overlap val="40"/>
        <c:axId val="208898432"/>
        <c:axId val="209466592"/>
      </c:barChart>
      <c:catAx>
        <c:axId val="20889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66592"/>
        <c:crosses val="autoZero"/>
        <c:auto val="1"/>
        <c:lblAlgn val="ctr"/>
        <c:lblOffset val="100"/>
        <c:noMultiLvlLbl val="0"/>
      </c:catAx>
      <c:valAx>
        <c:axId val="20946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9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93B-4250-AE29-86D4D6865D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393B-4250-AE29-86D4D6865D59}"/>
            </c:ext>
          </c:extLst>
        </c:ser>
        <c:dLbls>
          <c:showLegendKey val="0"/>
          <c:showVal val="1"/>
          <c:showCatName val="0"/>
          <c:showSerName val="0"/>
          <c:showPercent val="0"/>
          <c:showBubbleSize val="0"/>
        </c:dLbls>
        <c:gapWidth val="75"/>
        <c:overlap val="40"/>
        <c:axId val="209469392"/>
        <c:axId val="209469952"/>
      </c:barChart>
      <c:catAx>
        <c:axId val="20946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69952"/>
        <c:crosses val="autoZero"/>
        <c:auto val="1"/>
        <c:lblAlgn val="ctr"/>
        <c:lblOffset val="100"/>
        <c:noMultiLvlLbl val="0"/>
      </c:catAx>
      <c:valAx>
        <c:axId val="20946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6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0.91379310344827591</c:v>
                </c:pt>
                <c:pt idx="1">
                  <c:v>0.9327731092436975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B60-44F3-AE44-152EAEA32E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EB60-44F3-AE44-152EAEA32E1C}"/>
            </c:ext>
          </c:extLst>
        </c:ser>
        <c:dLbls>
          <c:showLegendKey val="0"/>
          <c:showVal val="1"/>
          <c:showCatName val="0"/>
          <c:showSerName val="0"/>
          <c:showPercent val="0"/>
          <c:showBubbleSize val="0"/>
        </c:dLbls>
        <c:gapWidth val="75"/>
        <c:overlap val="40"/>
        <c:axId val="209472752"/>
        <c:axId val="209473312"/>
      </c:barChart>
      <c:catAx>
        <c:axId val="20947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73312"/>
        <c:crosses val="autoZero"/>
        <c:auto val="1"/>
        <c:lblAlgn val="ctr"/>
        <c:lblOffset val="100"/>
        <c:noMultiLvlLbl val="0"/>
      </c:catAx>
      <c:valAx>
        <c:axId val="20947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7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0.90924657534246578</c:v>
                </c:pt>
                <c:pt idx="1">
                  <c:v>0.84589041095890416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822-4A77-82C2-1CE74E3F98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5822-4A77-82C2-1CE74E3F98E0}"/>
            </c:ext>
          </c:extLst>
        </c:ser>
        <c:dLbls>
          <c:showLegendKey val="0"/>
          <c:showVal val="1"/>
          <c:showCatName val="0"/>
          <c:showSerName val="0"/>
          <c:showPercent val="0"/>
          <c:showBubbleSize val="0"/>
        </c:dLbls>
        <c:gapWidth val="75"/>
        <c:overlap val="40"/>
        <c:axId val="209151632"/>
        <c:axId val="209152192"/>
      </c:barChart>
      <c:catAx>
        <c:axId val="20915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52192"/>
        <c:crosses val="autoZero"/>
        <c:auto val="1"/>
        <c:lblAlgn val="ctr"/>
        <c:lblOffset val="100"/>
        <c:noMultiLvlLbl val="0"/>
      </c:catAx>
      <c:valAx>
        <c:axId val="20915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5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0.91151983939537085</c:v>
                </c:pt>
                <c:pt idx="1">
                  <c:v>0.88933176010130088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2B6-440D-A19C-4E53AF8A143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62B6-440D-A19C-4E53AF8A1430}"/>
            </c:ext>
          </c:extLst>
        </c:ser>
        <c:dLbls>
          <c:showLegendKey val="0"/>
          <c:showVal val="0"/>
          <c:showCatName val="0"/>
          <c:showSerName val="0"/>
          <c:showPercent val="0"/>
          <c:showBubbleSize val="0"/>
        </c:dLbls>
        <c:gapWidth val="75"/>
        <c:overlap val="-25"/>
        <c:axId val="209154992"/>
        <c:axId val="209155552"/>
        <c:extLst xmlns:c16r2="http://schemas.microsoft.com/office/drawing/2015/06/chart"/>
      </c:barChart>
      <c:catAx>
        <c:axId val="209154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55552"/>
        <c:crosses val="autoZero"/>
        <c:auto val="1"/>
        <c:lblAlgn val="ctr"/>
        <c:lblOffset val="100"/>
        <c:noMultiLvlLbl val="0"/>
      </c:catAx>
      <c:valAx>
        <c:axId val="2091555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5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BD-4E4C-BBDF-26D22289BECE}"/>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BD-4E4C-BBDF-26D22289BECE}"/>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BD-4E4C-BBDF-26D22289BECE}"/>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BD-4E4C-BBDF-26D22289BECE}"/>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BD-4E4C-BBDF-26D22289BECE}"/>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BD-4E4C-BBDF-26D22289BEC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0.56000000000000005</c:v>
                </c:pt>
                <c:pt idx="1">
                  <c:v>0.44777777777777777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C4BD-4E4C-BBDF-26D22289BE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4BD-4E4C-BBDF-26D22289BECE}"/>
            </c:ext>
          </c:extLst>
        </c:ser>
        <c:dLbls>
          <c:showLegendKey val="0"/>
          <c:showVal val="1"/>
          <c:showCatName val="0"/>
          <c:showSerName val="0"/>
          <c:showPercent val="0"/>
          <c:showBubbleSize val="0"/>
        </c:dLbls>
        <c:gapWidth val="65"/>
        <c:axId val="209629408"/>
        <c:axId val="209629968"/>
        <c:extLst xmlns:c16r2="http://schemas.microsoft.com/office/drawing/2015/06/chart"/>
      </c:barChart>
      <c:catAx>
        <c:axId val="20962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629968"/>
        <c:crosses val="autoZero"/>
        <c:auto val="1"/>
        <c:lblAlgn val="ctr"/>
        <c:lblOffset val="100"/>
        <c:noMultiLvlLbl val="0"/>
      </c:catAx>
      <c:valAx>
        <c:axId val="20962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62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c:v>
                </c:pt>
                <c:pt idx="1">
                  <c:v>0.84722222222222221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F6C-485F-906B-4DFB7FB504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EF6C-485F-906B-4DFB7FB50484}"/>
            </c:ext>
          </c:extLst>
        </c:ser>
        <c:dLbls>
          <c:showLegendKey val="0"/>
          <c:showVal val="1"/>
          <c:showCatName val="0"/>
          <c:showSerName val="0"/>
          <c:showPercent val="0"/>
          <c:showBubbleSize val="0"/>
        </c:dLbls>
        <c:gapWidth val="75"/>
        <c:overlap val="40"/>
        <c:axId val="206853392"/>
        <c:axId val="206853952"/>
      </c:barChart>
      <c:catAx>
        <c:axId val="20685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853952"/>
        <c:crosses val="autoZero"/>
        <c:auto val="1"/>
        <c:lblAlgn val="ctr"/>
        <c:lblOffset val="100"/>
        <c:noMultiLvlLbl val="0"/>
      </c:catAx>
      <c:valAx>
        <c:axId val="20685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85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0.91176470588235292</c:v>
                </c:pt>
                <c:pt idx="1">
                  <c:v>0.55405405405405406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894-4690-BF5A-4BD1AF1CC1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9894-4690-BF5A-4BD1AF1CC180}"/>
            </c:ext>
          </c:extLst>
        </c:ser>
        <c:dLbls>
          <c:showLegendKey val="0"/>
          <c:showVal val="1"/>
          <c:showCatName val="0"/>
          <c:showSerName val="0"/>
          <c:showPercent val="0"/>
          <c:showBubbleSize val="0"/>
        </c:dLbls>
        <c:gapWidth val="75"/>
        <c:overlap val="40"/>
        <c:axId val="207939040"/>
        <c:axId val="207939600"/>
      </c:barChart>
      <c:catAx>
        <c:axId val="20793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39600"/>
        <c:crosses val="autoZero"/>
        <c:auto val="1"/>
        <c:lblAlgn val="ctr"/>
        <c:lblOffset val="100"/>
        <c:noMultiLvlLbl val="0"/>
      </c:catAx>
      <c:valAx>
        <c:axId val="20793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3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0.81481481481481477</c:v>
                </c:pt>
                <c:pt idx="1">
                  <c:v>0.70370370370370372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4FD-4493-BF26-2973CFE7B4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4FD-4493-BF26-2973CFE7B4BF}"/>
            </c:ext>
          </c:extLst>
        </c:ser>
        <c:dLbls>
          <c:showLegendKey val="0"/>
          <c:showVal val="1"/>
          <c:showCatName val="0"/>
          <c:showSerName val="0"/>
          <c:showPercent val="0"/>
          <c:showBubbleSize val="0"/>
        </c:dLbls>
        <c:gapWidth val="75"/>
        <c:overlap val="40"/>
        <c:axId val="207942400"/>
        <c:axId val="207942960"/>
      </c:barChart>
      <c:catAx>
        <c:axId val="20794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42960"/>
        <c:crosses val="autoZero"/>
        <c:auto val="1"/>
        <c:lblAlgn val="ctr"/>
        <c:lblOffset val="100"/>
        <c:noMultiLvlLbl val="0"/>
      </c:catAx>
      <c:valAx>
        <c:axId val="20794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4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5F3-465F-9AFE-72C113D2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55F3-465F-9AFE-72C113D2FB08}"/>
            </c:ext>
          </c:extLst>
        </c:ser>
        <c:dLbls>
          <c:showLegendKey val="0"/>
          <c:showVal val="1"/>
          <c:showCatName val="0"/>
          <c:showSerName val="0"/>
          <c:showPercent val="0"/>
          <c:showBubbleSize val="0"/>
        </c:dLbls>
        <c:gapWidth val="75"/>
        <c:overlap val="40"/>
        <c:axId val="208466288"/>
        <c:axId val="208466848"/>
      </c:barChart>
      <c:catAx>
        <c:axId val="20846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66848"/>
        <c:crosses val="autoZero"/>
        <c:auto val="1"/>
        <c:lblAlgn val="ctr"/>
        <c:lblOffset val="100"/>
        <c:noMultiLvlLbl val="0"/>
      </c:catAx>
      <c:valAx>
        <c:axId val="20846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6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0.85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5B8-44FC-BB17-BA95994E416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C5B8-44FC-BB17-BA95994E416D}"/>
            </c:ext>
          </c:extLst>
        </c:ser>
        <c:dLbls>
          <c:showLegendKey val="0"/>
          <c:showVal val="1"/>
          <c:showCatName val="0"/>
          <c:showSerName val="0"/>
          <c:showPercent val="0"/>
          <c:showBubbleSize val="0"/>
        </c:dLbls>
        <c:gapWidth val="75"/>
        <c:overlap val="40"/>
        <c:axId val="208469648"/>
        <c:axId val="208470208"/>
      </c:barChart>
      <c:catAx>
        <c:axId val="20846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70208"/>
        <c:crosses val="autoZero"/>
        <c:auto val="1"/>
        <c:lblAlgn val="ctr"/>
        <c:lblOffset val="100"/>
        <c:noMultiLvlLbl val="0"/>
      </c:catAx>
      <c:valAx>
        <c:axId val="20847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6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0.94736842105263153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A56-4946-86D2-1796864322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8A56-4946-86D2-1796864322FE}"/>
            </c:ext>
          </c:extLst>
        </c:ser>
        <c:dLbls>
          <c:showLegendKey val="0"/>
          <c:showVal val="1"/>
          <c:showCatName val="0"/>
          <c:showSerName val="0"/>
          <c:showPercent val="0"/>
          <c:showBubbleSize val="0"/>
        </c:dLbls>
        <c:gapWidth val="75"/>
        <c:overlap val="40"/>
        <c:axId val="208473008"/>
        <c:axId val="208303264"/>
      </c:barChart>
      <c:catAx>
        <c:axId val="20847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03264"/>
        <c:crosses val="autoZero"/>
        <c:auto val="1"/>
        <c:lblAlgn val="ctr"/>
        <c:lblOffset val="100"/>
        <c:noMultiLvlLbl val="0"/>
      </c:catAx>
      <c:valAx>
        <c:axId val="20830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7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BFD-4279-939E-28B3AF6279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3BFD-4279-939E-28B3AF6279AB}"/>
            </c:ext>
          </c:extLst>
        </c:ser>
        <c:dLbls>
          <c:showLegendKey val="0"/>
          <c:showVal val="1"/>
          <c:showCatName val="0"/>
          <c:showSerName val="0"/>
          <c:showPercent val="0"/>
          <c:showBubbleSize val="0"/>
        </c:dLbls>
        <c:gapWidth val="75"/>
        <c:overlap val="40"/>
        <c:axId val="208306064"/>
        <c:axId val="208306624"/>
      </c:barChart>
      <c:catAx>
        <c:axId val="20830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06624"/>
        <c:crosses val="autoZero"/>
        <c:auto val="1"/>
        <c:lblAlgn val="ctr"/>
        <c:lblOffset val="100"/>
        <c:noMultiLvlLbl val="0"/>
      </c:catAx>
      <c:valAx>
        <c:axId val="20830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0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47E-4BA1-8D9E-01FF8BC97B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47E-4BA1-8D9E-01FF8BC97B98}"/>
            </c:ext>
          </c:extLst>
        </c:ser>
        <c:dLbls>
          <c:showLegendKey val="0"/>
          <c:showVal val="1"/>
          <c:showCatName val="0"/>
          <c:showSerName val="0"/>
          <c:showPercent val="0"/>
          <c:showBubbleSize val="0"/>
        </c:dLbls>
        <c:gapWidth val="75"/>
        <c:overlap val="40"/>
        <c:axId val="208309424"/>
        <c:axId val="208309984"/>
      </c:barChart>
      <c:catAx>
        <c:axId val="20830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09984"/>
        <c:crosses val="autoZero"/>
        <c:auto val="1"/>
        <c:lblAlgn val="ctr"/>
        <c:lblOffset val="100"/>
        <c:noMultiLvlLbl val="0"/>
      </c:catAx>
      <c:valAx>
        <c:axId val="20830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0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opLeftCell="A185" zoomScaleNormal="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0" t="s">
        <v>379</v>
      </c>
      <c r="B18" s="270"/>
      <c r="C18" s="270"/>
      <c r="D18" s="271" t="s">
        <v>411</v>
      </c>
      <c r="E18" s="271"/>
      <c r="F18" s="271"/>
      <c r="G18" s="271"/>
      <c r="H18" s="271"/>
      <c r="I18" s="271"/>
      <c r="J18" s="271"/>
      <c r="K18" s="271"/>
    </row>
    <row r="20" spans="1:11" ht="16.5" x14ac:dyDescent="0.3">
      <c r="A20" s="204"/>
      <c r="B20" s="199"/>
      <c r="C20" s="199"/>
      <c r="D20" s="199"/>
      <c r="E20" s="199"/>
      <c r="F20" s="199"/>
      <c r="G20" s="199"/>
      <c r="H20" s="199"/>
      <c r="I20" s="199"/>
    </row>
    <row r="21" spans="1:11" x14ac:dyDescent="0.25">
      <c r="A21" s="272" t="s">
        <v>380</v>
      </c>
      <c r="B21" s="272"/>
      <c r="C21" s="272"/>
      <c r="D21" s="272"/>
      <c r="E21" s="272"/>
      <c r="F21" s="272"/>
      <c r="G21" s="272"/>
      <c r="H21" s="272"/>
      <c r="I21" s="272"/>
      <c r="J21" s="272"/>
      <c r="K21" s="272"/>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GAFSA</v>
      </c>
    </row>
    <row r="24" spans="1:11" ht="33" customHeight="1" x14ac:dyDescent="0.25">
      <c r="A24" s="207" t="s">
        <v>383</v>
      </c>
      <c r="B24" s="265">
        <f>AVERAGE('A1 Exploitation'!D505,'A1 Technique'!D198)</f>
        <v>0.91151983939537085</v>
      </c>
      <c r="C24" s="265"/>
      <c r="D24" s="199"/>
      <c r="E24" s="199"/>
      <c r="F24" s="199"/>
      <c r="G24" s="199"/>
      <c r="H24" s="199"/>
      <c r="I24" s="199"/>
    </row>
    <row r="25" spans="1:11" ht="33" customHeight="1" x14ac:dyDescent="0.25">
      <c r="A25" s="206" t="s">
        <v>384</v>
      </c>
      <c r="B25" s="265">
        <f>AVERAGE('A2 Exploitation'!D505,'A2 Technique'!D198)</f>
        <v>0.88933176010130088</v>
      </c>
      <c r="C25" s="265"/>
      <c r="D25" s="199"/>
      <c r="E25" s="199"/>
      <c r="F25" s="199"/>
      <c r="G25" s="199"/>
      <c r="H25" s="199"/>
      <c r="I25" s="199"/>
    </row>
    <row r="26" spans="1:11" ht="33" customHeight="1" x14ac:dyDescent="0.25">
      <c r="A26" s="207" t="s">
        <v>385</v>
      </c>
      <c r="B26" s="265">
        <f>AVERAGE('A3 Exploitation'!D506,'A3 Technique'!D198)</f>
        <v>0</v>
      </c>
      <c r="C26" s="265"/>
      <c r="D26" s="199"/>
      <c r="E26" s="199"/>
      <c r="F26" s="199"/>
      <c r="G26" s="199"/>
      <c r="H26" s="199"/>
      <c r="I26" s="199"/>
    </row>
    <row r="27" spans="1:11" ht="33" customHeight="1" x14ac:dyDescent="0.25">
      <c r="A27" s="207" t="s">
        <v>386</v>
      </c>
      <c r="B27" s="265">
        <f>AVERAGE('A4 Exploitation'!D506,'A4 Technique'!D198)</f>
        <v>0</v>
      </c>
      <c r="C27" s="265"/>
      <c r="D27" s="199"/>
      <c r="E27" s="199"/>
      <c r="F27" s="199"/>
      <c r="G27" s="199"/>
      <c r="H27" s="199"/>
      <c r="I27" s="199"/>
    </row>
    <row r="28" spans="1:11" ht="33" customHeight="1" x14ac:dyDescent="0.25">
      <c r="A28" s="206" t="s">
        <v>387</v>
      </c>
      <c r="B28" s="265">
        <f>AVERAGE('A5 Exploitation'!D506,'A5 Technique'!D198)</f>
        <v>0</v>
      </c>
      <c r="C28" s="265"/>
      <c r="D28" s="199"/>
      <c r="E28" s="199"/>
      <c r="F28" s="199"/>
      <c r="G28" s="199"/>
      <c r="H28" s="199"/>
      <c r="I28" s="199"/>
    </row>
    <row r="29" spans="1:11" ht="33" customHeight="1" x14ac:dyDescent="0.25">
      <c r="A29" s="206" t="s">
        <v>388</v>
      </c>
      <c r="B29" s="265">
        <f>AVERAGE('A6 Exploitation'!D506,'A6 Technique'!D198)</f>
        <v>0</v>
      </c>
      <c r="C29" s="26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GAFSA</v>
      </c>
    </row>
    <row r="34" spans="1:10" ht="33" customHeight="1" x14ac:dyDescent="0.25">
      <c r="A34" s="207" t="s">
        <v>383</v>
      </c>
      <c r="B34" s="265">
        <f>'A1 Exploitation'!D505</f>
        <v>0.90924657534246578</v>
      </c>
      <c r="C34" s="265"/>
      <c r="D34" s="199"/>
      <c r="E34" s="199"/>
      <c r="F34" s="199"/>
      <c r="G34" s="199"/>
      <c r="H34" s="199"/>
      <c r="I34" s="199"/>
    </row>
    <row r="35" spans="1:10" ht="33" customHeight="1" x14ac:dyDescent="0.25">
      <c r="A35" s="206" t="s">
        <v>384</v>
      </c>
      <c r="B35" s="265">
        <f>'A2 Exploitation'!D505</f>
        <v>0.84589041095890416</v>
      </c>
      <c r="C35" s="265"/>
      <c r="D35" s="199"/>
      <c r="E35" s="199"/>
      <c r="F35" s="199"/>
      <c r="G35" s="199"/>
      <c r="H35" s="199"/>
      <c r="I35" s="199"/>
    </row>
    <row r="36" spans="1:10" ht="33" customHeight="1" x14ac:dyDescent="0.25">
      <c r="A36" s="207" t="s">
        <v>385</v>
      </c>
      <c r="B36" s="265">
        <f>'A3 Exploitation'!D506</f>
        <v>0</v>
      </c>
      <c r="C36" s="265"/>
      <c r="D36" s="199"/>
      <c r="E36" s="199"/>
      <c r="F36" s="199"/>
      <c r="G36" s="199"/>
      <c r="H36" s="199"/>
      <c r="I36" s="199"/>
    </row>
    <row r="37" spans="1:10" ht="33" customHeight="1" x14ac:dyDescent="0.25">
      <c r="A37" s="207" t="s">
        <v>386</v>
      </c>
      <c r="B37" s="265">
        <f>'A4 Exploitation'!D506</f>
        <v>0</v>
      </c>
      <c r="C37" s="265"/>
      <c r="D37" s="199"/>
      <c r="E37" s="199"/>
      <c r="F37" s="199"/>
      <c r="G37" s="199"/>
      <c r="H37" s="199"/>
      <c r="I37" s="199"/>
    </row>
    <row r="38" spans="1:10" ht="33" customHeight="1" x14ac:dyDescent="0.25">
      <c r="A38" s="206" t="s">
        <v>387</v>
      </c>
      <c r="B38" s="265">
        <f>'A5 Exploitation'!D506</f>
        <v>0</v>
      </c>
      <c r="C38" s="265"/>
      <c r="D38" s="199"/>
      <c r="E38" s="199"/>
      <c r="F38" s="199"/>
      <c r="G38" s="199"/>
      <c r="H38" s="199"/>
      <c r="I38" s="199"/>
    </row>
    <row r="39" spans="1:10" ht="33" customHeight="1" x14ac:dyDescent="0.25">
      <c r="A39" s="206" t="s">
        <v>388</v>
      </c>
      <c r="B39" s="265">
        <f>'A6 Exploitation'!D506</f>
        <v>0</v>
      </c>
      <c r="C39" s="26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9" t="s">
        <v>390</v>
      </c>
      <c r="C42" s="269"/>
      <c r="D42" s="199"/>
      <c r="E42" s="199"/>
      <c r="F42" s="199"/>
      <c r="G42" s="199"/>
      <c r="H42" s="199"/>
      <c r="I42" s="199"/>
      <c r="J42" s="198" t="str">
        <f>D18</f>
        <v>GAFSA</v>
      </c>
    </row>
    <row r="43" spans="1:10" ht="33" customHeight="1" x14ac:dyDescent="0.25">
      <c r="A43" s="207" t="s">
        <v>383</v>
      </c>
      <c r="B43" s="265">
        <f>AVERAGE('A1 Exploitation'!D503, 'A1 Technique'!D196)</f>
        <v>0.56000000000000005</v>
      </c>
      <c r="C43" s="265"/>
      <c r="D43" s="199"/>
      <c r="E43" s="199"/>
      <c r="F43" s="199"/>
      <c r="G43" s="199"/>
      <c r="H43" s="199"/>
      <c r="I43" s="199"/>
    </row>
    <row r="44" spans="1:10" ht="33" customHeight="1" x14ac:dyDescent="0.25">
      <c r="A44" s="206" t="s">
        <v>384</v>
      </c>
      <c r="B44" s="265">
        <f>AVERAGE('A2 Exploitation'!D503, 'A2 Technique'!D196)</f>
        <v>0.44777777777777777</v>
      </c>
      <c r="C44" s="265"/>
      <c r="D44" s="199"/>
      <c r="E44" s="199"/>
      <c r="F44" s="199"/>
      <c r="G44" s="199"/>
      <c r="H44" s="199"/>
      <c r="I44" s="199"/>
    </row>
    <row r="45" spans="1:10" ht="33" customHeight="1" x14ac:dyDescent="0.25">
      <c r="A45" s="207" t="s">
        <v>385</v>
      </c>
      <c r="B45" s="265">
        <f>AVERAGE('A3 Exploitation'!D504, 'A3 Technique'!D196)</f>
        <v>0</v>
      </c>
      <c r="C45" s="265"/>
      <c r="D45" s="199"/>
      <c r="E45" s="199"/>
      <c r="F45" s="199"/>
      <c r="G45" s="199"/>
      <c r="H45" s="199"/>
      <c r="I45" s="199"/>
    </row>
    <row r="46" spans="1:10" ht="33" customHeight="1" x14ac:dyDescent="0.25">
      <c r="A46" s="207" t="s">
        <v>386</v>
      </c>
      <c r="B46" s="265">
        <f>AVERAGE('A4 Exploitation'!D504, 'A4 Technique'!D196)</f>
        <v>0</v>
      </c>
      <c r="C46" s="265"/>
      <c r="D46" s="199"/>
      <c r="E46" s="199"/>
      <c r="F46" s="199"/>
      <c r="G46" s="199"/>
      <c r="H46" s="199"/>
      <c r="I46" s="199"/>
    </row>
    <row r="47" spans="1:10" ht="33" customHeight="1" x14ac:dyDescent="0.25">
      <c r="A47" s="206" t="s">
        <v>387</v>
      </c>
      <c r="B47" s="265">
        <f>AVERAGE('A5 Exploitation'!D504, 'A5 Technique'!D196)</f>
        <v>0</v>
      </c>
      <c r="C47" s="265"/>
      <c r="D47" s="199"/>
      <c r="E47" s="199"/>
      <c r="F47" s="199"/>
      <c r="G47" s="199"/>
      <c r="H47" s="199"/>
      <c r="I47" s="199"/>
    </row>
    <row r="48" spans="1:10" ht="33" customHeight="1" x14ac:dyDescent="0.25">
      <c r="A48" s="206" t="s">
        <v>388</v>
      </c>
      <c r="B48" s="265">
        <f>AVERAGE('A6 Exploitation'!D504, 'A6 Technique'!D196)</f>
        <v>0</v>
      </c>
      <c r="C48" s="26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GAFSA</v>
      </c>
    </row>
    <row r="52" spans="1:10" ht="33" customHeight="1" x14ac:dyDescent="0.25">
      <c r="A52" s="207" t="s">
        <v>383</v>
      </c>
      <c r="B52" s="268">
        <f>'A1 Exploitation'!D41</f>
        <v>1</v>
      </c>
      <c r="C52" s="268"/>
      <c r="D52" s="199"/>
      <c r="E52" s="199"/>
      <c r="F52" s="199"/>
      <c r="G52" s="199"/>
      <c r="H52" s="199"/>
      <c r="I52" s="199"/>
    </row>
    <row r="53" spans="1:10" ht="33" customHeight="1" x14ac:dyDescent="0.25">
      <c r="A53" s="206" t="s">
        <v>384</v>
      </c>
      <c r="B53" s="268">
        <f>'A2 Exploitation'!D41</f>
        <v>1</v>
      </c>
      <c r="C53" s="268"/>
      <c r="D53" s="199"/>
      <c r="E53" s="199"/>
      <c r="F53" s="199"/>
      <c r="G53" s="199"/>
      <c r="H53" s="199"/>
      <c r="I53" s="199"/>
    </row>
    <row r="54" spans="1:10" ht="33" customHeight="1" x14ac:dyDescent="0.25">
      <c r="A54" s="207" t="s">
        <v>385</v>
      </c>
      <c r="B54" s="268">
        <f>'A3 Exploitation'!D41</f>
        <v>0</v>
      </c>
      <c r="C54" s="268"/>
      <c r="D54" s="199"/>
      <c r="E54" s="199"/>
      <c r="F54" s="199"/>
      <c r="G54" s="199"/>
      <c r="H54" s="199"/>
      <c r="I54" s="199"/>
    </row>
    <row r="55" spans="1:10" ht="33" customHeight="1" x14ac:dyDescent="0.25">
      <c r="A55" s="207" t="s">
        <v>386</v>
      </c>
      <c r="B55" s="268">
        <f>'A4 Exploitation'!D41</f>
        <v>0</v>
      </c>
      <c r="C55" s="268"/>
      <c r="D55" s="199"/>
      <c r="E55" s="199"/>
      <c r="F55" s="199"/>
      <c r="G55" s="199"/>
      <c r="H55" s="199"/>
      <c r="I55" s="199"/>
    </row>
    <row r="56" spans="1:10" ht="33" customHeight="1" x14ac:dyDescent="0.25">
      <c r="A56" s="206" t="s">
        <v>387</v>
      </c>
      <c r="B56" s="268">
        <f>'A5 Exploitation'!D41</f>
        <v>0</v>
      </c>
      <c r="C56" s="268"/>
      <c r="D56" s="199"/>
      <c r="E56" s="199"/>
      <c r="F56" s="199"/>
      <c r="G56" s="199"/>
      <c r="H56" s="199"/>
      <c r="I56" s="199"/>
    </row>
    <row r="57" spans="1:10" ht="33" customHeight="1" x14ac:dyDescent="0.25">
      <c r="A57" s="206" t="s">
        <v>388</v>
      </c>
      <c r="B57" s="268">
        <f>'A6 Exploitation'!D41</f>
        <v>0</v>
      </c>
      <c r="C57" s="26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GAFSA</v>
      </c>
    </row>
    <row r="61" spans="1:10" ht="33" customHeight="1" x14ac:dyDescent="0.25">
      <c r="A61" s="207" t="s">
        <v>383</v>
      </c>
      <c r="B61" s="265">
        <f>'A1 Exploitation'!D97</f>
        <v>0.75</v>
      </c>
      <c r="C61" s="265"/>
      <c r="D61" s="199"/>
      <c r="E61" s="199"/>
      <c r="F61" s="199"/>
      <c r="G61" s="199"/>
      <c r="H61" s="199"/>
      <c r="I61" s="199"/>
    </row>
    <row r="62" spans="1:10" ht="33" customHeight="1" x14ac:dyDescent="0.25">
      <c r="A62" s="206" t="s">
        <v>384</v>
      </c>
      <c r="B62" s="265">
        <f>'A2 Exploitation'!D97</f>
        <v>0.84722222222222221</v>
      </c>
      <c r="C62" s="265"/>
      <c r="D62" s="199"/>
      <c r="E62" s="199"/>
      <c r="F62" s="199"/>
      <c r="G62" s="199"/>
      <c r="H62" s="199"/>
      <c r="I62" s="199"/>
    </row>
    <row r="63" spans="1:10" ht="33" customHeight="1" x14ac:dyDescent="0.25">
      <c r="A63" s="207" t="s">
        <v>385</v>
      </c>
      <c r="B63" s="265">
        <f>'A3 Exploitation'!D97</f>
        <v>0</v>
      </c>
      <c r="C63" s="265"/>
      <c r="D63" s="199"/>
      <c r="E63" s="199"/>
      <c r="F63" s="199"/>
      <c r="G63" s="199"/>
      <c r="H63" s="199"/>
      <c r="I63" s="199"/>
    </row>
    <row r="64" spans="1:10" ht="33" customHeight="1" x14ac:dyDescent="0.25">
      <c r="A64" s="207" t="s">
        <v>386</v>
      </c>
      <c r="B64" s="265">
        <f>'A4 Exploitation'!D97</f>
        <v>0</v>
      </c>
      <c r="C64" s="265"/>
      <c r="D64" s="199"/>
      <c r="E64" s="199"/>
      <c r="F64" s="199"/>
      <c r="G64" s="199"/>
      <c r="H64" s="199"/>
      <c r="I64" s="199"/>
    </row>
    <row r="65" spans="1:10" ht="33" customHeight="1" x14ac:dyDescent="0.25">
      <c r="A65" s="206" t="s">
        <v>387</v>
      </c>
      <c r="B65" s="265">
        <f>'A5 Exploitation'!D97</f>
        <v>0</v>
      </c>
      <c r="C65" s="265"/>
      <c r="D65" s="199"/>
      <c r="E65" s="199"/>
      <c r="F65" s="199"/>
      <c r="G65" s="199"/>
      <c r="H65" s="199"/>
      <c r="I65" s="199"/>
    </row>
    <row r="66" spans="1:10" ht="33" customHeight="1" x14ac:dyDescent="0.25">
      <c r="A66" s="206" t="s">
        <v>388</v>
      </c>
      <c r="B66" s="265">
        <f>'A6 Exploitation'!D97</f>
        <v>0</v>
      </c>
      <c r="C66" s="26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GAFSA</v>
      </c>
    </row>
    <row r="70" spans="1:10" ht="33" customHeight="1" x14ac:dyDescent="0.25">
      <c r="A70" s="207" t="s">
        <v>383</v>
      </c>
      <c r="B70" s="265">
        <f>'A1 Exploitation'!D150</f>
        <v>0.91176470588235292</v>
      </c>
      <c r="C70" s="265"/>
      <c r="D70" s="199"/>
      <c r="E70" s="199"/>
      <c r="F70" s="199"/>
      <c r="G70" s="199"/>
      <c r="H70" s="199"/>
      <c r="I70" s="199"/>
    </row>
    <row r="71" spans="1:10" ht="33" customHeight="1" x14ac:dyDescent="0.25">
      <c r="A71" s="206" t="s">
        <v>384</v>
      </c>
      <c r="B71" s="265">
        <f>'A2 Exploitation'!D150</f>
        <v>0.55405405405405406</v>
      </c>
      <c r="C71" s="265"/>
      <c r="D71" s="199"/>
      <c r="E71" s="199"/>
      <c r="F71" s="199"/>
      <c r="G71" s="199"/>
      <c r="H71" s="199"/>
      <c r="I71" s="199"/>
    </row>
    <row r="72" spans="1:10" ht="33" customHeight="1" x14ac:dyDescent="0.25">
      <c r="A72" s="207" t="s">
        <v>385</v>
      </c>
      <c r="B72" s="265">
        <f>'A3 Exploitation'!D150</f>
        <v>0</v>
      </c>
      <c r="C72" s="265"/>
      <c r="D72" s="199"/>
      <c r="E72" s="199"/>
      <c r="F72" s="199"/>
      <c r="G72" s="199"/>
      <c r="H72" s="199"/>
      <c r="I72" s="199"/>
    </row>
    <row r="73" spans="1:10" ht="33" customHeight="1" x14ac:dyDescent="0.25">
      <c r="A73" s="207" t="s">
        <v>386</v>
      </c>
      <c r="B73" s="265">
        <f>'A4 Exploitation'!D150</f>
        <v>0</v>
      </c>
      <c r="C73" s="265"/>
      <c r="D73" s="199"/>
      <c r="E73" s="199"/>
      <c r="F73" s="199"/>
      <c r="G73" s="199"/>
      <c r="H73" s="199"/>
      <c r="I73" s="199"/>
    </row>
    <row r="74" spans="1:10" ht="33" customHeight="1" x14ac:dyDescent="0.25">
      <c r="A74" s="206" t="s">
        <v>387</v>
      </c>
      <c r="B74" s="265">
        <f>'A5 Exploitation'!D150</f>
        <v>0</v>
      </c>
      <c r="C74" s="265"/>
      <c r="D74" s="199"/>
      <c r="E74" s="199"/>
      <c r="F74" s="199"/>
      <c r="G74" s="199"/>
      <c r="H74" s="199"/>
      <c r="I74" s="199"/>
    </row>
    <row r="75" spans="1:10" ht="33" customHeight="1" x14ac:dyDescent="0.25">
      <c r="A75" s="206" t="s">
        <v>388</v>
      </c>
      <c r="B75" s="265">
        <f>'A6 Exploitation'!D150</f>
        <v>0</v>
      </c>
      <c r="C75" s="26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GAFSA</v>
      </c>
    </row>
    <row r="79" spans="1:10" ht="33" customHeight="1" x14ac:dyDescent="0.25">
      <c r="A79" s="207" t="s">
        <v>383</v>
      </c>
      <c r="B79" s="265">
        <f>'A1 Exploitation'!D190</f>
        <v>0.81481481481481477</v>
      </c>
      <c r="C79" s="265"/>
      <c r="D79" s="199"/>
      <c r="E79" s="199"/>
      <c r="F79" s="199"/>
      <c r="G79" s="199"/>
      <c r="H79" s="199"/>
      <c r="I79" s="199"/>
    </row>
    <row r="80" spans="1:10" ht="33" customHeight="1" x14ac:dyDescent="0.25">
      <c r="A80" s="206" t="s">
        <v>384</v>
      </c>
      <c r="B80" s="265">
        <f>'A2 Exploitation'!D190</f>
        <v>0.70370370370370372</v>
      </c>
      <c r="C80" s="265"/>
      <c r="D80" s="199"/>
      <c r="E80" s="199"/>
      <c r="F80" s="199"/>
      <c r="G80" s="199"/>
      <c r="H80" s="199"/>
      <c r="I80" s="199"/>
    </row>
    <row r="81" spans="1:10" ht="33" customHeight="1" x14ac:dyDescent="0.25">
      <c r="A81" s="207" t="s">
        <v>385</v>
      </c>
      <c r="B81" s="265">
        <f>'A3 Exploitation'!D190</f>
        <v>0</v>
      </c>
      <c r="C81" s="265"/>
      <c r="D81" s="199"/>
      <c r="E81" s="199"/>
      <c r="F81" s="199"/>
      <c r="G81" s="199"/>
      <c r="H81" s="199"/>
      <c r="I81" s="199"/>
    </row>
    <row r="82" spans="1:10" ht="33" customHeight="1" x14ac:dyDescent="0.25">
      <c r="A82" s="207" t="s">
        <v>386</v>
      </c>
      <c r="B82" s="265">
        <f>'A4 Exploitation'!D190</f>
        <v>0</v>
      </c>
      <c r="C82" s="265"/>
      <c r="D82" s="199"/>
      <c r="E82" s="199"/>
      <c r="F82" s="199"/>
      <c r="G82" s="199"/>
      <c r="H82" s="199"/>
      <c r="I82" s="199"/>
    </row>
    <row r="83" spans="1:10" ht="33" customHeight="1" x14ac:dyDescent="0.25">
      <c r="A83" s="206" t="s">
        <v>387</v>
      </c>
      <c r="B83" s="265">
        <f>'A5 Exploitation'!D190</f>
        <v>0</v>
      </c>
      <c r="C83" s="265"/>
      <c r="D83" s="199"/>
      <c r="E83" s="199"/>
      <c r="F83" s="199"/>
      <c r="G83" s="199"/>
      <c r="H83" s="199"/>
      <c r="I83" s="199"/>
    </row>
    <row r="84" spans="1:10" ht="33" customHeight="1" x14ac:dyDescent="0.25">
      <c r="A84" s="206" t="s">
        <v>388</v>
      </c>
      <c r="B84" s="265">
        <f>'A6 Exploitation'!D190</f>
        <v>0</v>
      </c>
      <c r="C84" s="26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GAFSA</v>
      </c>
    </row>
    <row r="88" spans="1:10" ht="33" customHeight="1" x14ac:dyDescent="0.25">
      <c r="A88" s="207" t="s">
        <v>383</v>
      </c>
      <c r="B88" s="265">
        <f>'A1 Exploitation'!D246</f>
        <v>0.93421052631578949</v>
      </c>
      <c r="C88" s="265"/>
      <c r="D88" s="199"/>
      <c r="E88" s="199"/>
      <c r="F88" s="199"/>
      <c r="G88" s="199"/>
      <c r="H88" s="199"/>
      <c r="I88" s="199"/>
    </row>
    <row r="89" spans="1:10" ht="33" customHeight="1" x14ac:dyDescent="0.25">
      <c r="A89" s="206" t="s">
        <v>384</v>
      </c>
      <c r="B89" s="265">
        <f>'A2 Exploitation'!D246</f>
        <v>0.82051282051282048</v>
      </c>
      <c r="C89" s="265"/>
      <c r="D89" s="199"/>
      <c r="E89" s="199"/>
      <c r="F89" s="199"/>
      <c r="G89" s="199"/>
      <c r="H89" s="199"/>
      <c r="I89" s="199"/>
    </row>
    <row r="90" spans="1:10" ht="33" customHeight="1" x14ac:dyDescent="0.25">
      <c r="A90" s="207" t="s">
        <v>385</v>
      </c>
      <c r="B90" s="265">
        <f>'A3 Exploitation'!D246</f>
        <v>0</v>
      </c>
      <c r="C90" s="265"/>
      <c r="D90" s="199"/>
      <c r="E90" s="199"/>
      <c r="F90" s="199"/>
      <c r="G90" s="199"/>
      <c r="H90" s="199"/>
      <c r="I90" s="199"/>
    </row>
    <row r="91" spans="1:10" ht="33" customHeight="1" x14ac:dyDescent="0.25">
      <c r="A91" s="207" t="s">
        <v>386</v>
      </c>
      <c r="B91" s="265">
        <f>'A4 Exploitation'!D246</f>
        <v>0</v>
      </c>
      <c r="C91" s="265"/>
      <c r="D91" s="199"/>
      <c r="E91" s="199"/>
      <c r="F91" s="199"/>
      <c r="G91" s="199"/>
      <c r="H91" s="199"/>
      <c r="I91" s="199"/>
    </row>
    <row r="92" spans="1:10" ht="33" customHeight="1" x14ac:dyDescent="0.25">
      <c r="A92" s="206" t="s">
        <v>387</v>
      </c>
      <c r="B92" s="265">
        <f>'A5 Exploitation'!D246</f>
        <v>0</v>
      </c>
      <c r="C92" s="265"/>
      <c r="D92" s="199"/>
      <c r="E92" s="199"/>
      <c r="F92" s="199"/>
      <c r="G92" s="199"/>
      <c r="H92" s="199"/>
      <c r="I92" s="199"/>
    </row>
    <row r="93" spans="1:10" ht="33" customHeight="1" x14ac:dyDescent="0.25">
      <c r="A93" s="206" t="s">
        <v>388</v>
      </c>
      <c r="B93" s="265">
        <f>'A6 Exploitation'!D246</f>
        <v>0</v>
      </c>
      <c r="C93" s="26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GAFSA</v>
      </c>
    </row>
    <row r="97" spans="1:10" ht="33" customHeight="1" x14ac:dyDescent="0.25">
      <c r="A97" s="207" t="s">
        <v>383</v>
      </c>
      <c r="B97" s="265">
        <f>'A1 Exploitation'!D289</f>
        <v>1</v>
      </c>
      <c r="C97" s="265"/>
      <c r="D97" s="199"/>
      <c r="E97" s="199"/>
      <c r="F97" s="199"/>
      <c r="G97" s="199"/>
      <c r="H97" s="199"/>
      <c r="I97" s="199"/>
    </row>
    <row r="98" spans="1:10" ht="33" customHeight="1" x14ac:dyDescent="0.25">
      <c r="A98" s="206" t="s">
        <v>384</v>
      </c>
      <c r="B98" s="265">
        <f>'A2 Exploitation'!D289</f>
        <v>0.85</v>
      </c>
      <c r="C98" s="265"/>
      <c r="D98" s="199"/>
      <c r="E98" s="199"/>
      <c r="F98" s="199"/>
      <c r="G98" s="199"/>
      <c r="H98" s="199"/>
      <c r="I98" s="199"/>
    </row>
    <row r="99" spans="1:10" ht="33" customHeight="1" x14ac:dyDescent="0.25">
      <c r="A99" s="207" t="s">
        <v>385</v>
      </c>
      <c r="B99" s="265">
        <f>'A3 Exploitation'!D289</f>
        <v>0</v>
      </c>
      <c r="C99" s="265"/>
      <c r="D99" s="199"/>
      <c r="E99" s="199"/>
      <c r="F99" s="199"/>
      <c r="G99" s="199"/>
      <c r="H99" s="199"/>
      <c r="I99" s="199"/>
    </row>
    <row r="100" spans="1:10" ht="33" customHeight="1" x14ac:dyDescent="0.25">
      <c r="A100" s="207" t="s">
        <v>386</v>
      </c>
      <c r="B100" s="265">
        <f>'A4 Exploitation'!D289</f>
        <v>0</v>
      </c>
      <c r="C100" s="265"/>
      <c r="D100" s="199"/>
      <c r="E100" s="199"/>
      <c r="F100" s="199"/>
      <c r="G100" s="199"/>
      <c r="H100" s="199"/>
      <c r="I100" s="199"/>
    </row>
    <row r="101" spans="1:10" ht="33" customHeight="1" x14ac:dyDescent="0.25">
      <c r="A101" s="206" t="s">
        <v>387</v>
      </c>
      <c r="B101" s="265">
        <f>'A5 Exploitation'!D289</f>
        <v>0</v>
      </c>
      <c r="C101" s="265"/>
      <c r="D101" s="199"/>
      <c r="E101" s="199"/>
      <c r="F101" s="199"/>
      <c r="G101" s="199"/>
      <c r="H101" s="199"/>
      <c r="I101" s="199"/>
    </row>
    <row r="102" spans="1:10" ht="33" customHeight="1" x14ac:dyDescent="0.25">
      <c r="A102" s="206" t="s">
        <v>388</v>
      </c>
      <c r="B102" s="265">
        <f>'A6 Exploitation'!D289</f>
        <v>0</v>
      </c>
      <c r="C102" s="26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GAFSA</v>
      </c>
    </row>
    <row r="106" spans="1:10" ht="33" customHeight="1" x14ac:dyDescent="0.25">
      <c r="A106" s="207" t="s">
        <v>383</v>
      </c>
      <c r="B106" s="265">
        <f>'A1 Exploitation'!D322</f>
        <v>0.77500000000000002</v>
      </c>
      <c r="C106" s="265"/>
      <c r="D106" s="199"/>
      <c r="E106" s="199"/>
      <c r="F106" s="199"/>
      <c r="G106" s="199"/>
      <c r="H106" s="199"/>
      <c r="I106" s="199"/>
    </row>
    <row r="107" spans="1:10" ht="33" customHeight="1" x14ac:dyDescent="0.25">
      <c r="A107" s="206" t="s">
        <v>384</v>
      </c>
      <c r="B107" s="265">
        <f>'A2 Exploitation'!D322</f>
        <v>0.94736842105263153</v>
      </c>
      <c r="C107" s="265"/>
      <c r="D107" s="199"/>
      <c r="E107" s="199"/>
      <c r="F107" s="199"/>
      <c r="G107" s="199"/>
      <c r="H107" s="199"/>
      <c r="I107" s="199"/>
    </row>
    <row r="108" spans="1:10" ht="33" customHeight="1" x14ac:dyDescent="0.25">
      <c r="A108" s="207" t="s">
        <v>385</v>
      </c>
      <c r="B108" s="265">
        <f>'A3 Exploitation'!D322</f>
        <v>0</v>
      </c>
      <c r="C108" s="265"/>
      <c r="D108" s="199"/>
      <c r="E108" s="199"/>
      <c r="F108" s="199"/>
      <c r="G108" s="199"/>
      <c r="H108" s="199"/>
      <c r="I108" s="199"/>
    </row>
    <row r="109" spans="1:10" ht="33" customHeight="1" x14ac:dyDescent="0.25">
      <c r="A109" s="207" t="s">
        <v>386</v>
      </c>
      <c r="B109" s="265">
        <f>'A4 Exploitation'!D322</f>
        <v>0</v>
      </c>
      <c r="C109" s="265"/>
      <c r="D109" s="199"/>
      <c r="E109" s="199"/>
      <c r="F109" s="199"/>
      <c r="G109" s="199"/>
      <c r="H109" s="199"/>
      <c r="I109" s="199"/>
    </row>
    <row r="110" spans="1:10" ht="33" customHeight="1" x14ac:dyDescent="0.25">
      <c r="A110" s="206" t="s">
        <v>387</v>
      </c>
      <c r="B110" s="265">
        <f>'A5 Exploitation'!D322</f>
        <v>0</v>
      </c>
      <c r="C110" s="265"/>
      <c r="D110" s="199"/>
      <c r="E110" s="199"/>
      <c r="F110" s="199"/>
      <c r="G110" s="199"/>
      <c r="H110" s="199"/>
      <c r="I110" s="199"/>
    </row>
    <row r="111" spans="1:10" ht="33" customHeight="1" x14ac:dyDescent="0.25">
      <c r="A111" s="206" t="s">
        <v>388</v>
      </c>
      <c r="B111" s="265">
        <f>'A6 Exploitation'!D322</f>
        <v>0</v>
      </c>
      <c r="C111" s="26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GAFSA</v>
      </c>
    </row>
    <row r="115" spans="1:10" ht="33" customHeight="1" x14ac:dyDescent="0.25">
      <c r="A115" s="207" t="s">
        <v>383</v>
      </c>
      <c r="B115" s="265">
        <f>'A1 Exploitation'!D350</f>
        <v>1</v>
      </c>
      <c r="C115" s="265"/>
      <c r="D115" s="199"/>
      <c r="E115" s="199"/>
      <c r="F115" s="199"/>
      <c r="G115" s="199"/>
      <c r="H115" s="199"/>
      <c r="I115" s="199"/>
    </row>
    <row r="116" spans="1:10" ht="33" customHeight="1" x14ac:dyDescent="0.25">
      <c r="A116" s="206" t="s">
        <v>384</v>
      </c>
      <c r="B116" s="265">
        <f>'A2 Exploitation'!D350</f>
        <v>1</v>
      </c>
      <c r="C116" s="265"/>
      <c r="D116" s="199"/>
      <c r="E116" s="199"/>
      <c r="F116" s="199"/>
      <c r="G116" s="199"/>
      <c r="H116" s="199"/>
      <c r="I116" s="199"/>
    </row>
    <row r="117" spans="1:10" ht="33" customHeight="1" x14ac:dyDescent="0.25">
      <c r="A117" s="207" t="s">
        <v>385</v>
      </c>
      <c r="B117" s="265">
        <f>'A3 Exploitation'!D350</f>
        <v>0</v>
      </c>
      <c r="C117" s="265"/>
      <c r="D117" s="199"/>
      <c r="E117" s="199"/>
      <c r="F117" s="199"/>
      <c r="G117" s="199"/>
      <c r="H117" s="199"/>
      <c r="I117" s="199"/>
    </row>
    <row r="118" spans="1:10" ht="33" customHeight="1" x14ac:dyDescent="0.25">
      <c r="A118" s="207" t="s">
        <v>386</v>
      </c>
      <c r="B118" s="265">
        <f>'A4 Exploitation'!D350</f>
        <v>0</v>
      </c>
      <c r="C118" s="265"/>
      <c r="D118" s="199"/>
      <c r="E118" s="199"/>
      <c r="F118" s="199"/>
      <c r="G118" s="199"/>
      <c r="H118" s="199"/>
      <c r="I118" s="199"/>
    </row>
    <row r="119" spans="1:10" ht="33" customHeight="1" x14ac:dyDescent="0.25">
      <c r="A119" s="206" t="s">
        <v>387</v>
      </c>
      <c r="B119" s="265">
        <f>'A5 Exploitation'!D350</f>
        <v>0</v>
      </c>
      <c r="C119" s="265"/>
      <c r="D119" s="199"/>
      <c r="E119" s="199"/>
      <c r="F119" s="199"/>
      <c r="G119" s="199"/>
      <c r="H119" s="199"/>
      <c r="I119" s="199"/>
    </row>
    <row r="120" spans="1:10" ht="33" customHeight="1" x14ac:dyDescent="0.25">
      <c r="A120" s="206" t="s">
        <v>388</v>
      </c>
      <c r="B120" s="265">
        <f>'A6 Exploitation'!D350</f>
        <v>0</v>
      </c>
      <c r="C120" s="26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GAFSA</v>
      </c>
    </row>
    <row r="124" spans="1:10" ht="33" customHeight="1" x14ac:dyDescent="0.25">
      <c r="A124" s="207" t="s">
        <v>383</v>
      </c>
      <c r="B124" s="265">
        <f>'A1 Exploitation'!D403</f>
        <v>1</v>
      </c>
      <c r="C124" s="265"/>
      <c r="D124" s="199"/>
      <c r="E124" s="199"/>
      <c r="F124" s="199"/>
      <c r="G124" s="199"/>
      <c r="H124" s="199"/>
      <c r="I124" s="199"/>
    </row>
    <row r="125" spans="1:10" ht="33" customHeight="1" x14ac:dyDescent="0.25">
      <c r="A125" s="206" t="s">
        <v>384</v>
      </c>
      <c r="B125" s="265">
        <f>'A2 Exploitation'!D403</f>
        <v>0.967741935483871</v>
      </c>
      <c r="C125" s="265"/>
      <c r="D125" s="199"/>
      <c r="E125" s="199"/>
      <c r="F125" s="199"/>
      <c r="G125" s="199"/>
      <c r="H125" s="199"/>
      <c r="I125" s="199"/>
    </row>
    <row r="126" spans="1:10" ht="33" customHeight="1" x14ac:dyDescent="0.25">
      <c r="A126" s="207" t="s">
        <v>385</v>
      </c>
      <c r="B126" s="265">
        <f>'A3 Exploitation'!D403</f>
        <v>0</v>
      </c>
      <c r="C126" s="265"/>
      <c r="D126" s="199"/>
      <c r="E126" s="199"/>
      <c r="F126" s="199"/>
      <c r="G126" s="199"/>
      <c r="H126" s="199"/>
      <c r="I126" s="199"/>
    </row>
    <row r="127" spans="1:10" ht="33" customHeight="1" x14ac:dyDescent="0.25">
      <c r="A127" s="207" t="s">
        <v>386</v>
      </c>
      <c r="B127" s="265">
        <f>'A4 Exploitation'!D403</f>
        <v>0</v>
      </c>
      <c r="C127" s="265"/>
      <c r="D127" s="199"/>
      <c r="E127" s="199"/>
      <c r="F127" s="199"/>
      <c r="G127" s="199"/>
      <c r="H127" s="199"/>
      <c r="I127" s="199"/>
    </row>
    <row r="128" spans="1:10" ht="33" customHeight="1" x14ac:dyDescent="0.25">
      <c r="A128" s="206" t="s">
        <v>387</v>
      </c>
      <c r="B128" s="265">
        <f>'A5 Exploitation'!D403</f>
        <v>0</v>
      </c>
      <c r="C128" s="265"/>
      <c r="D128" s="199"/>
      <c r="E128" s="199"/>
      <c r="F128" s="199"/>
      <c r="G128" s="199"/>
      <c r="H128" s="199"/>
      <c r="I128" s="199"/>
    </row>
    <row r="129" spans="1:10" ht="33" customHeight="1" x14ac:dyDescent="0.25">
      <c r="A129" s="206" t="s">
        <v>388</v>
      </c>
      <c r="B129" s="265">
        <f>'A6 Exploitation'!D403</f>
        <v>0</v>
      </c>
      <c r="C129" s="26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GAFSA</v>
      </c>
    </row>
    <row r="133" spans="1:10" ht="33" customHeight="1" x14ac:dyDescent="0.25">
      <c r="A133" s="207" t="s">
        <v>383</v>
      </c>
      <c r="B133" s="265">
        <f>'A1 Exploitation'!D433</f>
        <v>1</v>
      </c>
      <c r="C133" s="265"/>
      <c r="D133" s="199"/>
      <c r="E133" s="199"/>
      <c r="F133" s="199"/>
      <c r="G133" s="199"/>
      <c r="H133" s="199"/>
      <c r="I133" s="199"/>
    </row>
    <row r="134" spans="1:10" ht="33" customHeight="1" x14ac:dyDescent="0.25">
      <c r="A134" s="206" t="s">
        <v>384</v>
      </c>
      <c r="B134" s="265">
        <f>'A2 Exploitation'!D433</f>
        <v>0.9375</v>
      </c>
      <c r="C134" s="265"/>
      <c r="D134" s="199"/>
      <c r="E134" s="199"/>
      <c r="F134" s="199"/>
      <c r="G134" s="199"/>
      <c r="H134" s="199"/>
      <c r="I134" s="199"/>
    </row>
    <row r="135" spans="1:10" ht="33" customHeight="1" x14ac:dyDescent="0.25">
      <c r="A135" s="207" t="s">
        <v>385</v>
      </c>
      <c r="B135" s="265">
        <f>'A3 Exploitation'!D434</f>
        <v>0</v>
      </c>
      <c r="C135" s="265"/>
      <c r="D135" s="199"/>
      <c r="E135" s="199"/>
      <c r="F135" s="199"/>
      <c r="G135" s="199"/>
      <c r="H135" s="199"/>
      <c r="I135" s="199"/>
    </row>
    <row r="136" spans="1:10" ht="33" customHeight="1" x14ac:dyDescent="0.25">
      <c r="A136" s="207" t="s">
        <v>386</v>
      </c>
      <c r="B136" s="265">
        <f>'A4 Exploitation'!D434</f>
        <v>0</v>
      </c>
      <c r="C136" s="265"/>
      <c r="D136" s="199"/>
      <c r="E136" s="199"/>
      <c r="F136" s="199"/>
      <c r="G136" s="199"/>
      <c r="H136" s="199"/>
      <c r="I136" s="199"/>
    </row>
    <row r="137" spans="1:10" ht="33" customHeight="1" x14ac:dyDescent="0.25">
      <c r="A137" s="206" t="s">
        <v>387</v>
      </c>
      <c r="B137" s="265">
        <f>'A5 Exploitation'!D434</f>
        <v>0</v>
      </c>
      <c r="C137" s="265"/>
      <c r="D137" s="199"/>
      <c r="E137" s="199"/>
      <c r="F137" s="199"/>
      <c r="G137" s="199"/>
      <c r="H137" s="199"/>
      <c r="I137" s="199"/>
    </row>
    <row r="138" spans="1:10" ht="33" customHeight="1" x14ac:dyDescent="0.25">
      <c r="A138" s="206" t="s">
        <v>388</v>
      </c>
      <c r="B138" s="265">
        <f>'A6 Exploitation'!D434</f>
        <v>0</v>
      </c>
      <c r="C138" s="26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GAFSA</v>
      </c>
    </row>
    <row r="142" spans="1:10" ht="33" customHeight="1" x14ac:dyDescent="0.25">
      <c r="A142" s="207" t="s">
        <v>383</v>
      </c>
      <c r="B142" s="265">
        <f>'A1 Exploitation'!D452</f>
        <v>1</v>
      </c>
      <c r="C142" s="265"/>
      <c r="D142" s="199"/>
      <c r="E142" s="199"/>
      <c r="F142" s="199"/>
      <c r="G142" s="199"/>
      <c r="H142" s="199"/>
      <c r="I142" s="199"/>
    </row>
    <row r="143" spans="1:10" ht="33" customHeight="1" x14ac:dyDescent="0.25">
      <c r="A143" s="206" t="s">
        <v>384</v>
      </c>
      <c r="B143" s="265">
        <f>'A2 Exploitation'!D452</f>
        <v>1</v>
      </c>
      <c r="C143" s="265"/>
      <c r="D143" s="199"/>
      <c r="E143" s="199"/>
      <c r="F143" s="199"/>
      <c r="G143" s="199"/>
      <c r="H143" s="199"/>
      <c r="I143" s="199"/>
    </row>
    <row r="144" spans="1:10" ht="33" customHeight="1" x14ac:dyDescent="0.25">
      <c r="A144" s="207" t="s">
        <v>385</v>
      </c>
      <c r="B144" s="265">
        <f>'A3 Exploitation'!D453</f>
        <v>0</v>
      </c>
      <c r="C144" s="265"/>
      <c r="D144" s="199"/>
      <c r="E144" s="199"/>
      <c r="F144" s="199"/>
      <c r="G144" s="199"/>
      <c r="H144" s="199"/>
      <c r="I144" s="199"/>
    </row>
    <row r="145" spans="1:10" ht="33" customHeight="1" x14ac:dyDescent="0.25">
      <c r="A145" s="207" t="s">
        <v>386</v>
      </c>
      <c r="B145" s="265">
        <f>'A4 Exploitation'!D453</f>
        <v>0</v>
      </c>
      <c r="C145" s="265"/>
      <c r="D145" s="199"/>
      <c r="E145" s="199"/>
      <c r="F145" s="199"/>
      <c r="G145" s="199"/>
      <c r="H145" s="199"/>
      <c r="I145" s="199"/>
    </row>
    <row r="146" spans="1:10" ht="33" customHeight="1" x14ac:dyDescent="0.25">
      <c r="A146" s="206" t="s">
        <v>387</v>
      </c>
      <c r="B146" s="265">
        <f>'A5 Exploitation'!D453</f>
        <v>0</v>
      </c>
      <c r="C146" s="265"/>
      <c r="D146" s="199"/>
      <c r="E146" s="199"/>
      <c r="F146" s="199"/>
      <c r="G146" s="199"/>
      <c r="H146" s="199"/>
      <c r="I146" s="199"/>
    </row>
    <row r="147" spans="1:10" ht="33" customHeight="1" x14ac:dyDescent="0.25">
      <c r="A147" s="206" t="s">
        <v>388</v>
      </c>
      <c r="B147" s="265">
        <f>'A6 Exploitation'!D453</f>
        <v>0</v>
      </c>
      <c r="C147" s="26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GAFSA</v>
      </c>
    </row>
    <row r="151" spans="1:10" ht="33" customHeight="1" x14ac:dyDescent="0.25">
      <c r="A151" s="207" t="s">
        <v>383</v>
      </c>
      <c r="B151" s="265">
        <f>'A1 Exploitation'!D462</f>
        <v>0.75</v>
      </c>
      <c r="C151" s="265"/>
      <c r="D151" s="199"/>
      <c r="E151" s="199"/>
      <c r="F151" s="199"/>
      <c r="G151" s="199"/>
      <c r="H151" s="199"/>
      <c r="I151" s="199"/>
    </row>
    <row r="152" spans="1:10" ht="33" customHeight="1" x14ac:dyDescent="0.25">
      <c r="A152" s="206" t="s">
        <v>384</v>
      </c>
      <c r="B152" s="265">
        <f>'A2 Exploitation'!D462</f>
        <v>0.75</v>
      </c>
      <c r="C152" s="265"/>
      <c r="D152" s="199"/>
      <c r="E152" s="199"/>
      <c r="F152" s="199"/>
      <c r="G152" s="199"/>
      <c r="H152" s="199"/>
      <c r="I152" s="199"/>
    </row>
    <row r="153" spans="1:10" ht="33" customHeight="1" x14ac:dyDescent="0.25">
      <c r="A153" s="207" t="s">
        <v>385</v>
      </c>
      <c r="B153" s="265">
        <f>'A3 Exploitation'!D463</f>
        <v>0</v>
      </c>
      <c r="C153" s="265"/>
      <c r="D153" s="199"/>
      <c r="E153" s="199"/>
      <c r="F153" s="199"/>
      <c r="G153" s="199"/>
      <c r="H153" s="199"/>
      <c r="I153" s="199"/>
    </row>
    <row r="154" spans="1:10" ht="33" customHeight="1" x14ac:dyDescent="0.25">
      <c r="A154" s="207" t="s">
        <v>386</v>
      </c>
      <c r="B154" s="265">
        <f>'A4 Exploitation'!D463</f>
        <v>0</v>
      </c>
      <c r="C154" s="265"/>
      <c r="D154" s="199"/>
      <c r="E154" s="199"/>
      <c r="F154" s="199"/>
      <c r="G154" s="199"/>
      <c r="H154" s="199"/>
      <c r="I154" s="199"/>
    </row>
    <row r="155" spans="1:10" ht="33" customHeight="1" x14ac:dyDescent="0.25">
      <c r="A155" s="206" t="s">
        <v>387</v>
      </c>
      <c r="B155" s="265">
        <f>'A5 Exploitation'!D463</f>
        <v>0</v>
      </c>
      <c r="C155" s="265"/>
      <c r="D155" s="199"/>
      <c r="E155" s="199"/>
      <c r="F155" s="199"/>
      <c r="G155" s="199"/>
      <c r="H155" s="199"/>
      <c r="I155" s="199"/>
    </row>
    <row r="156" spans="1:10" ht="33" customHeight="1" x14ac:dyDescent="0.25">
      <c r="A156" s="206" t="s">
        <v>388</v>
      </c>
      <c r="B156" s="265">
        <f>'A6 Exploitation'!D463</f>
        <v>0</v>
      </c>
      <c r="C156" s="26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GAFSA</v>
      </c>
    </row>
    <row r="160" spans="1:10" ht="33" customHeight="1" x14ac:dyDescent="0.25">
      <c r="A160" s="207" t="s">
        <v>383</v>
      </c>
      <c r="B160" s="265">
        <f>'A1 Exploitation'!D471</f>
        <v>0.66666666666666663</v>
      </c>
      <c r="C160" s="265"/>
      <c r="D160" s="199"/>
      <c r="E160" s="199"/>
      <c r="F160" s="199"/>
      <c r="G160" s="199"/>
      <c r="H160" s="199"/>
      <c r="I160" s="199"/>
    </row>
    <row r="161" spans="1:10" ht="33" customHeight="1" x14ac:dyDescent="0.25">
      <c r="A161" s="206" t="s">
        <v>384</v>
      </c>
      <c r="B161" s="265">
        <f>'A2 Exploitation'!D471</f>
        <v>1</v>
      </c>
      <c r="C161" s="265"/>
      <c r="D161" s="199"/>
      <c r="E161" s="199"/>
      <c r="F161" s="199"/>
      <c r="G161" s="199"/>
      <c r="H161" s="199"/>
      <c r="I161" s="199"/>
    </row>
    <row r="162" spans="1:10" ht="33" customHeight="1" x14ac:dyDescent="0.25">
      <c r="A162" s="207" t="s">
        <v>385</v>
      </c>
      <c r="B162" s="265">
        <f>'A3 Exploitation'!D472</f>
        <v>0</v>
      </c>
      <c r="C162" s="265"/>
      <c r="D162" s="199"/>
      <c r="E162" s="199"/>
      <c r="F162" s="199"/>
      <c r="G162" s="199"/>
      <c r="H162" s="199"/>
      <c r="I162" s="199"/>
    </row>
    <row r="163" spans="1:10" ht="33" customHeight="1" x14ac:dyDescent="0.25">
      <c r="A163" s="207" t="s">
        <v>386</v>
      </c>
      <c r="B163" s="265">
        <f>'A4 Exploitation'!D472</f>
        <v>0</v>
      </c>
      <c r="C163" s="265"/>
      <c r="D163" s="199"/>
      <c r="E163" s="199"/>
      <c r="F163" s="199"/>
      <c r="G163" s="199"/>
      <c r="H163" s="199"/>
      <c r="I163" s="199"/>
    </row>
    <row r="164" spans="1:10" ht="33" customHeight="1" x14ac:dyDescent="0.25">
      <c r="A164" s="206" t="s">
        <v>387</v>
      </c>
      <c r="B164" s="265">
        <f>'A5 Exploitation'!D472</f>
        <v>0</v>
      </c>
      <c r="C164" s="265"/>
      <c r="D164" s="199"/>
      <c r="E164" s="199"/>
      <c r="F164" s="199"/>
      <c r="G164" s="199"/>
      <c r="H164" s="199"/>
      <c r="I164" s="199"/>
    </row>
    <row r="165" spans="1:10" ht="33" customHeight="1" x14ac:dyDescent="0.25">
      <c r="A165" s="206" t="s">
        <v>388</v>
      </c>
      <c r="B165" s="265">
        <f>'A6 Exploitation'!D472</f>
        <v>0</v>
      </c>
      <c r="C165" s="265"/>
      <c r="D165" s="199"/>
      <c r="E165" s="199"/>
      <c r="F165" s="199"/>
      <c r="G165" s="199"/>
      <c r="H165" s="199"/>
      <c r="I165" s="199"/>
    </row>
    <row r="166" spans="1:10" ht="18" x14ac:dyDescent="0.25">
      <c r="A166" s="209"/>
      <c r="B166" s="267"/>
      <c r="C166" s="267"/>
      <c r="D166" s="199"/>
      <c r="E166" s="199"/>
      <c r="F166" s="199"/>
      <c r="G166" s="199"/>
      <c r="H166" s="199"/>
      <c r="I166" s="199"/>
    </row>
    <row r="167" spans="1:10" ht="18" x14ac:dyDescent="0.25">
      <c r="A167" s="209"/>
      <c r="B167" s="267"/>
      <c r="C167" s="267"/>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GAFSA</v>
      </c>
    </row>
    <row r="169" spans="1:10" ht="33" customHeight="1" x14ac:dyDescent="0.25">
      <c r="A169" s="207" t="s">
        <v>383</v>
      </c>
      <c r="B169" s="265">
        <f>'A1 Exploitation'!D492</f>
        <v>0.96666666666666667</v>
      </c>
      <c r="C169" s="265"/>
      <c r="D169" s="199"/>
      <c r="E169" s="199"/>
      <c r="F169" s="199"/>
      <c r="G169" s="199"/>
      <c r="H169" s="199"/>
      <c r="I169" s="199"/>
    </row>
    <row r="170" spans="1:10" ht="33" customHeight="1" x14ac:dyDescent="0.25">
      <c r="A170" s="206" t="s">
        <v>384</v>
      </c>
      <c r="B170" s="265">
        <f>'A2 Exploitation'!D492</f>
        <v>0.96666666666666667</v>
      </c>
      <c r="C170" s="265"/>
      <c r="D170" s="199"/>
      <c r="E170" s="199"/>
      <c r="F170" s="199"/>
      <c r="G170" s="199"/>
      <c r="H170" s="199"/>
      <c r="I170" s="199"/>
    </row>
    <row r="171" spans="1:10" ht="33" customHeight="1" x14ac:dyDescent="0.25">
      <c r="A171" s="207" t="s">
        <v>385</v>
      </c>
      <c r="B171" s="265">
        <f>'A3 Exploitation'!D493</f>
        <v>0</v>
      </c>
      <c r="C171" s="265"/>
      <c r="D171" s="199"/>
      <c r="E171" s="199"/>
      <c r="F171" s="199"/>
      <c r="G171" s="199"/>
      <c r="H171" s="199"/>
      <c r="I171" s="199"/>
    </row>
    <row r="172" spans="1:10" ht="33" customHeight="1" x14ac:dyDescent="0.25">
      <c r="A172" s="207" t="s">
        <v>386</v>
      </c>
      <c r="B172" s="265">
        <f>'A4 Exploitation'!D493</f>
        <v>0</v>
      </c>
      <c r="C172" s="265"/>
    </row>
    <row r="173" spans="1:10" ht="33" customHeight="1" x14ac:dyDescent="0.25">
      <c r="A173" s="206" t="s">
        <v>387</v>
      </c>
      <c r="B173" s="265">
        <f>'A5 Exploitation'!D493</f>
        <v>0</v>
      </c>
      <c r="C173" s="265"/>
    </row>
    <row r="174" spans="1:10" ht="33" customHeight="1" x14ac:dyDescent="0.25">
      <c r="A174" s="206" t="s">
        <v>388</v>
      </c>
      <c r="B174" s="265">
        <f>'A6 Exploitation'!D493</f>
        <v>0</v>
      </c>
      <c r="C174" s="265"/>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GAFSA</v>
      </c>
    </row>
    <row r="178" spans="1:10" ht="33" customHeight="1" x14ac:dyDescent="0.25">
      <c r="A178" s="207" t="s">
        <v>383</v>
      </c>
      <c r="B178" s="265">
        <f>'A1 Exploitation'!D501</f>
        <v>1</v>
      </c>
      <c r="C178" s="265"/>
    </row>
    <row r="179" spans="1:10" ht="33" customHeight="1" x14ac:dyDescent="0.25">
      <c r="A179" s="206" t="s">
        <v>384</v>
      </c>
      <c r="B179" s="265">
        <f>'A2 Exploitation'!D501</f>
        <v>1</v>
      </c>
      <c r="C179" s="265"/>
    </row>
    <row r="180" spans="1:10" ht="33" customHeight="1" x14ac:dyDescent="0.25">
      <c r="A180" s="207" t="s">
        <v>385</v>
      </c>
      <c r="B180" s="265">
        <f>'A3 Exploitation'!D502</f>
        <v>0</v>
      </c>
      <c r="C180" s="265"/>
    </row>
    <row r="181" spans="1:10" ht="33" customHeight="1" x14ac:dyDescent="0.25">
      <c r="A181" s="207" t="s">
        <v>386</v>
      </c>
      <c r="B181" s="265">
        <f>'A4 Exploitation'!D502</f>
        <v>0</v>
      </c>
      <c r="C181" s="265"/>
    </row>
    <row r="182" spans="1:10" ht="33" customHeight="1" x14ac:dyDescent="0.25">
      <c r="A182" s="206" t="s">
        <v>387</v>
      </c>
      <c r="B182" s="265">
        <f>'A5 Exploitation'!D502</f>
        <v>0</v>
      </c>
      <c r="C182" s="265"/>
    </row>
    <row r="183" spans="1:10" ht="33" customHeight="1" x14ac:dyDescent="0.25">
      <c r="A183" s="206" t="s">
        <v>388</v>
      </c>
      <c r="B183" s="265">
        <f>'A6 Exploitation'!D502</f>
        <v>0</v>
      </c>
      <c r="C183" s="265"/>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GAFSA</v>
      </c>
    </row>
    <row r="187" spans="1:10" ht="33" customHeight="1" x14ac:dyDescent="0.25">
      <c r="A187" s="207" t="s">
        <v>383</v>
      </c>
      <c r="B187" s="265">
        <f>'A1 Technique'!D198</f>
        <v>0.91379310344827591</v>
      </c>
      <c r="C187" s="265"/>
    </row>
    <row r="188" spans="1:10" ht="33" customHeight="1" x14ac:dyDescent="0.25">
      <c r="A188" s="206" t="s">
        <v>384</v>
      </c>
      <c r="B188" s="265">
        <f>'A2 Technique'!D198</f>
        <v>0.9327731092436975</v>
      </c>
      <c r="C188" s="265"/>
    </row>
    <row r="189" spans="1:10" ht="33" customHeight="1" x14ac:dyDescent="0.25">
      <c r="A189" s="207" t="s">
        <v>385</v>
      </c>
      <c r="B189" s="265">
        <f>'A3 Technique'!D198</f>
        <v>0</v>
      </c>
      <c r="C189" s="265"/>
    </row>
    <row r="190" spans="1:10" ht="33" customHeight="1" x14ac:dyDescent="0.25">
      <c r="A190" s="207" t="s">
        <v>386</v>
      </c>
      <c r="B190" s="265">
        <f>'A4 Technique'!D198</f>
        <v>0</v>
      </c>
      <c r="C190" s="265"/>
    </row>
    <row r="191" spans="1:10" ht="33" customHeight="1" x14ac:dyDescent="0.25">
      <c r="A191" s="206" t="s">
        <v>387</v>
      </c>
      <c r="B191" s="265">
        <f>'A5 Technique'!D198</f>
        <v>0</v>
      </c>
      <c r="C191" s="265"/>
    </row>
    <row r="192" spans="1:10" ht="33" customHeight="1" x14ac:dyDescent="0.25">
      <c r="A192" s="206" t="s">
        <v>388</v>
      </c>
      <c r="B192" s="265">
        <f>'A6 Technique'!D198</f>
        <v>0</v>
      </c>
      <c r="C192" s="265"/>
    </row>
  </sheetData>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GAFSA</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GAFSA</v>
      </c>
      <c r="B7" s="288"/>
      <c r="C7" s="288"/>
      <c r="D7" s="288"/>
      <c r="E7" s="288"/>
      <c r="F7" s="288"/>
      <c r="G7" s="216"/>
      <c r="H7" s="216"/>
      <c r="I7" s="216"/>
    </row>
    <row r="8" spans="1:9" s="36" customFormat="1" ht="24.75" x14ac:dyDescent="0.5">
      <c r="A8" s="38" t="s">
        <v>44</v>
      </c>
      <c r="B8" s="304">
        <f>'A5 Exploitation'!B9:F9</f>
        <v>0</v>
      </c>
      <c r="C8" s="304"/>
      <c r="D8" s="304"/>
      <c r="E8" s="304"/>
      <c r="F8" s="304"/>
      <c r="G8" s="216"/>
      <c r="H8" s="216"/>
      <c r="I8" s="216"/>
    </row>
    <row r="9" spans="1:9" s="36" customFormat="1" ht="24.75" x14ac:dyDescent="0.5">
      <c r="A9" s="39" t="s">
        <v>46</v>
      </c>
      <c r="B9" s="305">
        <f>'A5 Exploitation'!B10:F10</f>
        <v>0</v>
      </c>
      <c r="C9" s="305"/>
      <c r="D9" s="305"/>
      <c r="E9" s="305"/>
      <c r="F9" s="305"/>
      <c r="G9" s="216"/>
      <c r="H9" s="216"/>
      <c r="I9" s="216"/>
    </row>
    <row r="10" spans="1:9" s="36" customFormat="1" ht="24.75" x14ac:dyDescent="0.5">
      <c r="A10" s="38" t="s">
        <v>45</v>
      </c>
      <c r="B10" s="302">
        <f>'A5 Exploitation'!B11:F11</f>
        <v>0</v>
      </c>
      <c r="C10" s="302"/>
      <c r="D10" s="302"/>
      <c r="E10" s="302"/>
      <c r="F10" s="302"/>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GAFSA</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GAFSA</v>
      </c>
      <c r="B7" s="288"/>
      <c r="C7" s="288"/>
      <c r="D7" s="288"/>
      <c r="E7" s="288"/>
      <c r="F7" s="288"/>
      <c r="G7" s="216"/>
      <c r="H7" s="216"/>
      <c r="I7" s="216"/>
    </row>
    <row r="8" spans="1:9" s="36" customFormat="1" ht="24.75" x14ac:dyDescent="0.5">
      <c r="A8" s="38" t="s">
        <v>44</v>
      </c>
      <c r="B8" s="304">
        <f>'A6 Exploitation'!B9:F9</f>
        <v>0</v>
      </c>
      <c r="C8" s="304"/>
      <c r="D8" s="304"/>
      <c r="E8" s="304"/>
      <c r="F8" s="304"/>
      <c r="G8" s="216"/>
      <c r="H8" s="216"/>
      <c r="I8" s="216"/>
    </row>
    <row r="9" spans="1:9" s="36" customFormat="1" ht="24.75" x14ac:dyDescent="0.5">
      <c r="A9" s="39" t="s">
        <v>46</v>
      </c>
      <c r="B9" s="305">
        <f>'A6 Exploitation'!B10:F10</f>
        <v>0</v>
      </c>
      <c r="C9" s="305"/>
      <c r="D9" s="305"/>
      <c r="E9" s="305"/>
      <c r="F9" s="305"/>
      <c r="G9" s="216"/>
      <c r="H9" s="216"/>
      <c r="I9" s="216"/>
    </row>
    <row r="10" spans="1:9" s="36" customFormat="1" ht="24.75" x14ac:dyDescent="0.5">
      <c r="A10" s="38" t="s">
        <v>45</v>
      </c>
      <c r="B10" s="302">
        <f>'A6 Exploitation'!B11:F11</f>
        <v>0</v>
      </c>
      <c r="C10" s="302"/>
      <c r="D10" s="302"/>
      <c r="E10" s="302"/>
      <c r="F10" s="302"/>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7" zoomScaleNormal="100" zoomScaleSheetLayoutView="71" workbookViewId="0">
      <selection activeCell="D240" sqref="D240:E24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7" t="s">
        <v>201</v>
      </c>
      <c r="B7" s="287"/>
      <c r="C7" s="287"/>
      <c r="D7" s="287"/>
      <c r="E7" s="287"/>
      <c r="F7" s="287"/>
      <c r="G7" s="124"/>
      <c r="H7" s="124"/>
      <c r="I7" s="124"/>
    </row>
    <row r="8" spans="1:9" ht="29.25" x14ac:dyDescent="0.45">
      <c r="A8" s="288" t="str">
        <f>'Page de garde'!D18</f>
        <v>GAFSA</v>
      </c>
      <c r="B8" s="288"/>
      <c r="C8" s="288"/>
      <c r="D8" s="288"/>
      <c r="E8" s="288"/>
      <c r="F8" s="288"/>
      <c r="G8" s="126"/>
      <c r="H8" s="126"/>
      <c r="I8" s="124"/>
    </row>
    <row r="9" spans="1:9" ht="24" x14ac:dyDescent="0.45">
      <c r="A9" s="38" t="s">
        <v>44</v>
      </c>
      <c r="B9" s="289" t="s">
        <v>412</v>
      </c>
      <c r="C9" s="289"/>
      <c r="D9" s="289"/>
      <c r="E9" s="289"/>
      <c r="F9" s="289"/>
      <c r="G9" s="126"/>
      <c r="H9" s="126"/>
      <c r="I9" s="124"/>
    </row>
    <row r="10" spans="1:9" ht="24.75" x14ac:dyDescent="0.5">
      <c r="A10" s="39" t="s">
        <v>46</v>
      </c>
      <c r="B10" s="290" t="s">
        <v>413</v>
      </c>
      <c r="C10" s="290"/>
      <c r="D10" s="290"/>
      <c r="E10" s="290"/>
      <c r="F10" s="290"/>
      <c r="G10" s="126"/>
      <c r="H10" s="126"/>
      <c r="I10" s="124"/>
    </row>
    <row r="11" spans="1:9" ht="24" x14ac:dyDescent="0.45">
      <c r="A11" s="38" t="s">
        <v>45</v>
      </c>
      <c r="B11" s="285">
        <v>42776</v>
      </c>
      <c r="C11" s="285"/>
      <c r="D11" s="285"/>
      <c r="E11" s="285"/>
      <c r="F11" s="285"/>
      <c r="G11" s="126"/>
      <c r="H11" s="126"/>
      <c r="I11" s="124"/>
    </row>
    <row r="12" spans="1:9" ht="24" x14ac:dyDescent="0.45">
      <c r="A12" s="38" t="s">
        <v>276</v>
      </c>
      <c r="B12" s="278">
        <f>D505</f>
        <v>0.90924657534246578</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42776</v>
      </c>
      <c r="B17" s="36"/>
      <c r="C17" s="36"/>
      <c r="D17" s="36"/>
      <c r="E17" s="36"/>
      <c r="F17" s="36"/>
      <c r="G17" s="36"/>
      <c r="H17" s="36"/>
    </row>
    <row r="18" spans="1:8" ht="18" x14ac:dyDescent="0.25">
      <c r="A18" s="283" t="s">
        <v>1</v>
      </c>
      <c r="B18" s="284"/>
      <c r="C18" s="284"/>
      <c r="D18" s="284"/>
      <c r="E18" s="284"/>
      <c r="F18" s="284"/>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42776</v>
      </c>
      <c r="B44" s="6"/>
      <c r="C44" s="7"/>
      <c r="D44" s="6"/>
    </row>
    <row r="45" spans="1:7" ht="16.5" x14ac:dyDescent="0.25">
      <c r="A45" s="276" t="s">
        <v>63</v>
      </c>
      <c r="B45" s="277"/>
      <c r="C45" s="277"/>
      <c r="D45" s="277"/>
      <c r="E45" s="277"/>
      <c r="F45" s="277"/>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90" x14ac:dyDescent="0.25">
      <c r="A64" s="108" t="s">
        <v>272</v>
      </c>
      <c r="B64" s="170">
        <v>0</v>
      </c>
      <c r="C64" s="217">
        <f>IF(B64=0, -5, "0")</f>
        <v>-5</v>
      </c>
      <c r="D64" s="254" t="s">
        <v>416</v>
      </c>
      <c r="E64" s="255" t="s">
        <v>417</v>
      </c>
      <c r="F64" s="66"/>
    </row>
    <row r="65" spans="1:7" ht="33.6" customHeight="1" x14ac:dyDescent="0.3">
      <c r="A65" s="49" t="s">
        <v>271</v>
      </c>
      <c r="B65" s="170">
        <v>0</v>
      </c>
      <c r="C65" s="171"/>
      <c r="D65" s="254" t="s">
        <v>414</v>
      </c>
      <c r="E65" s="255" t="s">
        <v>418</v>
      </c>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37</v>
      </c>
    </row>
    <row r="82" spans="1:6" x14ac:dyDescent="0.25">
      <c r="A82" s="19" t="s">
        <v>37</v>
      </c>
      <c r="B82" s="20"/>
      <c r="C82" s="21"/>
      <c r="D82" s="63">
        <f>D81/(COUNT(B58:C80)*2)</f>
        <v>0.77083333333333337</v>
      </c>
    </row>
    <row r="83" spans="1:6" ht="15" customHeight="1" x14ac:dyDescent="0.25">
      <c r="A83" s="9"/>
      <c r="B83" s="6"/>
      <c r="C83" s="7"/>
      <c r="D83" s="6"/>
    </row>
    <row r="84" spans="1:6" ht="15" customHeight="1" x14ac:dyDescent="0.25">
      <c r="A84" s="274" t="s">
        <v>25</v>
      </c>
      <c r="B84" s="275"/>
      <c r="C84" s="275"/>
      <c r="D84" s="275"/>
      <c r="E84" s="275"/>
      <c r="F84" s="275"/>
    </row>
    <row r="85" spans="1:6" x14ac:dyDescent="0.25">
      <c r="A85" s="17" t="s">
        <v>314</v>
      </c>
      <c r="B85" s="153">
        <v>2</v>
      </c>
      <c r="C85" s="153"/>
      <c r="D85" s="157"/>
      <c r="E85" s="66"/>
      <c r="F85" s="66"/>
    </row>
    <row r="86" spans="1:6" x14ac:dyDescent="0.25">
      <c r="A86" s="18" t="s">
        <v>105</v>
      </c>
      <c r="B86" s="170">
        <v>2</v>
      </c>
      <c r="C86" s="153"/>
      <c r="D86" s="155"/>
      <c r="E86" s="66"/>
      <c r="F86" s="66"/>
    </row>
    <row r="87" spans="1:6" ht="31.5" x14ac:dyDescent="0.35">
      <c r="A87" s="76" t="s">
        <v>59</v>
      </c>
      <c r="B87" s="170">
        <v>0</v>
      </c>
      <c r="C87" s="217">
        <f>IF(B87=0, -5, "0")</f>
        <v>-5</v>
      </c>
      <c r="D87" s="157" t="s">
        <v>415</v>
      </c>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0.56000000000000005</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60</v>
      </c>
    </row>
    <row r="97" spans="1:6" ht="16.5" customHeight="1" x14ac:dyDescent="0.25">
      <c r="A97" s="78" t="s">
        <v>224</v>
      </c>
      <c r="B97" s="84"/>
      <c r="C97" s="85"/>
      <c r="D97" s="82">
        <f>D96/(COUNT(B85:C91,B46:C53,B58:C80)*2)</f>
        <v>0.75</v>
      </c>
    </row>
    <row r="98" spans="1:6" x14ac:dyDescent="0.25">
      <c r="A98" s="5"/>
      <c r="B98" s="6"/>
      <c r="C98" s="7"/>
      <c r="D98" s="6"/>
    </row>
    <row r="99" spans="1:6" ht="18" x14ac:dyDescent="0.35">
      <c r="A99" s="273" t="s">
        <v>129</v>
      </c>
      <c r="B99" s="273"/>
      <c r="C99" s="273"/>
      <c r="D99" s="273"/>
      <c r="E99" s="273"/>
      <c r="F99" s="273"/>
    </row>
    <row r="100" spans="1:6" x14ac:dyDescent="0.25">
      <c r="A100" s="183">
        <f>B11</f>
        <v>42776</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ht="30" x14ac:dyDescent="0.25">
      <c r="A104" s="33" t="s">
        <v>100</v>
      </c>
      <c r="B104" s="170">
        <v>0</v>
      </c>
      <c r="C104" s="145"/>
      <c r="D104" s="146" t="s">
        <v>419</v>
      </c>
      <c r="E104" s="146" t="s">
        <v>420</v>
      </c>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4" t="s">
        <v>133</v>
      </c>
      <c r="B113" s="275"/>
      <c r="C113" s="275"/>
      <c r="D113" s="275"/>
      <c r="E113" s="275"/>
      <c r="F113" s="275"/>
    </row>
    <row r="114" spans="1:6" x14ac:dyDescent="0.25">
      <c r="A114" s="17" t="s">
        <v>314</v>
      </c>
      <c r="B114" s="153">
        <v>2</v>
      </c>
      <c r="C114" s="153"/>
      <c r="D114" s="142"/>
      <c r="E114" s="142"/>
      <c r="F114" s="147"/>
    </row>
    <row r="115" spans="1:6" ht="45" x14ac:dyDescent="0.25">
      <c r="A115" s="18" t="s">
        <v>294</v>
      </c>
      <c r="B115" s="170">
        <v>0</v>
      </c>
      <c r="C115" s="153"/>
      <c r="D115" s="143" t="s">
        <v>422</v>
      </c>
      <c r="E115" s="143" t="s">
        <v>437</v>
      </c>
      <c r="F115" s="147"/>
    </row>
    <row r="116" spans="1:6" ht="45" x14ac:dyDescent="0.25">
      <c r="A116" s="18" t="s">
        <v>71</v>
      </c>
      <c r="B116" s="170">
        <v>0</v>
      </c>
      <c r="C116" s="153"/>
      <c r="D116" s="143" t="s">
        <v>421</v>
      </c>
      <c r="E116" s="143" t="s">
        <v>438</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254" t="s">
        <v>416</v>
      </c>
      <c r="E125" s="255" t="s">
        <v>417</v>
      </c>
      <c r="F125" s="147"/>
    </row>
    <row r="126" spans="1:6" ht="45.75" x14ac:dyDescent="0.3">
      <c r="A126" s="49" t="s">
        <v>271</v>
      </c>
      <c r="B126" s="177">
        <v>2</v>
      </c>
      <c r="C126" s="177"/>
      <c r="D126" s="254" t="s">
        <v>414</v>
      </c>
      <c r="E126" s="255" t="s">
        <v>418</v>
      </c>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61.5" x14ac:dyDescent="0.35">
      <c r="A141" s="83" t="s">
        <v>55</v>
      </c>
      <c r="B141" s="170" t="s">
        <v>34</v>
      </c>
      <c r="C141" s="217" t="str">
        <f>IF(B141=0, -5, "0")</f>
        <v>0</v>
      </c>
      <c r="D141" s="12" t="s">
        <v>423</v>
      </c>
      <c r="E141" s="168" t="s">
        <v>424</v>
      </c>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0.7</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42776</v>
      </c>
      <c r="B153" s="6"/>
      <c r="C153" s="7"/>
      <c r="D153" s="59"/>
    </row>
    <row r="154" spans="1:6" ht="16.5" x14ac:dyDescent="0.25">
      <c r="A154" s="276" t="s">
        <v>63</v>
      </c>
      <c r="B154" s="277"/>
      <c r="C154" s="277"/>
      <c r="D154" s="277"/>
      <c r="E154" s="277"/>
      <c r="F154" s="277"/>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30" x14ac:dyDescent="0.35">
      <c r="A172" s="83" t="s">
        <v>80</v>
      </c>
      <c r="B172" s="170">
        <v>1</v>
      </c>
      <c r="C172" s="217" t="str">
        <f>IF(B172=0, -5, "0")</f>
        <v>0</v>
      </c>
      <c r="D172" s="12" t="s">
        <v>427</v>
      </c>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61.5" x14ac:dyDescent="0.35">
      <c r="A176" s="86" t="s">
        <v>209</v>
      </c>
      <c r="B176" s="170">
        <v>0</v>
      </c>
      <c r="C176" s="217">
        <f>IF(B176=0, -5, "0")</f>
        <v>-5</v>
      </c>
      <c r="D176" s="142" t="s">
        <v>425</v>
      </c>
      <c r="E176" s="168" t="s">
        <v>426</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42776</v>
      </c>
      <c r="B193" s="6"/>
      <c r="C193" s="7"/>
      <c r="D193" s="6"/>
    </row>
    <row r="194" spans="1:7" ht="18" x14ac:dyDescent="0.25">
      <c r="A194" s="274" t="s">
        <v>158</v>
      </c>
      <c r="B194" s="275"/>
      <c r="C194" s="275"/>
      <c r="D194" s="275"/>
      <c r="E194" s="275"/>
      <c r="F194" s="275"/>
    </row>
    <row r="195" spans="1:7" ht="36" x14ac:dyDescent="0.35">
      <c r="A195" s="83" t="s">
        <v>27</v>
      </c>
      <c r="B195" s="153">
        <v>1</v>
      </c>
      <c r="C195" s="217" t="str">
        <f>IF(B195=0, -5, "0")</f>
        <v>0</v>
      </c>
      <c r="D195" s="142" t="s">
        <v>428</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0</v>
      </c>
      <c r="C220" s="153"/>
      <c r="D220" s="149" t="s">
        <v>429</v>
      </c>
      <c r="E220" s="147" t="s">
        <v>430</v>
      </c>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431</v>
      </c>
      <c r="E240" s="255" t="s">
        <v>432</v>
      </c>
      <c r="F240" s="66"/>
    </row>
    <row r="241" spans="1:6" ht="45" x14ac:dyDescent="0.25">
      <c r="A241" s="100" t="s">
        <v>287</v>
      </c>
      <c r="B241" s="171">
        <v>1</v>
      </c>
      <c r="C241" s="154"/>
      <c r="D241" s="257">
        <v>0.66</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42776</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8">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42776</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31.5" x14ac:dyDescent="0.35">
      <c r="A309" s="76" t="s">
        <v>367</v>
      </c>
      <c r="B309" s="171">
        <v>0</v>
      </c>
      <c r="C309" s="217">
        <f>IF(B309=0, -5, "0")</f>
        <v>-5</v>
      </c>
      <c r="D309" s="98" t="s">
        <v>435</v>
      </c>
      <c r="E309" s="98" t="s">
        <v>433</v>
      </c>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42776</v>
      </c>
      <c r="B325" s="6"/>
      <c r="C325" s="7"/>
      <c r="D325" s="6"/>
    </row>
    <row r="326" spans="1:9" ht="18" x14ac:dyDescent="0.25">
      <c r="A326" s="274" t="s">
        <v>12</v>
      </c>
      <c r="B326" s="275"/>
      <c r="C326" s="275"/>
      <c r="D326" s="275"/>
      <c r="E326" s="275"/>
      <c r="F326" s="275"/>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46.5" x14ac:dyDescent="0.35">
      <c r="A331" s="76" t="s">
        <v>60</v>
      </c>
      <c r="B331" s="170">
        <v>2</v>
      </c>
      <c r="C331" s="217" t="str">
        <f>IF(B331=0, -5, "0")</f>
        <v>0</v>
      </c>
      <c r="D331" s="142" t="s">
        <v>436</v>
      </c>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9">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3" t="s">
        <v>8</v>
      </c>
      <c r="B352" s="273"/>
      <c r="C352" s="273"/>
      <c r="D352" s="273"/>
      <c r="E352" s="273"/>
      <c r="F352" s="273"/>
    </row>
    <row r="353" spans="1:6" x14ac:dyDescent="0.25">
      <c r="A353" s="183">
        <f>B11</f>
        <v>42776</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42776</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42776</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0</v>
      </c>
      <c r="C458" s="145"/>
      <c r="D458" s="162" t="s">
        <v>439</v>
      </c>
      <c r="E458" s="168" t="s">
        <v>440</v>
      </c>
      <c r="F458" s="66"/>
    </row>
    <row r="459" spans="1:6" x14ac:dyDescent="0.25">
      <c r="A459" s="32" t="s">
        <v>16</v>
      </c>
      <c r="B459" s="170">
        <v>2</v>
      </c>
      <c r="C459" s="153"/>
      <c r="D459" s="156"/>
      <c r="E459" s="66"/>
      <c r="F459" s="66"/>
    </row>
    <row r="460" spans="1:6" ht="39.75" customHeight="1" x14ac:dyDescent="0.25">
      <c r="A460" s="116" t="s">
        <v>287</v>
      </c>
      <c r="B460" s="170">
        <v>1</v>
      </c>
      <c r="C460" s="154"/>
      <c r="D460" s="257">
        <v>0.33</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45" x14ac:dyDescent="0.25">
      <c r="A466" s="32" t="s">
        <v>288</v>
      </c>
      <c r="B466" s="145">
        <v>0</v>
      </c>
      <c r="C466" s="145"/>
      <c r="D466" s="146" t="s">
        <v>441</v>
      </c>
      <c r="E466" s="146" t="s">
        <v>442</v>
      </c>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443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v>0</v>
      </c>
      <c r="C490" s="154"/>
      <c r="D490" s="178">
        <v>0</v>
      </c>
      <c r="E490" s="102"/>
      <c r="F490" s="102"/>
    </row>
    <row r="491" spans="1:14" x14ac:dyDescent="0.25">
      <c r="A491" s="19" t="s">
        <v>38</v>
      </c>
      <c r="B491" s="19"/>
      <c r="C491" s="19"/>
      <c r="D491" s="19">
        <f>SUM(B475:C489)</f>
        <v>29</v>
      </c>
      <c r="H491" s="167"/>
      <c r="I491" s="167"/>
      <c r="J491" s="167"/>
      <c r="K491" s="167"/>
      <c r="L491" s="167"/>
      <c r="M491" s="167"/>
      <c r="N491" s="167"/>
    </row>
    <row r="492" spans="1:14" x14ac:dyDescent="0.25">
      <c r="A492" s="19" t="s">
        <v>37</v>
      </c>
      <c r="B492" s="20"/>
      <c r="C492" s="21"/>
      <c r="D492" s="63">
        <f>D491/(COUNT(B475:C489)*2)</f>
        <v>0.96666666666666667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0.72</v>
      </c>
    </row>
    <row r="504" spans="1:6" ht="27.75" customHeight="1" x14ac:dyDescent="0.3">
      <c r="A504" s="71" t="s">
        <v>47</v>
      </c>
      <c r="B504" s="72"/>
      <c r="C504" s="73"/>
      <c r="D504" s="74">
        <f>SUM(D500,D491,D461,D451,D402,D349,D321,D40,D470,D288,D245,D149,D432,D189,D96)</f>
        <v>531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0.90924657534246578</v>
      </c>
    </row>
  </sheetData>
  <sheetProtection algorithmName="SHA-512" hashValue="cmRGb41Neu+WHBbd1nYRERhoZW/dSIv2WLQz6CWGBpeNE/EbKp1enfpxl46t03fjb4t5P2rOqMfTMFEzhl74Og==" saltValue="cdOBqhxRJXGtOxPu/DIINw=="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62" zoomScaleNormal="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7" t="s">
        <v>52</v>
      </c>
      <c r="B6" s="287"/>
      <c r="C6" s="287"/>
      <c r="D6" s="287"/>
      <c r="E6" s="287"/>
      <c r="F6" s="287"/>
      <c r="G6" s="126"/>
      <c r="H6" s="126"/>
      <c r="I6" s="126"/>
    </row>
    <row r="7" spans="1:9" s="36" customFormat="1" ht="21.75" customHeight="1" x14ac:dyDescent="0.5">
      <c r="A7" s="288" t="str">
        <f>'A1 Exploitation'!A8:F8</f>
        <v>GAFSA</v>
      </c>
      <c r="B7" s="288"/>
      <c r="C7" s="288"/>
      <c r="D7" s="288"/>
      <c r="E7" s="288"/>
      <c r="F7" s="288"/>
      <c r="G7" s="126"/>
      <c r="H7" s="126"/>
      <c r="I7" s="126"/>
    </row>
    <row r="8" spans="1:9" s="36" customFormat="1" ht="24.75" x14ac:dyDescent="0.5">
      <c r="A8" s="38" t="s">
        <v>44</v>
      </c>
      <c r="B8" s="304" t="str">
        <f>'A1 Exploitation'!B9:F9</f>
        <v>Dr Hatem KARAA</v>
      </c>
      <c r="C8" s="304"/>
      <c r="D8" s="304"/>
      <c r="E8" s="304"/>
      <c r="F8" s="304"/>
      <c r="G8" s="126"/>
      <c r="H8" s="126"/>
      <c r="I8" s="126"/>
    </row>
    <row r="9" spans="1:9" s="36" customFormat="1" ht="24.75" x14ac:dyDescent="0.5">
      <c r="A9" s="39" t="s">
        <v>46</v>
      </c>
      <c r="B9" s="305" t="str">
        <f>'A1 Exploitation'!B10:F10</f>
        <v>M Naïm Ahmadi</v>
      </c>
      <c r="C9" s="305"/>
      <c r="D9" s="305"/>
      <c r="E9" s="305"/>
      <c r="F9" s="305"/>
      <c r="G9" s="126"/>
      <c r="H9" s="126"/>
      <c r="I9" s="126"/>
    </row>
    <row r="10" spans="1:9" s="36" customFormat="1" ht="24.75" x14ac:dyDescent="0.5">
      <c r="A10" s="38" t="s">
        <v>45</v>
      </c>
      <c r="B10" s="302">
        <f>'A1 Exploitation'!B11:F11</f>
        <v>42776</v>
      </c>
      <c r="C10" s="302"/>
      <c r="D10" s="302"/>
      <c r="E10" s="302"/>
      <c r="F10" s="302"/>
      <c r="G10" s="126"/>
      <c r="H10" s="126"/>
      <c r="I10" s="126"/>
    </row>
    <row r="11" spans="1:9" s="36" customFormat="1" ht="24.75" x14ac:dyDescent="0.5">
      <c r="A11" s="38" t="s">
        <v>341</v>
      </c>
      <c r="B11" s="306">
        <f>D198</f>
        <v>0.91379310344827591</v>
      </c>
      <c r="C11" s="306"/>
      <c r="D11" s="306"/>
      <c r="E11" s="306"/>
      <c r="F11" s="306"/>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444</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127">
        <f>SUM(B17:C21)</f>
        <v>8</v>
      </c>
    </row>
    <row r="23" spans="1:6" x14ac:dyDescent="0.3">
      <c r="A23" s="293" t="s">
        <v>342</v>
      </c>
      <c r="B23" s="294"/>
      <c r="C23" s="295"/>
      <c r="D23" s="65">
        <f>D22/(COUNT(B17:C21)*2)</f>
        <v>0.8</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30.75" x14ac:dyDescent="0.3">
      <c r="A31" s="41" t="s">
        <v>340</v>
      </c>
      <c r="B31" s="221">
        <v>0</v>
      </c>
      <c r="C31" s="221"/>
      <c r="D31" s="225" t="s">
        <v>446</v>
      </c>
      <c r="E31" s="225" t="s">
        <v>434</v>
      </c>
      <c r="F31" s="221"/>
    </row>
    <row r="32" spans="1:6" x14ac:dyDescent="0.3">
      <c r="A32" s="293" t="s">
        <v>38</v>
      </c>
      <c r="B32" s="294"/>
      <c r="C32" s="295"/>
      <c r="D32" s="125">
        <f>SUM(B26:C31)</f>
        <v>10</v>
      </c>
    </row>
    <row r="33" spans="1:6" x14ac:dyDescent="0.3">
      <c r="A33" s="293" t="s">
        <v>342</v>
      </c>
      <c r="B33" s="294"/>
      <c r="C33" s="295"/>
      <c r="D33" s="65">
        <f>D32/(COUNT(B26:C31)*2)</f>
        <v>0.83333333333333337</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125">
        <f>SUM(B36:C40)</f>
        <v>8</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ht="30.75" x14ac:dyDescent="0.3">
      <c r="A45" s="41" t="s">
        <v>317</v>
      </c>
      <c r="B45" s="221">
        <v>2</v>
      </c>
      <c r="C45" s="221"/>
      <c r="D45" s="225" t="s">
        <v>447</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0.55000000000000004</v>
      </c>
      <c r="E49" s="221"/>
      <c r="F49" s="221"/>
    </row>
    <row r="50" spans="1:6" ht="18" x14ac:dyDescent="0.35">
      <c r="A50" s="76" t="s">
        <v>343</v>
      </c>
      <c r="B50" s="221" t="s">
        <v>34</v>
      </c>
      <c r="C50" s="248" t="str">
        <f>IF(B50=0, -5, "0")</f>
        <v>0</v>
      </c>
      <c r="D50" s="225"/>
      <c r="E50" s="221"/>
      <c r="F50" s="221"/>
    </row>
    <row r="51" spans="1:6" x14ac:dyDescent="0.3">
      <c r="A51" s="293" t="s">
        <v>38</v>
      </c>
      <c r="B51" s="294"/>
      <c r="C51" s="295"/>
      <c r="D51" s="125">
        <f>SUM(B45:C50)</f>
        <v>10</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125">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125">
        <f>SUM(B66:C82)</f>
        <v>34</v>
      </c>
    </row>
    <row r="84" spans="1:6" x14ac:dyDescent="0.3">
      <c r="A84" s="293" t="s">
        <v>342</v>
      </c>
      <c r="B84" s="294"/>
      <c r="C84" s="295"/>
      <c r="D84" s="65">
        <f>D83/(COUNT(B66:C82)*2)</f>
        <v>1</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5" t="s">
        <v>448</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125">
        <f>SUM(B87:C100)</f>
        <v>26</v>
      </c>
    </row>
    <row r="102" spans="1:6" x14ac:dyDescent="0.3">
      <c r="A102" s="293" t="s">
        <v>342</v>
      </c>
      <c r="B102" s="294"/>
      <c r="C102" s="29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46.5" x14ac:dyDescent="0.35">
      <c r="A115" s="89" t="s">
        <v>366</v>
      </c>
      <c r="B115" s="237">
        <v>0</v>
      </c>
      <c r="C115" s="248">
        <f>IF(B115=0, -5, "0")</f>
        <v>-5</v>
      </c>
      <c r="D115" s="225" t="s">
        <v>449</v>
      </c>
      <c r="E115" s="225" t="s">
        <v>450</v>
      </c>
      <c r="F115" s="233"/>
    </row>
    <row r="116" spans="1:6" s="50" customFormat="1" x14ac:dyDescent="0.3">
      <c r="A116" s="94" t="s">
        <v>263</v>
      </c>
      <c r="B116" s="237">
        <v>2</v>
      </c>
      <c r="C116" s="221"/>
      <c r="D116" s="234"/>
      <c r="E116" s="221"/>
      <c r="F116" s="221"/>
    </row>
    <row r="117" spans="1:6" s="50" customFormat="1" x14ac:dyDescent="0.3">
      <c r="A117" s="293" t="s">
        <v>38</v>
      </c>
      <c r="B117" s="294"/>
      <c r="C117" s="295"/>
      <c r="D117" s="125">
        <f>SUM(B106:C116)</f>
        <v>15</v>
      </c>
      <c r="E117" s="37"/>
      <c r="F117" s="37"/>
    </row>
    <row r="118" spans="1:6" s="50" customFormat="1" x14ac:dyDescent="0.3">
      <c r="A118" s="293" t="s">
        <v>342</v>
      </c>
      <c r="B118" s="294"/>
      <c r="C118" s="295"/>
      <c r="D118" s="65">
        <f>D117/(COUNT(B106:C116)*2)</f>
        <v>0.625</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ht="30.75" x14ac:dyDescent="0.3">
      <c r="A121" s="87" t="s">
        <v>322</v>
      </c>
      <c r="B121" s="238">
        <v>1</v>
      </c>
      <c r="C121" s="221"/>
      <c r="D121" s="225" t="s">
        <v>453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5.75" x14ac:dyDescent="0.3">
      <c r="A128" s="48" t="s">
        <v>183</v>
      </c>
      <c r="B128" s="238">
        <v>1</v>
      </c>
      <c r="C128" s="241"/>
      <c r="D128" s="225" t="s">
        <v>451</v>
      </c>
      <c r="E128" s="222"/>
      <c r="F128" s="221"/>
    </row>
    <row r="129" spans="1:6" ht="36" x14ac:dyDescent="0.35">
      <c r="A129" s="83" t="s">
        <v>217</v>
      </c>
      <c r="B129" s="238">
        <v>2</v>
      </c>
      <c r="C129" s="249" t="str">
        <f>IF(B129=0, -5, "0")</f>
        <v>0</v>
      </c>
      <c r="D129" s="222"/>
      <c r="E129" s="222"/>
      <c r="F129" s="221"/>
    </row>
    <row r="130" spans="1:6" ht="45.75" x14ac:dyDescent="0.3">
      <c r="A130" s="51" t="s">
        <v>323</v>
      </c>
      <c r="B130" s="238">
        <v>1</v>
      </c>
      <c r="C130" s="241"/>
      <c r="D130" s="225" t="s">
        <v>452</v>
      </c>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125">
        <f>SUM(B121:C131)</f>
        <v>19</v>
      </c>
    </row>
    <row r="133" spans="1:6" x14ac:dyDescent="0.3">
      <c r="A133" s="293" t="s">
        <v>342</v>
      </c>
      <c r="B133" s="294"/>
      <c r="C133" s="295"/>
      <c r="D133" s="63">
        <f>D132/(COUNT(B121:C131)*2)</f>
        <v>0.86363636363636365</v>
      </c>
    </row>
    <row r="134" spans="1:6" s="50" customFormat="1" x14ac:dyDescent="0.3">
      <c r="A134" s="54"/>
      <c r="B134" s="55"/>
      <c r="C134" s="55"/>
      <c r="D134" s="61"/>
    </row>
    <row r="135" spans="1:6" ht="24.75" customHeight="1"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0</v>
      </c>
      <c r="C146" s="222"/>
      <c r="D146" s="225" t="s">
        <v>454</v>
      </c>
      <c r="E146" s="225" t="s">
        <v>455</v>
      </c>
      <c r="F146" s="221"/>
    </row>
    <row r="147" spans="1:6" x14ac:dyDescent="0.3">
      <c r="A147" s="41" t="s">
        <v>352</v>
      </c>
      <c r="B147" s="237">
        <v>2</v>
      </c>
      <c r="C147" s="222"/>
      <c r="D147" s="243"/>
      <c r="E147" s="221"/>
      <c r="F147" s="221"/>
    </row>
    <row r="148" spans="1:6" x14ac:dyDescent="0.3">
      <c r="A148" s="293" t="s">
        <v>38</v>
      </c>
      <c r="B148" s="294"/>
      <c r="C148" s="295"/>
      <c r="D148" s="125">
        <f>SUM(B136:C147)</f>
        <v>22</v>
      </c>
    </row>
    <row r="149" spans="1:6" x14ac:dyDescent="0.3">
      <c r="A149" s="293" t="s">
        <v>342</v>
      </c>
      <c r="B149" s="294"/>
      <c r="C149" s="295"/>
      <c r="D149" s="65">
        <f>D148/(COUNT(B136:C147)*2)</f>
        <v>0.91666666666666663</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225" t="s">
        <v>457</v>
      </c>
      <c r="E155" s="221"/>
      <c r="F155" s="221"/>
    </row>
    <row r="156" spans="1:6" ht="18" x14ac:dyDescent="0.35">
      <c r="A156" s="76" t="s">
        <v>355</v>
      </c>
      <c r="B156" s="221">
        <v>2</v>
      </c>
      <c r="C156" s="248" t="str">
        <f>IF(B156=0, -5, "0")</f>
        <v>0</v>
      </c>
      <c r="D156" s="225"/>
      <c r="E156" s="221"/>
      <c r="F156" s="221"/>
    </row>
    <row r="157" spans="1:6" ht="33" x14ac:dyDescent="0.3">
      <c r="A157" s="197" t="s">
        <v>219</v>
      </c>
      <c r="B157" s="221">
        <v>2</v>
      </c>
      <c r="C157" s="221"/>
      <c r="D157" s="225" t="s">
        <v>456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188">
        <f>SUM(B152:C159)</f>
        <v>15</v>
      </c>
    </row>
    <row r="161" spans="1:6" x14ac:dyDescent="0.3">
      <c r="A161" s="293" t="s">
        <v>342</v>
      </c>
      <c r="B161" s="294"/>
      <c r="C161" s="295"/>
      <c r="D161" s="65">
        <f>D160/(COUNT(B152:C159)*2)</f>
        <v>0.9375</v>
      </c>
    </row>
    <row r="162" spans="1:6" s="50" customFormat="1" ht="28.15" customHeigh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ht="30.75" x14ac:dyDescent="0.3">
      <c r="A165" s="41" t="s">
        <v>334</v>
      </c>
      <c r="B165" s="221">
        <v>1</v>
      </c>
      <c r="C165" s="221"/>
      <c r="D165" s="225" t="s">
        <v>458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3" t="s">
        <v>38</v>
      </c>
      <c r="B168" s="294"/>
      <c r="C168" s="295"/>
      <c r="D168" s="125">
        <f>SUM(B164:C167)</f>
        <v>7</v>
      </c>
    </row>
    <row r="169" spans="1:6" x14ac:dyDescent="0.3">
      <c r="A169" s="293" t="s">
        <v>342</v>
      </c>
      <c r="B169" s="294"/>
      <c r="C169" s="295"/>
      <c r="D169" s="65">
        <f>D168/(COUNT(B164:C167)*2)</f>
        <v>0.875</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t="s">
        <v>459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3" t="s">
        <v>38</v>
      </c>
      <c r="B176" s="294"/>
      <c r="C176" s="295"/>
      <c r="D176" s="125">
        <f>SUM(B172:C175)</f>
        <v>8</v>
      </c>
    </row>
    <row r="177" spans="1:6" x14ac:dyDescent="0.3">
      <c r="A177" s="293" t="s">
        <v>342</v>
      </c>
      <c r="B177" s="294"/>
      <c r="C177" s="295"/>
      <c r="D177" s="65">
        <f>D176/(COUNT(B172:C175)*2)</f>
        <v>1</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47" t="s">
        <v>460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125">
        <f>SUM(B180:C184)</f>
        <v>10</v>
      </c>
    </row>
    <row r="186" spans="1:6" x14ac:dyDescent="0.3">
      <c r="A186" s="293" t="s">
        <v>342</v>
      </c>
      <c r="B186" s="294"/>
      <c r="C186" s="295"/>
      <c r="D186" s="65">
        <f>D185/(COUNT(B180:C184)*2)</f>
        <v>1</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3" t="s">
        <v>38</v>
      </c>
      <c r="B193" s="294"/>
      <c r="C193" s="295"/>
      <c r="D193" s="97">
        <f>SUM(B189:C192)</f>
        <v>6</v>
      </c>
    </row>
    <row r="194" spans="1:4" x14ac:dyDescent="0.3">
      <c r="A194" s="293" t="s">
        <v>342</v>
      </c>
      <c r="B194" s="294"/>
      <c r="C194" s="295"/>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212</v>
      </c>
    </row>
    <row r="198" spans="1:4" ht="22.5" x14ac:dyDescent="0.3">
      <c r="A198" s="71" t="s">
        <v>378</v>
      </c>
      <c r="B198" s="72"/>
      <c r="C198" s="73"/>
      <c r="D198" s="75">
        <f>D197/(COUNT(B189:C192,B180:C184,B172:C175,B164:C167,B152:C159,B55:C61,B45:C50,B26:C31,B17:C21,B106:C116,B136:C147,B121:C131,B87:C100,B66:C82,B36:C40)*2)</f>
        <v>0.91379310344827591</v>
      </c>
    </row>
  </sheetData>
  <sheetProtection algorithmName="SHA-512" hashValue="nE4zyQjSWaaRZCaqaTpq6vp7AdjR0NXXcJ++ScE8FbWg4KGm2916nJfiAH9SXgc79BAKLEB1o85r0hSE86KYNg==" saltValue="cHE9s7twz9x6XWA++w5qow=="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topLeftCell="A137" zoomScaleNormal="100" workbookViewId="0">
      <selection activeCell="D52" sqref="D5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GAFSA</v>
      </c>
      <c r="B8" s="288"/>
      <c r="C8" s="288"/>
      <c r="D8" s="288"/>
      <c r="E8" s="288"/>
      <c r="F8" s="288"/>
      <c r="G8" s="216"/>
      <c r="H8" s="216"/>
      <c r="I8" s="213"/>
    </row>
    <row r="9" spans="1:9" ht="24.75" x14ac:dyDescent="0.5">
      <c r="A9" s="38" t="s">
        <v>44</v>
      </c>
      <c r="B9" s="289" t="s">
        <v>461</v>
      </c>
      <c r="C9" s="289"/>
      <c r="D9" s="289"/>
      <c r="E9" s="289"/>
      <c r="F9" s="289"/>
      <c r="G9" s="216"/>
      <c r="H9" s="216"/>
      <c r="I9" s="213"/>
    </row>
    <row r="10" spans="1:9" ht="24.75" x14ac:dyDescent="0.5">
      <c r="A10" s="39" t="s">
        <v>46</v>
      </c>
      <c r="B10" s="290" t="s">
        <v>462</v>
      </c>
      <c r="C10" s="290"/>
      <c r="D10" s="290"/>
      <c r="E10" s="290"/>
      <c r="F10" s="290"/>
      <c r="G10" s="216"/>
      <c r="H10" s="216"/>
      <c r="I10" s="213"/>
    </row>
    <row r="11" spans="1:9" ht="24.75" x14ac:dyDescent="0.5">
      <c r="A11" s="38" t="s">
        <v>45</v>
      </c>
      <c r="B11" s="285">
        <v>42867</v>
      </c>
      <c r="C11" s="285"/>
      <c r="D11" s="285"/>
      <c r="E11" s="285"/>
      <c r="F11" s="285"/>
      <c r="G11" s="216"/>
      <c r="H11" s="216"/>
      <c r="I11" s="213"/>
    </row>
    <row r="12" spans="1:9" ht="24.75" x14ac:dyDescent="0.5">
      <c r="A12" s="38" t="s">
        <v>276</v>
      </c>
      <c r="B12" s="278">
        <f>D505</f>
        <v>0.84589041095890416</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42867</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t="s">
        <v>34</v>
      </c>
      <c r="C36" s="154"/>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42867</v>
      </c>
      <c r="B44" s="6"/>
      <c r="C44" s="7"/>
      <c r="D44" s="6"/>
    </row>
    <row r="45" spans="1:7" ht="16.5" x14ac:dyDescent="0.25">
      <c r="A45" s="276" t="s">
        <v>63</v>
      </c>
      <c r="B45" s="277"/>
      <c r="C45" s="277"/>
      <c r="D45" s="277"/>
      <c r="E45" s="277"/>
      <c r="F45" s="27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ht="45" x14ac:dyDescent="0.25">
      <c r="A49" s="33" t="s">
        <v>28</v>
      </c>
      <c r="B49" s="170">
        <v>0</v>
      </c>
      <c r="C49" s="170"/>
      <c r="D49" s="156" t="s">
        <v>515</v>
      </c>
      <c r="E49" s="255" t="s">
        <v>463</v>
      </c>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60" x14ac:dyDescent="0.25">
      <c r="A64" s="108" t="s">
        <v>272</v>
      </c>
      <c r="B64" s="170">
        <v>0</v>
      </c>
      <c r="C64" s="217">
        <f>IF(B64=0, -5, "0")</f>
        <v>-5</v>
      </c>
      <c r="D64" s="254" t="s">
        <v>464</v>
      </c>
      <c r="E64" s="255" t="s">
        <v>465</v>
      </c>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0.7857142857142857</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56">
        <v>0.66</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0.84722222222222221</v>
      </c>
    </row>
    <row r="98" spans="1:6" x14ac:dyDescent="0.25">
      <c r="A98" s="5"/>
      <c r="B98" s="6"/>
      <c r="C98" s="7"/>
      <c r="D98" s="6"/>
    </row>
    <row r="99" spans="1:6" ht="18" x14ac:dyDescent="0.35">
      <c r="A99" s="273" t="s">
        <v>129</v>
      </c>
      <c r="B99" s="273"/>
      <c r="C99" s="273"/>
      <c r="D99" s="273"/>
      <c r="E99" s="273"/>
      <c r="F99" s="273"/>
    </row>
    <row r="100" spans="1:6" x14ac:dyDescent="0.25">
      <c r="A100" s="183">
        <f>B11</f>
        <v>42867</v>
      </c>
      <c r="B100" s="6"/>
      <c r="C100" s="7"/>
      <c r="D100" s="6"/>
    </row>
    <row r="101" spans="1:6" ht="16.5" x14ac:dyDescent="0.25">
      <c r="A101" s="276" t="s">
        <v>63</v>
      </c>
      <c r="B101" s="277"/>
      <c r="C101" s="277"/>
      <c r="D101" s="277"/>
      <c r="E101" s="277"/>
      <c r="F101" s="277"/>
    </row>
    <row r="102" spans="1:6" ht="30" x14ac:dyDescent="0.25">
      <c r="A102" s="23" t="s">
        <v>57</v>
      </c>
      <c r="B102" s="170">
        <v>0</v>
      </c>
      <c r="C102" s="170"/>
      <c r="D102" s="254" t="s">
        <v>466</v>
      </c>
      <c r="E102" s="255" t="s">
        <v>420</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ht="60" x14ac:dyDescent="0.25">
      <c r="A115" s="18" t="s">
        <v>294</v>
      </c>
      <c r="B115" s="170">
        <v>0</v>
      </c>
      <c r="C115" s="170"/>
      <c r="D115" s="261" t="s">
        <v>467</v>
      </c>
      <c r="E115" s="262" t="s">
        <v>468</v>
      </c>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60.75" x14ac:dyDescent="0.3">
      <c r="A123" s="48" t="s">
        <v>189</v>
      </c>
      <c r="B123" s="170">
        <v>0</v>
      </c>
      <c r="C123" s="177"/>
      <c r="D123" s="254" t="s">
        <v>470</v>
      </c>
      <c r="E123" s="255" t="s">
        <v>469</v>
      </c>
      <c r="F123" s="147"/>
    </row>
    <row r="124" spans="1:6" x14ac:dyDescent="0.25">
      <c r="A124" s="169" t="s">
        <v>278</v>
      </c>
      <c r="B124" s="170">
        <v>2</v>
      </c>
      <c r="C124" s="170"/>
      <c r="D124" s="149"/>
      <c r="E124" s="173"/>
      <c r="F124" s="147"/>
    </row>
    <row r="125" spans="1:6" ht="75" x14ac:dyDescent="0.25">
      <c r="A125" s="108" t="s">
        <v>272</v>
      </c>
      <c r="B125" s="170">
        <v>0</v>
      </c>
      <c r="C125" s="217">
        <f>IF(B125=0, -5, "0")</f>
        <v>-5</v>
      </c>
      <c r="D125" s="254" t="s">
        <v>472</v>
      </c>
      <c r="E125" s="255" t="s">
        <v>471</v>
      </c>
      <c r="F125" s="147"/>
    </row>
    <row r="126" spans="1:6" ht="16.5" x14ac:dyDescent="0.3">
      <c r="A126" s="49" t="s">
        <v>271</v>
      </c>
      <c r="B126" s="170">
        <v>2</v>
      </c>
      <c r="C126" s="177"/>
      <c r="D126" s="184" t="s">
        <v>371</v>
      </c>
      <c r="E126" s="147"/>
      <c r="F126" s="147"/>
    </row>
    <row r="127" spans="1:6" ht="31.5" x14ac:dyDescent="0.35">
      <c r="A127" s="76" t="s">
        <v>173</v>
      </c>
      <c r="B127" s="170">
        <v>0</v>
      </c>
      <c r="C127" s="217">
        <f>IF(B127=0, -5, "0")</f>
        <v>-5</v>
      </c>
      <c r="D127" s="254" t="s">
        <v>473</v>
      </c>
      <c r="E127" s="255" t="s">
        <v>474</v>
      </c>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22</v>
      </c>
    </row>
    <row r="135" spans="1:6" x14ac:dyDescent="0.25">
      <c r="A135" s="19" t="s">
        <v>37</v>
      </c>
      <c r="B135" s="20"/>
      <c r="C135" s="21"/>
      <c r="D135" s="63">
        <f>D134/(COUNT(B114:C133)*2)</f>
        <v>0.5</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61.5" x14ac:dyDescent="0.35">
      <c r="A141" s="83" t="s">
        <v>55</v>
      </c>
      <c r="B141" s="170" t="s">
        <v>34</v>
      </c>
      <c r="C141" s="217" t="str">
        <f>IF(B141=0, -5, "0")</f>
        <v>0</v>
      </c>
      <c r="D141" s="263" t="s">
        <v>423</v>
      </c>
      <c r="E141" s="255" t="s">
        <v>424</v>
      </c>
      <c r="F141" s="147"/>
    </row>
    <row r="142" spans="1:6" ht="16.5" x14ac:dyDescent="0.3">
      <c r="A142" s="53" t="s">
        <v>149</v>
      </c>
      <c r="B142" s="170">
        <v>2</v>
      </c>
      <c r="C142" s="170"/>
      <c r="D142" s="149"/>
      <c r="E142" s="147"/>
      <c r="F142" s="147"/>
    </row>
    <row r="143" spans="1:6" ht="76.5" x14ac:dyDescent="0.35">
      <c r="A143" s="83" t="s">
        <v>273</v>
      </c>
      <c r="B143" s="170">
        <v>0</v>
      </c>
      <c r="C143" s="217">
        <f>IF(B143=0, -5, "0")</f>
        <v>-5</v>
      </c>
      <c r="D143" s="254" t="s">
        <v>475</v>
      </c>
      <c r="E143" s="255" t="s">
        <v>476</v>
      </c>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5</v>
      </c>
    </row>
    <row r="147" spans="1:6" x14ac:dyDescent="0.25">
      <c r="A147" s="19" t="s">
        <v>37</v>
      </c>
      <c r="B147" s="20"/>
      <c r="C147" s="21"/>
      <c r="D147" s="63">
        <f>D146/(COUNT(B138:C144)*2)</f>
        <v>0.35714285714285715</v>
      </c>
    </row>
    <row r="148" spans="1:6" x14ac:dyDescent="0.25">
      <c r="A148" s="9"/>
      <c r="B148" s="6"/>
      <c r="C148" s="7"/>
      <c r="D148" s="6"/>
    </row>
    <row r="149" spans="1:6" ht="18" x14ac:dyDescent="0.25">
      <c r="A149" s="78" t="s">
        <v>138</v>
      </c>
      <c r="B149" s="84"/>
      <c r="C149" s="85"/>
      <c r="D149" s="81">
        <f>SUM(D146,D110,D134)</f>
        <v>41</v>
      </c>
    </row>
    <row r="150" spans="1:6" ht="18" x14ac:dyDescent="0.25">
      <c r="A150" s="78" t="s">
        <v>225</v>
      </c>
      <c r="B150" s="84"/>
      <c r="C150" s="85"/>
      <c r="D150" s="82">
        <f>D149/(COUNT(B138:C144,B102:C109,B114:C133)*2)</f>
        <v>0.55405405405405406</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42867</v>
      </c>
      <c r="B153" s="6"/>
      <c r="C153" s="7"/>
      <c r="D153" s="59"/>
    </row>
    <row r="154" spans="1:6" ht="16.5" x14ac:dyDescent="0.25">
      <c r="A154" s="276" t="s">
        <v>63</v>
      </c>
      <c r="B154" s="277"/>
      <c r="C154" s="277"/>
      <c r="D154" s="277"/>
      <c r="E154" s="277"/>
      <c r="F154" s="277"/>
    </row>
    <row r="155" spans="1:6" x14ac:dyDescent="0.25">
      <c r="A155" s="23" t="s">
        <v>132</v>
      </c>
      <c r="B155" s="170">
        <v>1</v>
      </c>
      <c r="C155" s="170"/>
      <c r="D155" s="168" t="s">
        <v>481</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ht="45" x14ac:dyDescent="0.25">
      <c r="A161" s="23" t="s">
        <v>145</v>
      </c>
      <c r="B161" s="170">
        <v>0</v>
      </c>
      <c r="C161" s="138"/>
      <c r="D161" s="168" t="s">
        <v>477</v>
      </c>
      <c r="E161" s="168" t="s">
        <v>478</v>
      </c>
      <c r="F161" s="147"/>
    </row>
    <row r="162" spans="1:6" ht="30" x14ac:dyDescent="0.25">
      <c r="A162" s="23" t="s">
        <v>27</v>
      </c>
      <c r="B162" s="170">
        <v>0</v>
      </c>
      <c r="C162" s="170"/>
      <c r="D162" s="10" t="s">
        <v>479</v>
      </c>
      <c r="E162" s="168" t="s">
        <v>480</v>
      </c>
      <c r="F162" s="147"/>
    </row>
    <row r="163" spans="1:6" x14ac:dyDescent="0.25">
      <c r="A163" s="19" t="s">
        <v>38</v>
      </c>
      <c r="B163" s="19"/>
      <c r="C163" s="19"/>
      <c r="D163" s="19">
        <f>SUM(B155:C162)</f>
        <v>11</v>
      </c>
    </row>
    <row r="164" spans="1:6" x14ac:dyDescent="0.25">
      <c r="A164" s="19" t="s">
        <v>37</v>
      </c>
      <c r="B164" s="20"/>
      <c r="C164" s="21"/>
      <c r="D164" s="63">
        <f>D163/(COUNT(B155:C162)*2)</f>
        <v>0.6875</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ht="30" x14ac:dyDescent="0.25">
      <c r="A168" s="18" t="s">
        <v>102</v>
      </c>
      <c r="B168" s="170">
        <v>0</v>
      </c>
      <c r="C168" s="170"/>
      <c r="D168" s="143" t="s">
        <v>482</v>
      </c>
      <c r="E168" s="168" t="s">
        <v>483</v>
      </c>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484</v>
      </c>
      <c r="E176" s="168" t="s">
        <v>485</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38</v>
      </c>
    </row>
    <row r="190" spans="1:7" ht="18" x14ac:dyDescent="0.25">
      <c r="A190" s="78" t="s">
        <v>226</v>
      </c>
      <c r="B190" s="84"/>
      <c r="C190" s="85"/>
      <c r="D190" s="82">
        <f>D189/(COUNT(B155:C162,B167:C184)*2)</f>
        <v>0.70370370370370372</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42867</v>
      </c>
      <c r="B193" s="6"/>
      <c r="C193" s="7"/>
      <c r="D193" s="6"/>
    </row>
    <row r="194" spans="1:7" ht="18" x14ac:dyDescent="0.25">
      <c r="A194" s="274" t="s">
        <v>158</v>
      </c>
      <c r="B194" s="275"/>
      <c r="C194" s="275"/>
      <c r="D194" s="275"/>
      <c r="E194" s="275"/>
      <c r="F194" s="275"/>
    </row>
    <row r="195" spans="1:7" ht="61.5" x14ac:dyDescent="0.35">
      <c r="A195" s="83" t="s">
        <v>27</v>
      </c>
      <c r="B195" s="170">
        <v>0</v>
      </c>
      <c r="C195" s="217">
        <f>IF(B195=0, -5, "0")</f>
        <v>-5</v>
      </c>
      <c r="D195" s="254" t="s">
        <v>487</v>
      </c>
      <c r="E195" s="254" t="s">
        <v>486</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0</v>
      </c>
      <c r="C239" s="171"/>
      <c r="D239" s="149" t="s">
        <v>429</v>
      </c>
      <c r="E239" s="264" t="s">
        <v>430</v>
      </c>
      <c r="F239" s="147"/>
    </row>
    <row r="240" spans="1:6" ht="150" x14ac:dyDescent="0.25">
      <c r="A240" s="169" t="s">
        <v>156</v>
      </c>
      <c r="B240" s="171">
        <v>0</v>
      </c>
      <c r="C240" s="170"/>
      <c r="D240" s="156" t="s">
        <v>489</v>
      </c>
      <c r="E240" s="255" t="s">
        <v>490</v>
      </c>
      <c r="F240" s="147"/>
    </row>
    <row r="241" spans="1:6" ht="45" x14ac:dyDescent="0.25">
      <c r="A241" s="100" t="s">
        <v>287</v>
      </c>
      <c r="B241" s="171">
        <v>0</v>
      </c>
      <c r="C241" s="154"/>
      <c r="D241" s="257">
        <v>0</v>
      </c>
      <c r="E241" s="102"/>
      <c r="F241" s="102"/>
    </row>
    <row r="242" spans="1:6" x14ac:dyDescent="0.25">
      <c r="A242" s="19" t="s">
        <v>38</v>
      </c>
      <c r="B242" s="19"/>
      <c r="C242" s="19"/>
      <c r="D242" s="19">
        <f>SUM(B233:C240)</f>
        <v>12</v>
      </c>
    </row>
    <row r="243" spans="1:6" x14ac:dyDescent="0.25">
      <c r="A243" s="19" t="s">
        <v>37</v>
      </c>
      <c r="B243" s="20"/>
      <c r="C243" s="21"/>
      <c r="D243" s="63">
        <f>D242/(COUNT(B233:C240)*2)</f>
        <v>0.75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42867</v>
      </c>
      <c r="B249" s="6"/>
      <c r="C249" s="7"/>
      <c r="D249" s="6"/>
    </row>
    <row r="250" spans="1:6" s="3" customFormat="1" ht="18" x14ac:dyDescent="0.25">
      <c r="A250" s="274" t="s">
        <v>79</v>
      </c>
      <c r="B250" s="275"/>
      <c r="C250" s="275"/>
      <c r="D250" s="275"/>
      <c r="E250" s="275"/>
      <c r="F250" s="275"/>
    </row>
    <row r="251" spans="1:6" s="3" customFormat="1" ht="76.5" x14ac:dyDescent="0.35">
      <c r="A251" s="83" t="s">
        <v>27</v>
      </c>
      <c r="B251" s="170">
        <v>0</v>
      </c>
      <c r="C251" s="217">
        <f>IF(B251=0, -5, "0")</f>
        <v>-5</v>
      </c>
      <c r="D251" s="168" t="s">
        <v>491</v>
      </c>
      <c r="E251" s="168" t="s">
        <v>492</v>
      </c>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0.85</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42867</v>
      </c>
      <c r="B292" s="6"/>
      <c r="C292" s="7"/>
      <c r="D292" s="59"/>
    </row>
    <row r="293" spans="1:7" ht="18" x14ac:dyDescent="0.25">
      <c r="A293" s="274" t="s">
        <v>19</v>
      </c>
      <c r="B293" s="275"/>
      <c r="C293" s="275"/>
      <c r="D293" s="275"/>
      <c r="E293" s="275"/>
      <c r="F293" s="275"/>
    </row>
    <row r="294" spans="1:7" ht="75" x14ac:dyDescent="0.25">
      <c r="A294" s="32" t="s">
        <v>62</v>
      </c>
      <c r="B294" s="170">
        <v>0</v>
      </c>
      <c r="C294" s="170"/>
      <c r="D294" s="254" t="s">
        <v>491</v>
      </c>
      <c r="E294" s="255" t="s">
        <v>492</v>
      </c>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42867</v>
      </c>
      <c r="B325" s="6"/>
      <c r="C325" s="7"/>
      <c r="D325" s="6"/>
    </row>
    <row r="326" spans="1:9" ht="18" x14ac:dyDescent="0.25">
      <c r="A326" s="274" t="s">
        <v>12</v>
      </c>
      <c r="B326" s="275"/>
      <c r="C326" s="275"/>
      <c r="D326" s="275"/>
      <c r="E326" s="275"/>
      <c r="F326" s="275"/>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42867</v>
      </c>
      <c r="B353" s="6"/>
      <c r="C353" s="7"/>
      <c r="D353" s="59"/>
    </row>
    <row r="354" spans="1:6" ht="16.5" x14ac:dyDescent="0.25">
      <c r="A354" s="276" t="s">
        <v>113</v>
      </c>
      <c r="B354" s="277"/>
      <c r="C354" s="277"/>
      <c r="D354" s="277"/>
      <c r="E354" s="277"/>
      <c r="F354" s="27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0</v>
      </c>
      <c r="C371" s="170"/>
      <c r="D371" s="12" t="s">
        <v>493</v>
      </c>
      <c r="E371" s="12" t="s">
        <v>494</v>
      </c>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42867</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0</v>
      </c>
      <c r="C420" s="170"/>
      <c r="D420" s="168" t="s">
        <v>495</v>
      </c>
      <c r="E420" s="147" t="s">
        <v>496</v>
      </c>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v>0</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42867</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0</v>
      </c>
      <c r="C458" s="171"/>
      <c r="D458" s="162" t="s">
        <v>439</v>
      </c>
      <c r="E458" s="146" t="s">
        <v>497</v>
      </c>
      <c r="F458" s="147"/>
    </row>
    <row r="459" spans="1:6" x14ac:dyDescent="0.25">
      <c r="A459" s="32" t="s">
        <v>16</v>
      </c>
      <c r="B459" s="170">
        <v>2</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t="s">
        <v>498</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499</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0.39555555555555555</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0.84589041095890416</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5" zoomScale="80" zoomScaleNormal="80" workbookViewId="0">
      <selection activeCell="F193" sqref="F19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GAFSA</v>
      </c>
      <c r="B7" s="288"/>
      <c r="C7" s="288"/>
      <c r="D7" s="288"/>
      <c r="E7" s="288"/>
      <c r="F7" s="288"/>
      <c r="G7" s="216"/>
      <c r="H7" s="216"/>
      <c r="I7" s="216"/>
    </row>
    <row r="8" spans="1:9" s="36" customFormat="1" ht="24.75" x14ac:dyDescent="0.5">
      <c r="A8" s="38" t="s">
        <v>44</v>
      </c>
      <c r="B8" s="304" t="str">
        <f>'A2 Exploitation'!B9:F9</f>
        <v>Dr Hatem  KARAA</v>
      </c>
      <c r="C8" s="304"/>
      <c r="D8" s="304"/>
      <c r="E8" s="304"/>
      <c r="F8" s="304"/>
      <c r="G8" s="216"/>
      <c r="H8" s="216"/>
      <c r="I8" s="216"/>
    </row>
    <row r="9" spans="1:9" s="36" customFormat="1" ht="24.75" x14ac:dyDescent="0.5">
      <c r="A9" s="39" t="s">
        <v>46</v>
      </c>
      <c r="B9" s="305" t="str">
        <f>'A2 Exploitation'!B10:F10</f>
        <v>Mrs Naïm Ahmadi et chefs des rayons</v>
      </c>
      <c r="C9" s="305"/>
      <c r="D9" s="305"/>
      <c r="E9" s="305"/>
      <c r="F9" s="305"/>
      <c r="G9" s="216"/>
      <c r="H9" s="216"/>
      <c r="I9" s="216"/>
    </row>
    <row r="10" spans="1:9" s="36" customFormat="1" ht="24.75" x14ac:dyDescent="0.5">
      <c r="A10" s="38" t="s">
        <v>45</v>
      </c>
      <c r="B10" s="302">
        <f>'A2 Exploitation'!B11:F11</f>
        <v>42867</v>
      </c>
      <c r="C10" s="302"/>
      <c r="D10" s="302"/>
      <c r="E10" s="302"/>
      <c r="F10" s="302"/>
      <c r="G10" s="216"/>
      <c r="H10" s="216"/>
      <c r="I10" s="216"/>
    </row>
    <row r="11" spans="1:9" s="36" customFormat="1" ht="24.75" x14ac:dyDescent="0.5">
      <c r="A11" s="38" t="s">
        <v>341</v>
      </c>
      <c r="B11" s="306">
        <f>D198</f>
        <v>0.9327731092436975</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500</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8</v>
      </c>
    </row>
    <row r="23" spans="1:6" x14ac:dyDescent="0.3">
      <c r="A23" s="293" t="s">
        <v>342</v>
      </c>
      <c r="B23" s="294"/>
      <c r="C23" s="295"/>
      <c r="D23" s="65">
        <f>D22/(COUNT(B17:C21)*2)</f>
        <v>0.8</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45.75" x14ac:dyDescent="0.3">
      <c r="A31" s="41" t="s">
        <v>340</v>
      </c>
      <c r="B31" s="221">
        <v>0</v>
      </c>
      <c r="C31" s="221"/>
      <c r="D31" s="225" t="s">
        <v>501</v>
      </c>
      <c r="E31" s="225" t="s">
        <v>502</v>
      </c>
      <c r="F31" s="221"/>
    </row>
    <row r="32" spans="1:6" x14ac:dyDescent="0.3">
      <c r="A32" s="293" t="s">
        <v>38</v>
      </c>
      <c r="B32" s="294"/>
      <c r="C32" s="295"/>
      <c r="D32" s="214">
        <f>SUM(B26:C31)</f>
        <v>10</v>
      </c>
    </row>
    <row r="33" spans="1:6" x14ac:dyDescent="0.3">
      <c r="A33" s="293" t="s">
        <v>342</v>
      </c>
      <c r="B33" s="294"/>
      <c r="C33" s="295"/>
      <c r="D33" s="65">
        <f>D32/(COUNT(B26:C31)*2)</f>
        <v>0.83333333333333337</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14">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ht="30.75" x14ac:dyDescent="0.3">
      <c r="A45" s="41" t="s">
        <v>317</v>
      </c>
      <c r="B45" s="221">
        <v>1</v>
      </c>
      <c r="C45" s="221"/>
      <c r="D45" s="225" t="s">
        <v>512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3" t="s">
        <v>38</v>
      </c>
      <c r="B51" s="294"/>
      <c r="C51" s="295"/>
      <c r="D51" s="214">
        <f>SUM(B45:C50)</f>
        <v>11</v>
      </c>
    </row>
    <row r="52" spans="1:6" x14ac:dyDescent="0.3">
      <c r="A52" s="293" t="s">
        <v>342</v>
      </c>
      <c r="B52" s="294"/>
      <c r="C52" s="295"/>
      <c r="D52" s="65">
        <f>D51/(COUNT(B45:C50)*2)</f>
        <v>0.91666666666666663</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60.75" x14ac:dyDescent="0.3">
      <c r="A58" s="51" t="s">
        <v>101</v>
      </c>
      <c r="B58" s="221">
        <v>0</v>
      </c>
      <c r="C58" s="221"/>
      <c r="D58" s="225" t="s">
        <v>503</v>
      </c>
      <c r="E58" s="225" t="s">
        <v>504</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12</v>
      </c>
    </row>
    <row r="63" spans="1:6" x14ac:dyDescent="0.3">
      <c r="A63" s="293" t="s">
        <v>342</v>
      </c>
      <c r="B63" s="294"/>
      <c r="C63" s="295"/>
      <c r="D63" s="65">
        <f>D62/(COUNT(B55:C61)*2)</f>
        <v>0.8571428571428571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214">
        <f>SUM(B66:C82)</f>
        <v>34</v>
      </c>
    </row>
    <row r="84" spans="1:6" x14ac:dyDescent="0.3">
      <c r="A84" s="293" t="s">
        <v>342</v>
      </c>
      <c r="B84" s="294"/>
      <c r="C84" s="295"/>
      <c r="D84" s="65">
        <f>D83/(COUNT(B66:C82)*2)</f>
        <v>1</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214">
        <f>SUM(B87:C100)</f>
        <v>28</v>
      </c>
    </row>
    <row r="102" spans="1:6" x14ac:dyDescent="0.3">
      <c r="A102" s="293" t="s">
        <v>342</v>
      </c>
      <c r="B102" s="294"/>
      <c r="C102" s="295"/>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62.25" x14ac:dyDescent="0.4">
      <c r="A106" s="93" t="s">
        <v>321</v>
      </c>
      <c r="B106" s="237">
        <v>0</v>
      </c>
      <c r="C106" s="228"/>
      <c r="D106" s="234" t="s">
        <v>505</v>
      </c>
      <c r="E106" s="234" t="s">
        <v>506</v>
      </c>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214">
        <f>SUM(B106:C116)</f>
        <v>20</v>
      </c>
      <c r="E117" s="37"/>
      <c r="F117" s="37"/>
    </row>
    <row r="118" spans="1:6" s="50" customFormat="1" x14ac:dyDescent="0.3">
      <c r="A118" s="293" t="s">
        <v>342</v>
      </c>
      <c r="B118" s="294"/>
      <c r="C118" s="295"/>
      <c r="D118" s="65">
        <f>D117/(COUNT(B106:C116)*2)</f>
        <v>0.90909090909090906</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ht="33" x14ac:dyDescent="0.3">
      <c r="A122" s="87" t="s">
        <v>319</v>
      </c>
      <c r="B122" s="238">
        <v>0</v>
      </c>
      <c r="C122" s="221"/>
      <c r="D122" s="222" t="s">
        <v>509</v>
      </c>
      <c r="E122" s="222" t="s">
        <v>513</v>
      </c>
      <c r="F122" s="221"/>
    </row>
    <row r="123" spans="1:6" ht="51" x14ac:dyDescent="0.4">
      <c r="A123" s="41" t="s">
        <v>340</v>
      </c>
      <c r="B123" s="238">
        <v>0</v>
      </c>
      <c r="C123" s="228"/>
      <c r="D123" s="222" t="s">
        <v>508</v>
      </c>
      <c r="E123" s="222" t="s">
        <v>507</v>
      </c>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214">
        <f>SUM(B121:C131)</f>
        <v>18</v>
      </c>
    </row>
    <row r="133" spans="1:6" x14ac:dyDescent="0.3">
      <c r="A133" s="293" t="s">
        <v>342</v>
      </c>
      <c r="B133" s="294"/>
      <c r="C133" s="295"/>
      <c r="D133" s="63">
        <f>D132/(COUNT(B121:C131)*2)</f>
        <v>0.81818181818181823</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214">
        <f>SUM(B136:C147)</f>
        <v>24</v>
      </c>
    </row>
    <row r="149" spans="1:6" x14ac:dyDescent="0.3">
      <c r="A149" s="293" t="s">
        <v>342</v>
      </c>
      <c r="B149" s="294"/>
      <c r="C149" s="295"/>
      <c r="D149" s="65">
        <f>D148/(COUNT(B136:C147)*2)</f>
        <v>1</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16</v>
      </c>
    </row>
    <row r="161" spans="1:6" x14ac:dyDescent="0.3">
      <c r="A161" s="293" t="s">
        <v>342</v>
      </c>
      <c r="B161" s="294"/>
      <c r="C161" s="295"/>
      <c r="D161" s="65">
        <f>D160/(COUNT(B152:C159)*2)</f>
        <v>1</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3" t="s">
        <v>38</v>
      </c>
      <c r="B168" s="294"/>
      <c r="C168" s="295"/>
      <c r="D168" s="214">
        <f>SUM(B164:C167)</f>
        <v>8</v>
      </c>
    </row>
    <row r="169" spans="1:6" x14ac:dyDescent="0.3">
      <c r="A169" s="293" t="s">
        <v>342</v>
      </c>
      <c r="B169" s="294"/>
      <c r="C169" s="295"/>
      <c r="D169" s="65">
        <f>D168/(COUNT(B164:C167)*2)</f>
        <v>1</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3" t="s">
        <v>38</v>
      </c>
      <c r="B176" s="294"/>
      <c r="C176" s="295"/>
      <c r="D176" s="214">
        <f>SUM(B172:C175)</f>
        <v>8</v>
      </c>
    </row>
    <row r="177" spans="1:6" x14ac:dyDescent="0.3">
      <c r="A177" s="293" t="s">
        <v>342</v>
      </c>
      <c r="B177" s="294"/>
      <c r="C177" s="295"/>
      <c r="D177" s="65">
        <f>D176/(COUNT(B172:C175)*2)</f>
        <v>1</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ht="30.75" x14ac:dyDescent="0.3">
      <c r="A181" s="95" t="s">
        <v>247</v>
      </c>
      <c r="B181" s="221">
        <v>0</v>
      </c>
      <c r="C181" s="221"/>
      <c r="D181" s="168" t="s">
        <v>510</v>
      </c>
      <c r="E181" s="168" t="s">
        <v>511</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214">
        <f>SUM(B180:C184)</f>
        <v>8</v>
      </c>
    </row>
    <row r="186" spans="1:6" x14ac:dyDescent="0.3">
      <c r="A186" s="293" t="s">
        <v>342</v>
      </c>
      <c r="B186" s="294"/>
      <c r="C186" s="295"/>
      <c r="D186" s="65">
        <f>D185/(COUNT(B180:C184)*2)</f>
        <v>0.8</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168" t="s">
        <v>514</v>
      </c>
      <c r="E192" s="221"/>
      <c r="F192" s="221"/>
    </row>
    <row r="193" spans="1:4" x14ac:dyDescent="0.3">
      <c r="A193" s="293" t="s">
        <v>38</v>
      </c>
      <c r="B193" s="294"/>
      <c r="C193" s="295"/>
      <c r="D193" s="97">
        <f>SUM(B189:C192)</f>
        <v>7</v>
      </c>
    </row>
    <row r="194" spans="1:4" x14ac:dyDescent="0.3">
      <c r="A194" s="293" t="s">
        <v>342</v>
      </c>
      <c r="B194" s="294"/>
      <c r="C194" s="295"/>
      <c r="D194" s="65">
        <f>D193/(COUNT(B189:C192)*2)</f>
        <v>0.875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0.9327731092436975</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0:B184 B189:B192 B66:B82 B106:B116 B55:B61 B121:B131 B152:B159 B164:B167 B172:B175 B87:B1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GAFSA</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GAFSA</v>
      </c>
      <c r="B7" s="288"/>
      <c r="C7" s="288"/>
      <c r="D7" s="288"/>
      <c r="E7" s="288"/>
      <c r="F7" s="288"/>
      <c r="G7" s="216"/>
      <c r="H7" s="216"/>
      <c r="I7" s="216"/>
    </row>
    <row r="8" spans="1:9" s="36" customFormat="1" ht="24.75" x14ac:dyDescent="0.5">
      <c r="A8" s="38" t="s">
        <v>44</v>
      </c>
      <c r="B8" s="304">
        <f>'A3 Exploitation'!B9:F9</f>
        <v>0</v>
      </c>
      <c r="C8" s="304"/>
      <c r="D8" s="304"/>
      <c r="E8" s="304"/>
      <c r="F8" s="304"/>
      <c r="G8" s="216"/>
      <c r="H8" s="216"/>
      <c r="I8" s="216"/>
    </row>
    <row r="9" spans="1:9" s="36" customFormat="1" ht="24.75" x14ac:dyDescent="0.5">
      <c r="A9" s="39" t="s">
        <v>46</v>
      </c>
      <c r="B9" s="305">
        <f>'A3 Exploitation'!B10:F10</f>
        <v>0</v>
      </c>
      <c r="C9" s="305"/>
      <c r="D9" s="305"/>
      <c r="E9" s="305"/>
      <c r="F9" s="305"/>
      <c r="G9" s="216"/>
      <c r="H9" s="216"/>
      <c r="I9" s="216"/>
    </row>
    <row r="10" spans="1:9" s="36" customFormat="1" ht="24.75" x14ac:dyDescent="0.5">
      <c r="A10" s="38" t="s">
        <v>45</v>
      </c>
      <c r="B10" s="302">
        <f>'A3 Exploitation'!B11:F11</f>
        <v>0</v>
      </c>
      <c r="C10" s="302"/>
      <c r="D10" s="302"/>
      <c r="E10" s="302"/>
      <c r="F10" s="302"/>
      <c r="G10" s="216"/>
      <c r="H10" s="216"/>
      <c r="I10" s="216"/>
    </row>
    <row r="11" spans="1:9" s="36" customFormat="1" ht="24.75" x14ac:dyDescent="0.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7" x14ac:dyDescent="0.3">
      <c r="A33" s="293" t="s">
        <v>342</v>
      </c>
      <c r="B33" s="294"/>
      <c r="C33" s="295"/>
      <c r="D33" s="65">
        <f>D32/(COUNT(B26:C31)*2)</f>
        <v>0</v>
      </c>
    </row>
    <row r="34" spans="1:7" s="50" customFormat="1" x14ac:dyDescent="0.3">
      <c r="A34" s="54"/>
      <c r="B34" s="55"/>
      <c r="C34" s="55"/>
      <c r="D34" s="56"/>
    </row>
    <row r="35" spans="1:7" s="50" customFormat="1" ht="19.5" x14ac:dyDescent="0.4">
      <c r="A35" s="291" t="s">
        <v>246</v>
      </c>
      <c r="B35" s="292"/>
      <c r="C35" s="292"/>
      <c r="D35" s="292"/>
      <c r="E35" s="292"/>
      <c r="F35" s="292"/>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3" t="s">
        <v>38</v>
      </c>
      <c r="B41" s="294"/>
      <c r="C41" s="295"/>
      <c r="D41" s="214">
        <f>SUM(B36:C40)</f>
        <v>0</v>
      </c>
      <c r="E41" s="37"/>
      <c r="F41" s="37"/>
    </row>
    <row r="42" spans="1:7" s="50" customFormat="1" x14ac:dyDescent="0.3">
      <c r="A42" s="293" t="s">
        <v>342</v>
      </c>
      <c r="B42" s="294"/>
      <c r="C42" s="295"/>
      <c r="D42" s="65">
        <f>D41/(COUNT(B36:C40)*2)</f>
        <v>0</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GAFSA</v>
      </c>
      <c r="B8" s="288"/>
      <c r="C8" s="288"/>
      <c r="D8" s="288"/>
      <c r="E8" s="288"/>
      <c r="F8" s="288"/>
      <c r="G8" s="216"/>
      <c r="H8" s="216"/>
      <c r="I8" s="213"/>
    </row>
    <row r="9" spans="1:9" ht="24.75" x14ac:dyDescent="0.5">
      <c r="A9" s="38" t="s">
        <v>44</v>
      </c>
      <c r="B9" s="289"/>
      <c r="C9" s="289"/>
      <c r="D9" s="289"/>
      <c r="E9" s="289"/>
      <c r="F9" s="289"/>
      <c r="G9" s="216"/>
      <c r="H9" s="216"/>
      <c r="I9" s="213"/>
    </row>
    <row r="10" spans="1:9" ht="24.75" x14ac:dyDescent="0.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3"/>
      <c r="E1" s="303"/>
      <c r="F1" s="303"/>
      <c r="G1" s="303"/>
      <c r="H1" s="303"/>
      <c r="I1" s="30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7" t="s">
        <v>52</v>
      </c>
      <c r="B6" s="287"/>
      <c r="C6" s="287"/>
      <c r="D6" s="287"/>
      <c r="E6" s="287"/>
      <c r="F6" s="287"/>
      <c r="G6" s="216"/>
      <c r="H6" s="216"/>
      <c r="I6" s="216"/>
    </row>
    <row r="7" spans="1:9" s="36" customFormat="1" ht="21.75" customHeight="1" x14ac:dyDescent="0.5">
      <c r="A7" s="288" t="str">
        <f>'A1 Exploitation'!A8:F8</f>
        <v>GAFSA</v>
      </c>
      <c r="B7" s="288"/>
      <c r="C7" s="288"/>
      <c r="D7" s="288"/>
      <c r="E7" s="288"/>
      <c r="F7" s="288"/>
      <c r="G7" s="216"/>
      <c r="H7" s="216"/>
      <c r="I7" s="216"/>
    </row>
    <row r="8" spans="1:9" s="36" customFormat="1" ht="24.75" x14ac:dyDescent="0.5">
      <c r="A8" s="38" t="s">
        <v>44</v>
      </c>
      <c r="B8" s="304">
        <f>'A4 Exploitation'!B9:F9</f>
        <v>0</v>
      </c>
      <c r="C8" s="304"/>
      <c r="D8" s="304"/>
      <c r="E8" s="304"/>
      <c r="F8" s="304"/>
      <c r="G8" s="216"/>
      <c r="H8" s="216"/>
      <c r="I8" s="216"/>
    </row>
    <row r="9" spans="1:9" s="36" customFormat="1" ht="24.75" x14ac:dyDescent="0.5">
      <c r="A9" s="39" t="s">
        <v>46</v>
      </c>
      <c r="B9" s="305">
        <f>'A4 Exploitation'!B10:F10</f>
        <v>0</v>
      </c>
      <c r="C9" s="305"/>
      <c r="D9" s="305"/>
      <c r="E9" s="305"/>
      <c r="F9" s="305"/>
      <c r="G9" s="216"/>
      <c r="H9" s="216"/>
      <c r="I9" s="216"/>
    </row>
    <row r="10" spans="1:9" s="36" customFormat="1" ht="24.75" x14ac:dyDescent="0.5">
      <c r="A10" s="38" t="s">
        <v>45</v>
      </c>
      <c r="B10" s="302">
        <f>'A4 Exploitation'!B11:F11</f>
        <v>0</v>
      </c>
      <c r="C10" s="302"/>
      <c r="D10" s="302"/>
      <c r="E10" s="302"/>
      <c r="F10" s="302"/>
      <c r="G10" s="216"/>
      <c r="H10" s="216"/>
      <c r="I10" s="216"/>
    </row>
    <row r="11" spans="1:9" s="36" customFormat="1" ht="24.75" x14ac:dyDescent="0.5">
      <c r="A11" s="38" t="s">
        <v>341</v>
      </c>
      <c r="B11" s="310">
        <f>D198</f>
        <v>0</v>
      </c>
      <c r="C11" s="310"/>
      <c r="D11" s="310"/>
      <c r="E11" s="310"/>
      <c r="F11" s="310"/>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2017-05-17T07:48:20Z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