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9\Audit magasins\QLC\Market\Dorra\"/>
    </mc:Choice>
  </mc:AlternateContent>
  <bookViews>
    <workbookView xWindow="0" yWindow="0" windowWidth="20400" windowHeight="7620" tabRatio="916" activeTab="1"/>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D366" i="40" s="1"/>
  <c r="B366" i="40" s="1"/>
  <c r="F299" i="40"/>
  <c r="E299" i="40"/>
  <c r="F244" i="40"/>
  <c r="D244" i="40" s="1"/>
  <c r="B244" i="40" s="1"/>
  <c r="F244" i="38"/>
  <c r="D244" i="38" s="1"/>
  <c r="B244" i="38" s="1"/>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129" i="36"/>
  <c r="D588" i="42" l="1"/>
  <c r="D589" i="42" s="1"/>
  <c r="D133" i="43"/>
  <c r="D134" i="43" s="1"/>
  <c r="D149" i="43"/>
  <c r="D150" i="43" s="1"/>
  <c r="D63" i="39"/>
  <c r="D64" i="39" s="1"/>
  <c r="D102" i="39"/>
  <c r="D103" i="39" s="1"/>
  <c r="D118" i="39"/>
  <c r="D119" i="39" s="1"/>
  <c r="D627" i="40"/>
  <c r="D245" i="40"/>
  <c r="D728" i="36"/>
  <c r="B43" i="29" s="1"/>
  <c r="D197" i="39"/>
  <c r="D203" i="40"/>
  <c r="D204" i="40" s="1"/>
  <c r="D344" i="40"/>
  <c r="D345" i="40" s="1"/>
  <c r="D424" i="40"/>
  <c r="B424" i="40" s="1"/>
  <c r="D425" i="40" s="1"/>
  <c r="D426" i="40" s="1"/>
  <c r="D525" i="40"/>
  <c r="B525" i="40" s="1"/>
  <c r="D526" i="40" s="1"/>
  <c r="D527" i="40" s="1"/>
  <c r="B126" i="29" s="1"/>
  <c r="D605" i="40"/>
  <c r="B605" i="40"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198" i="39"/>
  <c r="D199" i="39" s="1"/>
  <c r="D245" i="38"/>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246" i="38"/>
  <c r="D248" i="38"/>
  <c r="D249" i="38" s="1"/>
  <c r="B80" i="29" s="1"/>
  <c r="D588" i="38"/>
  <c r="D589" i="38" s="1"/>
  <c r="D725" i="38" l="1"/>
  <c r="D726" i="38" s="1"/>
  <c r="B171" i="29" s="1"/>
  <c r="D370" i="38"/>
  <c r="D371" i="38" s="1"/>
  <c r="B98" i="29" s="1"/>
  <c r="D368" i="38"/>
  <c r="D569" i="38"/>
  <c r="D570" i="38" s="1"/>
  <c r="B134" i="29" s="1"/>
  <c r="D567" i="38"/>
  <c r="D301" i="38"/>
  <c r="D303" i="38"/>
  <c r="D304" i="38" s="1"/>
  <c r="B89" i="29" s="1"/>
  <c r="D428" i="38"/>
  <c r="D429" i="38" s="1"/>
  <c r="B107" i="29" s="1"/>
  <c r="D426" i="38"/>
  <c r="D473" i="38"/>
  <c r="D475" i="38"/>
  <c r="D476" i="38" s="1"/>
  <c r="B116" i="29" s="1"/>
  <c r="D672" i="38"/>
  <c r="D673" i="38" s="1"/>
  <c r="B152" i="29" s="1"/>
  <c r="D370" i="40"/>
  <c r="D371" i="40" s="1"/>
  <c r="B99" i="29" s="1"/>
  <c r="D198" i="43"/>
  <c r="D199" i="43" s="1"/>
  <c r="B11" i="39"/>
  <c r="B180" i="29"/>
  <c r="D198" i="41"/>
  <c r="D199" i="41" s="1"/>
  <c r="D606" i="38"/>
  <c r="D607" i="38" s="1"/>
  <c r="B129" i="38"/>
  <c r="D130" i="38" s="1"/>
  <c r="D131" i="38" s="1"/>
  <c r="B62"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<sst xmlns="http://schemas.openxmlformats.org/spreadsheetml/2006/main" count="5579" uniqueCount="531">
  <si>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</si>
  <si>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</si>
  <si>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</si>
  <si>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</si>
  <si>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</si>
  <si>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</si>
  <si>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</si>
  <si>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</si>
  <si>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</si>
  <si>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</si>
  <si>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</si>
  <si>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</si>
  <si>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</si>
  <si>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</si>
  <si>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</si>
  <si>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</si>
  <si>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</si>
  <si>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</si>
  <si>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</si>
  <si>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</si>
  <si>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</si>
  <si>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</si>
  <si>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</si>
  <si>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</si>
  <si>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</si>
  <si>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</si>
  <si>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</si>
  <si>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</si>
  <si>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</si>
  <si>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</si>
  <si>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</si>
  <si>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</si>
  <si>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</si>
  <si>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</si>
  <si>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</si>
  <si>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</si>
  <si>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</si>
  <si>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</si>
  <si>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</si>
  <si>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</si>
  <si>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</si>
  <si>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</si>
  <si>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</si>
  <si>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</si>
  <si>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</si>
  <si>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</si>
  <si>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</si>
  <si>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</si>
  <si>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</si>
  <si>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</si>
  <si>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</si>
  <si>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</si>
  <si>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</si>
  <si>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</si>
  <si>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</si>
  <si>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</si>
  <si>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</si>
  <si>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</si>
  <si>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</si>
  <si>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</si>
  <si>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</si>
  <si>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</si>
  <si>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</si>
  <si>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</si>
  <si>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</si>
  <si>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</si>
  <si>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</si>
  <si>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</si>
  <si>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</si>
  <si>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</si>
  <si>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</si>
  <si>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</si>
  <si>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</si>
  <si>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</si>
  <si>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</si>
  <si>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</si>
  <si>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</si>
  <si>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</si>
  <si>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</si>
  <si>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</si>
  <si>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</si>
  <si>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</si>
  <si>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</si>
  <si>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</si>
  <si>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</si>
  <si>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</si>
  <si>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</si>
  <si>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</si>
  <si>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</si>
  <si>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</si>
  <si>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</si>
  <si>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</si>
  <si>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</si>
  <si>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</si>
  <si>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</si>
  <si>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</si>
  <si>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</si>
  <si>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</si>
  <si>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</si>
  <si>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</si>
  <si>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</si>
  <si>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</si>
  <si>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</si>
  <si>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</si>
  <si>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</si>
  <si>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</si>
  <si>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</si>
  <si>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</si>
  <si>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</si>
  <si>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</si>
  <si>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</si>
  <si>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</si>
  <si>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</si>
  <si>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</si>
  <si>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</si>
  <si>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</si>
  <si>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</si>
  <si>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</si>
  <si>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</si>
  <si>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</si>
  <si>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</si>
  <si>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</si>
  <si>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</si>
  <si>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</si>
  <si>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</si>
  <si>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</si>
  <si>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</si>
  <si>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</si>
  <si>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</si>
  <si>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</si>
  <si>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</si>
  <si>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</si>
  <si>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</si>
  <si>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</si>
  <si>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</si>
  <si>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</si>
  <si>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</si>
  <si>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</si>
  <si>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</si>
  <si>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</si>
  <si>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</si>
  <si>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</si>
  <si>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</si>
  <si>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</si>
  <si>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</si>
  <si>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</si>
  <si>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</si>
  <si>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</si>
  <si>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</si>
  <si>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</si>
  <si>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</si>
  <si>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</si>
  <si>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</si>
  <si>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</si>
  <si>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</si>
  <si>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</si>
  <si>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</si>
  <si>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</si>
  <si>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</si>
  <si>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</si>
  <si>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</si>
  <si>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</si>
  <si>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</si>
  <si>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</si>
  <si>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</si>
  <si>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</si>
  <si>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</si>
  <si>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</si>
  <si>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</si>
  <si>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</si>
  <si>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</si>
  <si>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</si>
  <si>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</si>
  <si>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</si>
  <si>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</si>
  <si>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</si>
  <si>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</si>
  <si>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</si>
  <si>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</si>
  <si>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</si>
  <si>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</si>
  <si>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</si>
  <si>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</si>
  <si>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</si>
  <si>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</si>
  <si>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</si>
  <si>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</si>
  <si>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</si>
  <si>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</si>
  <si>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</si>
  <si>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</si>
  <si>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</si>
  <si>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</si>
  <si>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</si>
  <si>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</si>
  <si>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</si>
  <si>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</si>
  <si>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</si>
  <si>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</si>
  <si>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</si>
  <si>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</si>
  <si>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</si>
  <si>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</si>
  <si>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</si>
  <si>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</si>
  <si>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</si>
  <si>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</si>
  <si>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</si>
  <si>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</si>
  <si>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</si>
  <si>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</si>
  <si>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</si>
  <si>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</si>
  <si>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</si>
  <si>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</si>
  <si>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</si>
  <si>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</si>
  <si>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</si>
  <si>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</si>
  <si>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</si>
  <si>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</si>
  <si>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</si>
  <si>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</si>
  <si>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</si>
  <si>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</si>
  <si>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</si>
  <si>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</si>
  <si>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</si>
  <si>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</si>
  <si>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</si>
  <si>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</si>
  <si>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</si>
  <si>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</si>
  <si>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</si>
  <si>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</si>
  <si>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</si>
  <si>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</si>
  <si>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</si>
  <si>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</si>
  <si>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</si>
  <si>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</si>
  <si>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</si>
  <si>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</si>
  <si>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</si>
  <si>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</si>
  <si>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</si>
  <si>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</si>
  <si>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</si>
  <si>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</si>
  <si>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</si>
  <si>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</si>
  <si>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</si>
  <si>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</si>
  <si>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</si>
  <si>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</si>
  <si>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</si>
  <si>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</si>
  <si>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</si>
  <si>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</si>
  <si>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</si>
  <si>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</si>
  <si>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</si>
  <si>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</si>
  <si>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</si>
  <si>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</si>
  <si>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</si>
  <si>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</si>
  <si>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</si>
  <si>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</si>
  <si>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</si>
  <si>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</si>
  <si>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</si>
  <si>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</si>
  <si>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</si>
  <si>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</si>
  <si>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</si>
  <si>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</si>
  <si>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</si>
  <si>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</si>
  <si>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</si>
  <si>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</si>
  <si>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</si>
  <si>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</si>
  <si>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</si>
  <si>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</si>
  <si>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</si>
  <si>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</si>
  <si>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</si>
  <si>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</si>
  <si>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</si>
  <si>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</si>
  <si>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</si>
  <si>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</si>
  <si>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</si>
  <si>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</si>
  <si>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</si>
  <si>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</si>
  <si>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</si>
  <si>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</si>
  <si>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</si>
  <si>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</si>
  <si>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</si>
  <si>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</si>
  <si>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</si>
  <si>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</si>
  <si>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</si>
  <si>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</si>
  <si>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</si>
  <si>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</si>
  <si>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</si>
  <si>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</si>
  <si>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</si>
  <si>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</si>
  <si>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</si>
  <si>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</si>
  <si>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</si>
  <si>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</si>
  <si>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</si>
  <si>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</si>
  <si>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</si>
  <si>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</si>
  <si>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</si>
  <si>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</si>
  <si>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</si>
  <si>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</si>
  <si>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</si>
  <si>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</si>
  <si>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</si>
  <si>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</si>
  <si>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</si>
  <si>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</si>
  <si>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</si>
  <si>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</si>
  <si>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</si>
  <si>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</si>
  <si>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</si>
  <si>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</si>
  <si>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</si>
  <si>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</si>
  <si>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</si>
  <si>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</si>
  <si>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</si>
  <si>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</si>
  <si>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</si>
  <si>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</si>
  <si>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</si>
  <si>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</si>
  <si>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</si>
  <si>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</si>
  <si>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</si>
  <si>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</si>
  <si>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</si>
  <si>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</si>
  <si>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</si>
  <si>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</si>
  <si>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</si>
  <si>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</si>
  <si>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</si>
  <si>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</si>
  <si>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</si>
  <si>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</si>
  <si>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</si>
  <si>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</si>
  <si>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</si>
  <si>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</si>
  <si>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</si>
  <si>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</si>
  <si>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</si>
  <si>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</si>
  <si>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</si>
  <si>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</si>
  <si>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</si>
  <si>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</si>
  <si>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</si>
  <si>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</si>
  <si>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</si>
  <si>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</si>
  <si>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</si>
  <si>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</si>
  <si>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</si>
  <si>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</si>
  <si>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</si>
  <si>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</si>
  <si>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</si>
  <si>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</si>
  <si>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</si>
  <si>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</si>
  <si>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</si>
  <si>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</si>
  <si>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</si>
  <si>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</si>
  <si>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</si>
  <si>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</si>
  <si>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</si>
  <si>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</si>
  <si>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</si>
  <si>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</si>
  <si>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</si>
  <si>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</si>
  <si>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</si>
  <si>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</si>
  <si>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</si>
  <si>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</si>
  <si>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</si>
  <si>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</si>
  <si>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</si>
  <si>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</si>
  <si>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</si>
  <si>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</si>
  <si>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</si>
  <si>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</si>
  <si>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</si>
  <si>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</si>
  <si>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</si>
  <si>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</si>
  <si>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</si>
  <si>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</si>
  <si>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</si>
  <si>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</si>
  <si>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</si>
  <si>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</si>
  <si>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</si>
  <si>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</si>
  <si>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</si>
  <si>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</si>
  <si>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</si>
  <si>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</si>
  <si>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</si>
  <si>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</si>
  <si>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</si>
  <si>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</si>
  <si>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</si>
  <si>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</si>
  <si>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</si>
  <si>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</si>
  <si>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</si>
  <si>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</si>
  <si>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</si>
  <si>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</si>
  <si>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</si>
  <si>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</si>
  <si>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</si>
  <si>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</si>
  <si>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</si>
  <si>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</si>
  <si>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</si>
  <si>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</si>
  <si>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</si>
  <si>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</si>
  <si>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</si>
  <si>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</si>
  <si>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</si>
  <si>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</si>
  <si>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</si>
  <si>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</si>
  <si>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</si>
  <si>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</si>
  <si>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</si>
  <si>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</si>
  <si>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</si>
  <si>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</si>
  <si>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</si>
  <si>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</si>
  <si>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</si>
  <si>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</si>
  <si>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</si>
  <si>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</si>
  <si>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</si>
  <si>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</si>
  <si>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</si>
  <si>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</si>
  <si>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</si>
  <si>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</si>
  <si>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</si>
  <si>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</si>
  <si>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</si>
  <si>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</si>
  <si>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</si>
  <si>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Dorra sousse</t>
  </si>
  <si>
    <t>manque d'archivage des certificats de salubrité des poissons frais, viandes rouges et volailles</t>
  </si>
  <si>
    <t>assurer l'archivage des certificats de salubrité</t>
  </si>
  <si>
    <t>La porte du quai de réception est défoncée et manque d'étanchéité.
Egalement, le quai n'est pas protégé contre la pluviosité et l'exposition au soleil.</t>
  </si>
  <si>
    <t>Protéger le quai de réception.
Fixer la porte.</t>
  </si>
  <si>
    <t>Le revêtement du sol de la zone de réception est crevassé.</t>
  </si>
  <si>
    <t>les produits en cours de décongélation ne sont pas identifiés</t>
  </si>
  <si>
    <t>Identification des produits en décongélation</t>
  </si>
  <si>
    <t>Le four n'est pas branché à la hotte aspirante.</t>
  </si>
  <si>
    <t>Température affichée 1,9°C et vérifiée 1,9°C</t>
  </si>
  <si>
    <t xml:space="preserve">Le revêtement du sol de la plonge 'ciment' n'est pas facilement nettoyable.
</t>
  </si>
  <si>
    <t>Manque de la composition sur l'étiquette du sandwich panon
présence de thon dans la composition de l'etiquette du cigard jambon</t>
  </si>
  <si>
    <t>entreposage des broches de rotissoire à meme le sol</t>
  </si>
  <si>
    <t>Le meuble d'exposition à température ambiante est partiellement protégé.</t>
  </si>
  <si>
    <t>Assurer la protection correcte du meuble.</t>
  </si>
  <si>
    <t>température vérifiée 11,5°C et celle affichée 4°C</t>
  </si>
  <si>
    <t>Revoir la température du meuble</t>
  </si>
  <si>
    <t>température du labo est 15°C</t>
  </si>
  <si>
    <t>REVOIR LA température du labo</t>
  </si>
  <si>
    <t>Le poussoir est sale malgré le nettoyage réalisé</t>
  </si>
  <si>
    <t>manque de papier seche main</t>
  </si>
  <si>
    <t>température vérifiée 3°C et celle affichée 3,8°C</t>
  </si>
  <si>
    <t>température à cœur de l'ecalope de dinde 5,9°C</t>
  </si>
  <si>
    <t>Evaporateurs sales</t>
  </si>
  <si>
    <t xml:space="preserve">présence de pelle à même le sol </t>
  </si>
  <si>
    <t>présence de barquettes de calamar nettoyés surgelés dont la DLC 02/03/19 et  non retirés du linéaire</t>
  </si>
  <si>
    <t>renforcer le contrôle de DLC</t>
  </si>
  <si>
    <t>meuble surgelé :température vérifiée -21,1°C et celle affichée -21,9°C</t>
  </si>
  <si>
    <t>Présence de rouille sur le revêtement du sol de la chambre froide négative.</t>
  </si>
  <si>
    <t>sur la fiche de tracabilité manque d'enregistrement des dates de fin d'utilisation des cartons ex: carton de crevettes entamé le 16/07/18, carton de calamar nettoyé entamé le 03/02/19</t>
  </si>
  <si>
    <t>manque de tri des citrons</t>
  </si>
  <si>
    <t xml:space="preserve">assurer le tri </t>
  </si>
  <si>
    <t>assurer l'etiquetage des boules de harissa</t>
  </si>
  <si>
    <t>boules de harissa présentées sans étiquetage</t>
  </si>
  <si>
    <t xml:space="preserve">etiquetage non conforme de nougat khili  manque d’indication du sésame dans la composition vu que le produit contient sésame
etiquetage non conforme du pain au lait essoukri manque d’indication du sésame dans la composition vu que le produit contient du sésame
</t>
  </si>
  <si>
    <t>Manque d'aération aux sanitaires et vestiaires.</t>
  </si>
  <si>
    <t>Absence de dispositifs de papiers essuie-mains aux sanitaires.</t>
  </si>
  <si>
    <t>Les casiers des vestiaires hommes sont rouillés.</t>
  </si>
  <si>
    <t>le frigo ne se ferme pas  d’où le cumul de givre</t>
  </si>
  <si>
    <t>Présence d'un seul bac aux plonges de la pâtisserie et traiteur.</t>
  </si>
  <si>
    <t>en poissonnerie et boucherie le carsher mobile fonctionne sans produits de nettoyage desinfection
Absence de station de nettoyage à la plonge traiteur.</t>
  </si>
  <si>
    <t>La porte du quai de réception manque d'étanchéité.</t>
  </si>
  <si>
    <t>présence de raticides non protégé au niveau de la réserve sèche</t>
  </si>
  <si>
    <t>Présence de trace de fuite aux murs et plafond de la réserve.
Ecaillement de la peinture du plafond.</t>
  </si>
  <si>
    <t>Repeindre le murs et plafonds.
Réparer les fuites.</t>
  </si>
  <si>
    <t>les couvercles des meubles surgelés ne sont pas étanches</t>
  </si>
  <si>
    <t>dépôt de givre au niveau du linéaire des boites de crèmes glacées</t>
  </si>
  <si>
    <t>revoir ce depot de givre</t>
  </si>
  <si>
    <t>Température affichée -17,5°C et vérifiée -18,2°C</t>
  </si>
  <si>
    <t>revoir l'utilisation du carsher mobile car l'utilisation de produit manuellement ne garanti pas le respect de la dose de dilution des produits de N/D</t>
  </si>
  <si>
    <t>Assurer l'enregistrement des dates de fin d'utilisation des cartons</t>
  </si>
  <si>
    <t>eviter de mettre la pelle a meme le sol car risque de contamination croisée</t>
  </si>
  <si>
    <t>eviter la mise a meme le sol des broches car risque de contamination croisée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</si>
</sst>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35" fillId="0" borderId="1" xfId="1" applyFont="1" applyBorder="1" applyAlignment="1" applyProtection="1">
      <alignment vertical="center" wrapText="1"/>
    </xf>
    <xf numFmtId="0" fontId="47" fillId="0" borderId="1" xfId="0" applyFont="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0.94444444444444442</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1418816"/>
        <c:axId val="181419936"/>
      </c:barChart>
      <c:catAx>
        <c:axId val="18141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419936"/>
        <c:crosses val="autoZero"/>
        <c:auto val="1"/>
        <c:lblAlgn val="ctr"/>
        <c:lblOffset val="100"/>
        <c:noMultiLvlLbl val="0"/>
      </c:catAx>
      <c:valAx>
        <c:axId val="18141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41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60846128"/>
        <c:axId val="260846688"/>
      </c:barChart>
      <c:catAx>
        <c:axId val="26084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846688"/>
        <c:crosses val="autoZero"/>
        <c:auto val="1"/>
        <c:lblAlgn val="ctr"/>
        <c:lblOffset val="100"/>
        <c:noMultiLvlLbl val="0"/>
      </c:catAx>
      <c:valAx>
        <c:axId val="260846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84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60849488"/>
        <c:axId val="260850048"/>
      </c:barChart>
      <c:catAx>
        <c:axId val="26084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850048"/>
        <c:crosses val="autoZero"/>
        <c:auto val="1"/>
        <c:lblAlgn val="ctr"/>
        <c:lblOffset val="100"/>
        <c:noMultiLvlLbl val="0"/>
      </c:catAx>
      <c:valAx>
        <c:axId val="26085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84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60852848"/>
        <c:axId val="256479104"/>
      </c:barChart>
      <c:catAx>
        <c:axId val="26085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479104"/>
        <c:crosses val="autoZero"/>
        <c:auto val="1"/>
        <c:lblAlgn val="ctr"/>
        <c:lblOffset val="100"/>
        <c:noMultiLvlLbl val="0"/>
      </c:catAx>
      <c:valAx>
        <c:axId val="25647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85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56481904"/>
        <c:axId val="256482464"/>
      </c:barChart>
      <c:catAx>
        <c:axId val="25648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482464"/>
        <c:crosses val="autoZero"/>
        <c:auto val="1"/>
        <c:lblAlgn val="ctr"/>
        <c:lblOffset val="100"/>
        <c:noMultiLvlLbl val="0"/>
      </c:catAx>
      <c:valAx>
        <c:axId val="25648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48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56485264"/>
        <c:axId val="256485824"/>
      </c:barChart>
      <c:catAx>
        <c:axId val="25648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485824"/>
        <c:crosses val="autoZero"/>
        <c:auto val="1"/>
        <c:lblAlgn val="ctr"/>
        <c:lblOffset val="100"/>
        <c:noMultiLvlLbl val="0"/>
      </c:catAx>
      <c:valAx>
        <c:axId val="25648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48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0.80833333333333335</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61113488"/>
        <c:axId val="261114048"/>
      </c:barChart>
      <c:catAx>
        <c:axId val="26111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114048"/>
        <c:crosses val="autoZero"/>
        <c:auto val="1"/>
        <c:lblAlgn val="ctr"/>
        <c:lblOffset val="100"/>
        <c:noMultiLvlLbl val="0"/>
      </c:catAx>
      <c:valAx>
        <c:axId val="26111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11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0.95251396648044695</c:v>
                </c:pt>
                <c:pt idx="1">
                  <c:v>-0.5</c:v>
                </c:pt>
                <c:pt idx="2">
                  <c:v>0</c:v>
                </c:pt>
                <c:pt idx="3">
                  <c:v>-0.5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61116848"/>
        <c:axId val="261117408"/>
      </c:barChart>
      <c:catAx>
        <c:axId val="26111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117408"/>
        <c:crosses val="autoZero"/>
        <c:auto val="1"/>
        <c:lblAlgn val="ctr"/>
        <c:lblOffset val="100"/>
        <c:noMultiLvlLbl val="0"/>
      </c:catAx>
      <c:valAx>
        <c:axId val="26111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11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0.88042364990689015</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61495008"/>
        <c:axId val="261495568"/>
        <c:extLst xmlns:c16r2="http://schemas.microsoft.com/office/drawing/2015/06/chart"/>
      </c:barChart>
      <c:catAx>
        <c:axId val="2614950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495568"/>
        <c:crosses val="autoZero"/>
        <c:auto val="1"/>
        <c:lblAlgn val="ctr"/>
        <c:lblOffset val="100"/>
        <c:noMultiLvlLbl val="0"/>
      </c:catAx>
      <c:valAx>
        <c:axId val="261495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149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0.64500000000000002</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61498368"/>
        <c:axId val="261498928"/>
        <c:extLst xmlns:c16r2="http://schemas.microsoft.com/office/drawing/2015/06/chart"/>
      </c:barChart>
      <c:catAx>
        <c:axId val="26149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498928"/>
        <c:crosses val="autoZero"/>
        <c:auto val="1"/>
        <c:lblAlgn val="ctr"/>
        <c:lblOffset val="100"/>
        <c:noMultiLvlLbl val="0"/>
      </c:catAx>
      <c:valAx>
        <c:axId val="26149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149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-0.5</c:v>
                </c:pt>
                <c:pt idx="2">
                  <c:v>0</c:v>
                </c:pt>
                <c:pt idx="3">
                  <c:v>-0.5</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54021888"/>
        <c:axId val="254022448"/>
      </c:barChart>
      <c:catAx>
        <c:axId val="25402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4022448"/>
        <c:crosses val="autoZero"/>
        <c:auto val="1"/>
        <c:lblAlgn val="ctr"/>
        <c:lblOffset val="100"/>
        <c:noMultiLvlLbl val="0"/>
      </c:catAx>
      <c:valAx>
        <c:axId val="25402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402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0.96153846153846156</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55766896"/>
        <c:axId val="255767456"/>
      </c:barChart>
      <c:catAx>
        <c:axId val="25576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767456"/>
        <c:crosses val="autoZero"/>
        <c:auto val="1"/>
        <c:lblAlgn val="ctr"/>
        <c:lblOffset val="100"/>
        <c:noMultiLvlLbl val="0"/>
      </c:catAx>
      <c:valAx>
        <c:axId val="25576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76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0.96341463414634143</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55770256"/>
        <c:axId val="255770816"/>
      </c:barChart>
      <c:catAx>
        <c:axId val="25577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770816"/>
        <c:crosses val="autoZero"/>
        <c:auto val="1"/>
        <c:lblAlgn val="ctr"/>
        <c:lblOffset val="100"/>
        <c:noMultiLvlLbl val="0"/>
      </c:catAx>
      <c:valAx>
        <c:axId val="25577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77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55773616"/>
        <c:axId val="255941040"/>
      </c:barChart>
      <c:catAx>
        <c:axId val="25577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941040"/>
        <c:crosses val="autoZero"/>
        <c:auto val="1"/>
        <c:lblAlgn val="ctr"/>
        <c:lblOffset val="100"/>
        <c:noMultiLvlLbl val="0"/>
      </c:catAx>
      <c:valAx>
        <c:axId val="25594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77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0.97777777777777775</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55943840"/>
        <c:axId val="255944400"/>
      </c:barChart>
      <c:catAx>
        <c:axId val="25594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944400"/>
        <c:crosses val="autoZero"/>
        <c:auto val="1"/>
        <c:lblAlgn val="ctr"/>
        <c:lblOffset val="100"/>
        <c:noMultiLvlLbl val="0"/>
      </c:catAx>
      <c:valAx>
        <c:axId val="25594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94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0.84146341463414631</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55947200"/>
        <c:axId val="255947760"/>
      </c:barChart>
      <c:catAx>
        <c:axId val="25594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947760"/>
        <c:crosses val="autoZero"/>
        <c:auto val="1"/>
        <c:lblAlgn val="ctr"/>
        <c:lblOffset val="100"/>
        <c:noMultiLvlLbl val="0"/>
      </c:catAx>
      <c:valAx>
        <c:axId val="25594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94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56205248"/>
        <c:axId val="256205808"/>
      </c:barChart>
      <c:catAx>
        <c:axId val="25620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205808"/>
        <c:crosses val="autoZero"/>
        <c:auto val="1"/>
        <c:lblAlgn val="ctr"/>
        <c:lblOffset val="100"/>
        <c:noMultiLvlLbl val="0"/>
      </c:catAx>
      <c:valAx>
        <c:axId val="25620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20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56208608"/>
        <c:axId val="256209168"/>
      </c:barChart>
      <c:catAx>
        <c:axId val="25620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209168"/>
        <c:crosses val="autoZero"/>
        <c:auto val="1"/>
        <c:lblAlgn val="ctr"/>
        <c:lblOffset val="100"/>
        <c:noMultiLvlLbl val="0"/>
      </c:catAx>
      <c:valAx>
        <c:axId val="25620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20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6" zoomScaleSheetLayoutView="100" workbookViewId="0">
      <selection activeCell="J24" sqref="J24"/>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8" t="s">
        <v>277</v>
      </c>
      <c r="B18" s="428"/>
      <c r="C18" s="428"/>
      <c r="D18" s="429" t="s">
        <v>478</v>
      </c>
      <c r="E18" s="429"/>
      <c r="F18" s="429"/>
      <c r="G18" s="429"/>
      <c r="H18" s="429"/>
      <c r="I18" s="429"/>
      <c r="J18" s="429"/>
      <c r="K18" s="429"/>
    </row>
    <row r="20" spans="1:11" ht="16.5" x14ac:dyDescent="0.3">
      <c r="A20" s="54"/>
      <c r="B20" s="49"/>
      <c r="C20" s="49"/>
      <c r="D20" s="49"/>
      <c r="E20" s="49"/>
      <c r="F20" s="49"/>
      <c r="G20" s="49"/>
      <c r="H20" s="49"/>
      <c r="I20" s="49"/>
    </row>
    <row r="21" spans="1:11" x14ac:dyDescent="0.25">
      <c r="A21" s="430" t="s">
        <v>278</v>
      </c>
      <c r="B21" s="430"/>
      <c r="C21" s="430"/>
      <c r="D21" s="430"/>
      <c r="E21" s="430"/>
      <c r="F21" s="430"/>
      <c r="G21" s="430"/>
      <c r="H21" s="430"/>
      <c r="I21" s="430"/>
      <c r="J21" s="430"/>
      <c r="K21" s="430"/>
    </row>
    <row r="22" spans="1:11" x14ac:dyDescent="0.25">
      <c r="A22" s="55"/>
      <c r="B22" s="50"/>
      <c r="C22" s="50"/>
      <c r="D22" s="49"/>
      <c r="E22" s="49"/>
      <c r="F22" s="49"/>
      <c r="G22" s="49"/>
      <c r="H22" s="49"/>
      <c r="I22" s="49"/>
    </row>
    <row r="23" spans="1:11" ht="42" customHeight="1" x14ac:dyDescent="0.25">
      <c r="A23" s="56" t="s">
        <v>279</v>
      </c>
      <c r="B23" s="424" t="s">
        <v>280</v>
      </c>
      <c r="C23" s="424"/>
      <c r="D23" s="49"/>
      <c r="E23" s="49"/>
      <c r="F23" s="49"/>
      <c r="G23" s="49"/>
      <c r="H23" s="49"/>
      <c r="I23" s="49"/>
      <c r="J23" s="48" t="str">
        <f>D18</f>
        <v>Dorra sousse</v>
      </c>
    </row>
    <row r="24" spans="1:11" ht="33" customHeight="1" x14ac:dyDescent="0.25">
      <c r="A24" s="57" t="s">
        <v>281</v>
      </c>
      <c r="B24" s="423">
        <f>AVERAGE('A1 Exploitation'!D730,'A1 Technique'!D199)</f>
        <v>0.88042364990689015</v>
      </c>
      <c r="C24" s="423"/>
      <c r="D24" s="49"/>
      <c r="E24" s="49"/>
      <c r="F24" s="49"/>
      <c r="G24" s="49"/>
      <c r="H24" s="49"/>
      <c r="I24" s="49"/>
    </row>
    <row r="25" spans="1:11" ht="33" customHeight="1" x14ac:dyDescent="0.25">
      <c r="A25" s="56" t="s">
        <v>282</v>
      </c>
      <c r="B25" s="423" t="e">
        <f>AVERAGE('A2 Exploitation'!D730,'A2 Technique'!D199)</f>
        <v>#DIV/0!</v>
      </c>
      <c r="C25" s="423"/>
      <c r="D25" s="49"/>
      <c r="E25" s="49"/>
      <c r="F25" s="49"/>
      <c r="G25" s="49"/>
      <c r="H25" s="49"/>
      <c r="I25" s="49"/>
    </row>
    <row r="26" spans="1:11" ht="33" customHeight="1" x14ac:dyDescent="0.25">
      <c r="A26" s="57" t="s">
        <v>283</v>
      </c>
      <c r="B26" s="423" t="e">
        <f>AVERAGE('A3 Exploitation'!D730,'A3 Technique'!D199)</f>
        <v>#DIV/0!</v>
      </c>
      <c r="C26" s="423"/>
      <c r="D26" s="49"/>
      <c r="E26" s="49"/>
      <c r="F26" s="49"/>
      <c r="G26" s="49"/>
      <c r="H26" s="49"/>
      <c r="I26" s="49"/>
    </row>
    <row r="27" spans="1:11" ht="33" customHeight="1" x14ac:dyDescent="0.25">
      <c r="A27" s="57" t="s">
        <v>284</v>
      </c>
      <c r="B27" s="423" t="e">
        <f>AVERAGE('A4 Exploitation'!D730,'A4 Technique'!D199)</f>
        <v>#DIV/0!</v>
      </c>
      <c r="C27" s="423"/>
      <c r="D27" s="49"/>
      <c r="E27" s="49"/>
      <c r="F27" s="49"/>
      <c r="G27" s="49"/>
      <c r="H27" s="49"/>
      <c r="I27" s="49"/>
    </row>
    <row r="28" spans="1:11" ht="33" customHeight="1" x14ac:dyDescent="0.25">
      <c r="A28" s="56" t="s">
        <v>285</v>
      </c>
      <c r="B28" s="423"/>
      <c r="C28" s="423"/>
      <c r="D28" s="49"/>
      <c r="E28" s="49"/>
      <c r="F28" s="49"/>
      <c r="G28" s="49"/>
      <c r="H28" s="49"/>
      <c r="I28" s="49"/>
    </row>
    <row r="29" spans="1:11" ht="33" customHeight="1" x14ac:dyDescent="0.25">
      <c r="A29" s="56" t="s">
        <v>286</v>
      </c>
      <c r="B29" s="423"/>
      <c r="C29" s="42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4" t="s">
        <v>287</v>
      </c>
      <c r="C33" s="424"/>
      <c r="D33" s="49"/>
      <c r="E33" s="49"/>
      <c r="F33" s="49"/>
      <c r="G33" s="49"/>
      <c r="H33" s="49"/>
      <c r="I33" s="49"/>
      <c r="J33" s="48" t="str">
        <f>D18</f>
        <v>Dorra sousse</v>
      </c>
    </row>
    <row r="34" spans="1:10" ht="33" customHeight="1" x14ac:dyDescent="0.25">
      <c r="A34" s="57" t="s">
        <v>281</v>
      </c>
      <c r="B34" s="423">
        <f>'A1 Exploitation'!D730</f>
        <v>0.95251396648044695</v>
      </c>
      <c r="C34" s="423"/>
      <c r="D34" s="49"/>
      <c r="E34" s="49"/>
      <c r="F34" s="49"/>
      <c r="G34" s="49"/>
      <c r="H34" s="49"/>
      <c r="I34" s="49"/>
    </row>
    <row r="35" spans="1:10" ht="33" customHeight="1" x14ac:dyDescent="0.25">
      <c r="A35" s="56" t="s">
        <v>282</v>
      </c>
      <c r="B35" s="423">
        <f>'A2 Exploitation'!D730</f>
        <v>-0.5</v>
      </c>
      <c r="C35" s="423"/>
      <c r="D35" s="49"/>
      <c r="E35" s="49"/>
      <c r="F35" s="49"/>
      <c r="G35" s="49"/>
      <c r="H35" s="49"/>
      <c r="I35" s="49"/>
    </row>
    <row r="36" spans="1:10" ht="33" customHeight="1" x14ac:dyDescent="0.25">
      <c r="A36" s="57" t="s">
        <v>283</v>
      </c>
      <c r="B36" s="423" t="e">
        <f>'A3 Exploitation'!D730</f>
        <v>#DIV/0!</v>
      </c>
      <c r="C36" s="423"/>
      <c r="D36" s="49"/>
      <c r="E36" s="49"/>
      <c r="F36" s="49"/>
      <c r="G36" s="49"/>
      <c r="H36" s="49"/>
      <c r="I36" s="49"/>
    </row>
    <row r="37" spans="1:10" ht="33" customHeight="1" x14ac:dyDescent="0.25">
      <c r="A37" s="57" t="s">
        <v>284</v>
      </c>
      <c r="B37" s="423">
        <f>'A4 Exploitation'!D730</f>
        <v>-0.5</v>
      </c>
      <c r="C37" s="423"/>
      <c r="D37" s="49"/>
      <c r="E37" s="49"/>
      <c r="F37" s="49"/>
      <c r="G37" s="49"/>
      <c r="H37" s="49"/>
      <c r="I37" s="49"/>
    </row>
    <row r="38" spans="1:10" ht="33" customHeight="1" x14ac:dyDescent="0.25">
      <c r="A38" s="56" t="s">
        <v>285</v>
      </c>
      <c r="B38" s="423"/>
      <c r="C38" s="423"/>
      <c r="D38" s="49"/>
      <c r="E38" s="49"/>
      <c r="F38" s="49"/>
      <c r="G38" s="49"/>
      <c r="H38" s="49"/>
      <c r="I38" s="49"/>
    </row>
    <row r="39" spans="1:10" ht="33" customHeight="1" x14ac:dyDescent="0.25">
      <c r="A39" s="56" t="s">
        <v>286</v>
      </c>
      <c r="B39" s="423"/>
      <c r="C39" s="42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7" t="s">
        <v>288</v>
      </c>
      <c r="C42" s="427"/>
      <c r="D42" s="49"/>
      <c r="E42" s="49"/>
      <c r="F42" s="49"/>
      <c r="G42" s="49"/>
      <c r="H42" s="49"/>
      <c r="I42" s="49"/>
      <c r="J42" s="48" t="str">
        <f>D18</f>
        <v>Dorra sousse</v>
      </c>
    </row>
    <row r="43" spans="1:10" ht="33" customHeight="1" x14ac:dyDescent="0.25">
      <c r="A43" s="57" t="s">
        <v>281</v>
      </c>
      <c r="B43" s="423">
        <f>AVERAGE('A1 Exploitation'!D728, 'A1 Technique'!D197)</f>
        <v>0.64500000000000002</v>
      </c>
      <c r="C43" s="423"/>
      <c r="D43" s="49"/>
      <c r="E43" s="49"/>
      <c r="F43" s="49"/>
      <c r="G43" s="49"/>
      <c r="H43" s="49"/>
      <c r="I43" s="49"/>
    </row>
    <row r="44" spans="1:10" ht="33" customHeight="1" x14ac:dyDescent="0.25">
      <c r="A44" s="56" t="s">
        <v>282</v>
      </c>
      <c r="B44" s="423" t="e">
        <f>AVERAGE('A2 Exploitation'!D728, 'A2 Technique'!D197)</f>
        <v>#DIV/0!</v>
      </c>
      <c r="C44" s="423"/>
      <c r="D44" s="49"/>
      <c r="E44" s="49"/>
      <c r="F44" s="49"/>
      <c r="G44" s="49"/>
      <c r="H44" s="49"/>
      <c r="I44" s="49"/>
    </row>
    <row r="45" spans="1:10" ht="33" customHeight="1" x14ac:dyDescent="0.25">
      <c r="A45" s="57" t="s">
        <v>283</v>
      </c>
      <c r="B45" s="423" t="e">
        <f>AVERAGE('A3 Exploitation'!D728, 'A3 Technique'!D197)</f>
        <v>#DIV/0!</v>
      </c>
      <c r="C45" s="423"/>
      <c r="D45" s="49"/>
      <c r="E45" s="49"/>
      <c r="F45" s="49"/>
      <c r="G45" s="49"/>
      <c r="H45" s="49"/>
      <c r="I45" s="49"/>
    </row>
    <row r="46" spans="1:10" ht="33" customHeight="1" x14ac:dyDescent="0.25">
      <c r="A46" s="57" t="s">
        <v>284</v>
      </c>
      <c r="B46" s="423" t="e">
        <f>AVERAGE('A4 Exploitation'!D728, 'A4 Technique'!D197)</f>
        <v>#DIV/0!</v>
      </c>
      <c r="C46" s="423"/>
      <c r="D46" s="49"/>
      <c r="E46" s="49"/>
      <c r="F46" s="49"/>
      <c r="G46" s="49"/>
      <c r="H46" s="49"/>
      <c r="I46" s="49"/>
    </row>
    <row r="47" spans="1:10" ht="33" customHeight="1" x14ac:dyDescent="0.25">
      <c r="A47" s="56" t="s">
        <v>285</v>
      </c>
      <c r="B47" s="423"/>
      <c r="C47" s="423"/>
      <c r="D47" s="49"/>
      <c r="E47" s="49"/>
      <c r="F47" s="49"/>
      <c r="G47" s="49"/>
      <c r="H47" s="49"/>
      <c r="I47" s="49"/>
    </row>
    <row r="48" spans="1:10" ht="33" customHeight="1" x14ac:dyDescent="0.25">
      <c r="A48" s="56" t="s">
        <v>286</v>
      </c>
      <c r="B48" s="423"/>
      <c r="C48" s="42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4" t="s">
        <v>289</v>
      </c>
      <c r="C51" s="424"/>
      <c r="D51" s="49"/>
      <c r="E51" s="49"/>
      <c r="F51" s="49"/>
      <c r="G51" s="49"/>
      <c r="H51" s="49"/>
      <c r="I51" s="49"/>
      <c r="J51" s="48" t="str">
        <f>D18</f>
        <v>Dorra sousse</v>
      </c>
    </row>
    <row r="52" spans="1:10" ht="33" customHeight="1" x14ac:dyDescent="0.25">
      <c r="A52" s="57" t="s">
        <v>281</v>
      </c>
      <c r="B52" s="426">
        <f>'A1 Exploitation'!D48</f>
        <v>0.94444444444444442</v>
      </c>
      <c r="C52" s="426"/>
      <c r="D52" s="49"/>
      <c r="E52" s="49"/>
      <c r="F52" s="49"/>
      <c r="G52" s="49"/>
      <c r="H52" s="49"/>
      <c r="I52" s="49"/>
    </row>
    <row r="53" spans="1:10" ht="33" customHeight="1" x14ac:dyDescent="0.25">
      <c r="A53" s="56" t="s">
        <v>282</v>
      </c>
      <c r="B53" s="426" t="e">
        <f>'A2 Exploitation'!D48</f>
        <v>#DIV/0!</v>
      </c>
      <c r="C53" s="426"/>
      <c r="D53" s="49"/>
      <c r="E53" s="49"/>
      <c r="F53" s="49"/>
      <c r="G53" s="49"/>
      <c r="H53" s="49"/>
      <c r="I53" s="49"/>
    </row>
    <row r="54" spans="1:10" ht="33" customHeight="1" x14ac:dyDescent="0.25">
      <c r="A54" s="57" t="s">
        <v>283</v>
      </c>
      <c r="B54" s="426" t="e">
        <f>'A3 Exploitation'!D48</f>
        <v>#DIV/0!</v>
      </c>
      <c r="C54" s="426"/>
      <c r="D54" s="49"/>
      <c r="E54" s="49"/>
      <c r="F54" s="49"/>
      <c r="G54" s="49"/>
      <c r="H54" s="49"/>
      <c r="I54" s="49"/>
    </row>
    <row r="55" spans="1:10" ht="33" customHeight="1" x14ac:dyDescent="0.25">
      <c r="A55" s="57" t="s">
        <v>284</v>
      </c>
      <c r="B55" s="426" t="e">
        <f>'A4 Exploitation'!D48</f>
        <v>#DIV/0!</v>
      </c>
      <c r="C55" s="426"/>
      <c r="D55" s="49"/>
      <c r="E55" s="49"/>
      <c r="F55" s="49"/>
      <c r="G55" s="49"/>
      <c r="H55" s="49"/>
      <c r="I55" s="49"/>
    </row>
    <row r="56" spans="1:10" ht="33" customHeight="1" x14ac:dyDescent="0.25">
      <c r="A56" s="56" t="s">
        <v>285</v>
      </c>
      <c r="B56" s="426"/>
      <c r="C56" s="426"/>
      <c r="D56" s="49"/>
      <c r="E56" s="49"/>
      <c r="F56" s="49"/>
      <c r="G56" s="49"/>
      <c r="H56" s="49"/>
      <c r="I56" s="49"/>
    </row>
    <row r="57" spans="1:10" ht="33" customHeight="1" x14ac:dyDescent="0.25">
      <c r="A57" s="56" t="s">
        <v>286</v>
      </c>
      <c r="B57" s="426"/>
      <c r="C57" s="426"/>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4" t="s">
        <v>290</v>
      </c>
      <c r="C60" s="424"/>
      <c r="D60" s="49"/>
      <c r="E60" s="49"/>
      <c r="F60" s="49"/>
      <c r="G60" s="49"/>
      <c r="H60" s="49"/>
      <c r="I60" s="49"/>
      <c r="J60" s="48" t="str">
        <f>D18</f>
        <v>Dorra sousse</v>
      </c>
    </row>
    <row r="61" spans="1:10" ht="33" customHeight="1" x14ac:dyDescent="0.25">
      <c r="A61" s="57" t="s">
        <v>281</v>
      </c>
      <c r="B61" s="423" t="e">
        <f>'A1 Exploitation'!D131</f>
        <v>#DIV/0!</v>
      </c>
      <c r="C61" s="423"/>
      <c r="D61" s="49"/>
      <c r="E61" s="49"/>
      <c r="F61" s="49"/>
      <c r="G61" s="49"/>
      <c r="H61" s="49"/>
      <c r="I61" s="49"/>
    </row>
    <row r="62" spans="1:10" ht="33" customHeight="1" x14ac:dyDescent="0.25">
      <c r="A62" s="56" t="s">
        <v>282</v>
      </c>
      <c r="B62" s="423">
        <f>'A2 Exploitation'!D131</f>
        <v>-0.5</v>
      </c>
      <c r="C62" s="423"/>
      <c r="D62" s="49"/>
      <c r="E62" s="49"/>
      <c r="F62" s="49"/>
      <c r="G62" s="49"/>
      <c r="H62" s="49"/>
      <c r="I62" s="49"/>
    </row>
    <row r="63" spans="1:10" ht="33" customHeight="1" x14ac:dyDescent="0.25">
      <c r="A63" s="57" t="s">
        <v>283</v>
      </c>
      <c r="B63" s="423" t="e">
        <f>'A3 Exploitation'!D131</f>
        <v>#DIV/0!</v>
      </c>
      <c r="C63" s="423"/>
      <c r="D63" s="49"/>
      <c r="E63" s="49"/>
      <c r="F63" s="49"/>
      <c r="G63" s="49"/>
      <c r="H63" s="49"/>
      <c r="I63" s="49"/>
    </row>
    <row r="64" spans="1:10" ht="33" customHeight="1" x14ac:dyDescent="0.25">
      <c r="A64" s="57" t="s">
        <v>284</v>
      </c>
      <c r="B64" s="423">
        <f>'A4 Exploitation'!D131</f>
        <v>-0.5</v>
      </c>
      <c r="C64" s="423"/>
      <c r="D64" s="49"/>
      <c r="E64" s="49"/>
      <c r="F64" s="49"/>
      <c r="G64" s="49"/>
      <c r="H64" s="49"/>
      <c r="I64" s="49"/>
    </row>
    <row r="65" spans="1:10" ht="33" customHeight="1" x14ac:dyDescent="0.25">
      <c r="A65" s="56" t="s">
        <v>285</v>
      </c>
      <c r="B65" s="423"/>
      <c r="C65" s="423"/>
      <c r="D65" s="49"/>
      <c r="E65" s="49"/>
      <c r="F65" s="49"/>
      <c r="G65" s="49"/>
      <c r="H65" s="49"/>
      <c r="I65" s="49"/>
    </row>
    <row r="66" spans="1:10" ht="33" customHeight="1" x14ac:dyDescent="0.25">
      <c r="A66" s="56" t="s">
        <v>286</v>
      </c>
      <c r="B66" s="423"/>
      <c r="C66" s="42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4" t="s">
        <v>464</v>
      </c>
      <c r="C69" s="424"/>
      <c r="D69" s="49"/>
      <c r="E69" s="49"/>
      <c r="F69" s="49"/>
      <c r="G69" s="49"/>
      <c r="H69" s="49"/>
      <c r="I69" s="49"/>
      <c r="J69" s="48" t="str">
        <f>D18</f>
        <v>Dorra sousse</v>
      </c>
    </row>
    <row r="70" spans="1:10" ht="33" customHeight="1" x14ac:dyDescent="0.25">
      <c r="A70" s="57" t="s">
        <v>281</v>
      </c>
      <c r="B70" s="423">
        <f>'A1 Exploitation'!D187</f>
        <v>0.96153846153846156</v>
      </c>
      <c r="C70" s="423"/>
      <c r="D70" s="49"/>
      <c r="E70" s="49"/>
      <c r="F70" s="49"/>
      <c r="G70" s="49"/>
      <c r="H70" s="49"/>
      <c r="I70" s="49"/>
    </row>
    <row r="71" spans="1:10" ht="33" customHeight="1" x14ac:dyDescent="0.25">
      <c r="A71" s="56" t="s">
        <v>282</v>
      </c>
      <c r="B71" s="423" t="e">
        <f>'A2 Exploitation'!D187</f>
        <v>#DIV/0!</v>
      </c>
      <c r="C71" s="423"/>
      <c r="D71" s="49"/>
      <c r="E71" s="49"/>
      <c r="F71" s="49"/>
      <c r="G71" s="49"/>
      <c r="H71" s="49"/>
      <c r="I71" s="49"/>
    </row>
    <row r="72" spans="1:10" ht="33" customHeight="1" x14ac:dyDescent="0.25">
      <c r="A72" s="57" t="s">
        <v>283</v>
      </c>
      <c r="B72" s="423" t="e">
        <f>'A3 Exploitation'!D187</f>
        <v>#DIV/0!</v>
      </c>
      <c r="C72" s="423"/>
      <c r="D72" s="49"/>
      <c r="E72" s="49"/>
      <c r="F72" s="49"/>
      <c r="G72" s="49"/>
      <c r="H72" s="49"/>
      <c r="I72" s="49"/>
    </row>
    <row r="73" spans="1:10" ht="33" customHeight="1" x14ac:dyDescent="0.25">
      <c r="A73" s="57" t="s">
        <v>284</v>
      </c>
      <c r="B73" s="423" t="e">
        <f>'A4 Exploitation'!D187</f>
        <v>#DIV/0!</v>
      </c>
      <c r="C73" s="423"/>
      <c r="D73" s="49"/>
      <c r="E73" s="49"/>
      <c r="F73" s="49"/>
      <c r="G73" s="49"/>
      <c r="H73" s="49"/>
      <c r="I73" s="49"/>
    </row>
    <row r="74" spans="1:10" ht="33" customHeight="1" x14ac:dyDescent="0.25">
      <c r="A74" s="56" t="s">
        <v>285</v>
      </c>
      <c r="B74" s="423"/>
      <c r="C74" s="423"/>
      <c r="D74" s="49"/>
      <c r="E74" s="49"/>
      <c r="F74" s="49"/>
      <c r="G74" s="49"/>
      <c r="H74" s="49"/>
      <c r="I74" s="49"/>
    </row>
    <row r="75" spans="1:10" ht="33" customHeight="1" x14ac:dyDescent="0.25">
      <c r="A75" s="56" t="s">
        <v>286</v>
      </c>
      <c r="B75" s="423"/>
      <c r="C75" s="42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4" t="s">
        <v>465</v>
      </c>
      <c r="C78" s="424"/>
      <c r="D78" s="49"/>
      <c r="E78" s="49"/>
      <c r="F78" s="49"/>
      <c r="G78" s="49"/>
      <c r="H78" s="49"/>
      <c r="I78" s="49"/>
      <c r="J78" s="48" t="str">
        <f>D18</f>
        <v>Dorra sousse</v>
      </c>
    </row>
    <row r="79" spans="1:10" ht="33" customHeight="1" x14ac:dyDescent="0.25">
      <c r="A79" s="57" t="s">
        <v>281</v>
      </c>
      <c r="B79" s="423">
        <f>'A1 Exploitation'!D249</f>
        <v>0.96341463414634143</v>
      </c>
      <c r="C79" s="423"/>
      <c r="D79" s="49"/>
      <c r="E79" s="49"/>
      <c r="F79" s="49"/>
      <c r="G79" s="49"/>
      <c r="H79" s="49"/>
      <c r="I79" s="49"/>
    </row>
    <row r="80" spans="1:10" ht="33" customHeight="1" x14ac:dyDescent="0.25">
      <c r="A80" s="56" t="s">
        <v>282</v>
      </c>
      <c r="B80" s="423" t="e">
        <f>'A2 Exploitation'!D249</f>
        <v>#DIV/0!</v>
      </c>
      <c r="C80" s="423"/>
      <c r="D80" s="49"/>
      <c r="E80" s="49"/>
      <c r="F80" s="49"/>
      <c r="G80" s="49"/>
      <c r="H80" s="49"/>
      <c r="I80" s="49"/>
    </row>
    <row r="81" spans="1:10" ht="33" customHeight="1" x14ac:dyDescent="0.25">
      <c r="A81" s="57" t="s">
        <v>283</v>
      </c>
      <c r="B81" s="423" t="e">
        <f>'A3 Exploitation'!D249</f>
        <v>#DIV/0!</v>
      </c>
      <c r="C81" s="423"/>
      <c r="D81" s="49"/>
      <c r="E81" s="49"/>
      <c r="F81" s="49"/>
      <c r="G81" s="49"/>
      <c r="H81" s="49"/>
      <c r="I81" s="49"/>
    </row>
    <row r="82" spans="1:10" ht="33" customHeight="1" x14ac:dyDescent="0.25">
      <c r="A82" s="57" t="s">
        <v>284</v>
      </c>
      <c r="B82" s="423" t="e">
        <f>'A4 Exploitation'!D249</f>
        <v>#DIV/0!</v>
      </c>
      <c r="C82" s="423"/>
      <c r="D82" s="49"/>
      <c r="E82" s="49"/>
      <c r="F82" s="49"/>
      <c r="G82" s="49"/>
      <c r="H82" s="49"/>
      <c r="I82" s="49"/>
    </row>
    <row r="83" spans="1:10" ht="33" customHeight="1" x14ac:dyDescent="0.25">
      <c r="A83" s="56" t="s">
        <v>285</v>
      </c>
      <c r="B83" s="423"/>
      <c r="C83" s="423"/>
      <c r="D83" s="49"/>
      <c r="E83" s="49"/>
      <c r="F83" s="49"/>
      <c r="G83" s="49"/>
      <c r="H83" s="49"/>
      <c r="I83" s="49"/>
    </row>
    <row r="84" spans="1:10" ht="33" customHeight="1" x14ac:dyDescent="0.25">
      <c r="A84" s="56" t="s">
        <v>286</v>
      </c>
      <c r="B84" s="423"/>
      <c r="C84" s="42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4" t="s">
        <v>466</v>
      </c>
      <c r="C87" s="424"/>
      <c r="D87" s="49"/>
      <c r="E87" s="49"/>
      <c r="F87" s="49"/>
      <c r="G87" s="49"/>
      <c r="H87" s="49"/>
      <c r="I87" s="49"/>
      <c r="J87" s="48" t="str">
        <f>D18</f>
        <v>Dorra sousse</v>
      </c>
    </row>
    <row r="88" spans="1:10" ht="33" customHeight="1" x14ac:dyDescent="0.25">
      <c r="A88" s="57" t="s">
        <v>281</v>
      </c>
      <c r="B88" s="423">
        <f>'A1 Exploitation'!D304</f>
        <v>1</v>
      </c>
      <c r="C88" s="423"/>
      <c r="D88" s="49"/>
      <c r="E88" s="49"/>
      <c r="F88" s="49"/>
      <c r="G88" s="49"/>
      <c r="H88" s="49"/>
      <c r="I88" s="49"/>
    </row>
    <row r="89" spans="1:10" ht="33" customHeight="1" x14ac:dyDescent="0.25">
      <c r="A89" s="56" t="s">
        <v>282</v>
      </c>
      <c r="B89" s="423" t="e">
        <f>'A2 Exploitation'!D304</f>
        <v>#DIV/0!</v>
      </c>
      <c r="C89" s="423"/>
      <c r="D89" s="49"/>
      <c r="E89" s="49"/>
      <c r="F89" s="49"/>
      <c r="G89" s="49"/>
      <c r="H89" s="49"/>
      <c r="I89" s="49"/>
    </row>
    <row r="90" spans="1:10" ht="33" customHeight="1" x14ac:dyDescent="0.25">
      <c r="A90" s="57" t="s">
        <v>283</v>
      </c>
      <c r="B90" s="423" t="e">
        <f>'A3 Exploitation'!D304</f>
        <v>#DIV/0!</v>
      </c>
      <c r="C90" s="423"/>
      <c r="D90" s="49"/>
      <c r="E90" s="49"/>
      <c r="F90" s="49"/>
      <c r="G90" s="49"/>
      <c r="H90" s="49"/>
      <c r="I90" s="49"/>
    </row>
    <row r="91" spans="1:10" ht="33" customHeight="1" x14ac:dyDescent="0.25">
      <c r="A91" s="57" t="s">
        <v>284</v>
      </c>
      <c r="B91" s="423" t="e">
        <f>'A4 Exploitation'!D304</f>
        <v>#DIV/0!</v>
      </c>
      <c r="C91" s="423"/>
      <c r="D91" s="49"/>
      <c r="E91" s="49"/>
      <c r="F91" s="49"/>
      <c r="G91" s="49"/>
      <c r="H91" s="49"/>
      <c r="I91" s="49"/>
    </row>
    <row r="92" spans="1:10" ht="33" customHeight="1" x14ac:dyDescent="0.25">
      <c r="A92" s="56" t="s">
        <v>285</v>
      </c>
      <c r="B92" s="423"/>
      <c r="C92" s="423"/>
      <c r="D92" s="49"/>
      <c r="E92" s="49"/>
      <c r="F92" s="49"/>
      <c r="G92" s="49"/>
      <c r="H92" s="49"/>
      <c r="I92" s="49"/>
    </row>
    <row r="93" spans="1:10" ht="33" customHeight="1" x14ac:dyDescent="0.25">
      <c r="A93" s="56" t="s">
        <v>286</v>
      </c>
      <c r="B93" s="423"/>
      <c r="C93" s="42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4" t="s">
        <v>467</v>
      </c>
      <c r="C96" s="424"/>
      <c r="D96" s="49"/>
      <c r="E96" s="49"/>
      <c r="F96" s="49"/>
      <c r="G96" s="49"/>
      <c r="H96" s="49"/>
      <c r="I96" s="49"/>
      <c r="J96" s="48" t="str">
        <f>D18</f>
        <v>Dorra sousse</v>
      </c>
    </row>
    <row r="97" spans="1:10" ht="33" customHeight="1" x14ac:dyDescent="0.25">
      <c r="A97" s="57" t="s">
        <v>281</v>
      </c>
      <c r="B97" s="423">
        <f>'A1 Exploitation'!D371</f>
        <v>0.97777777777777775</v>
      </c>
      <c r="C97" s="423"/>
      <c r="D97" s="49"/>
      <c r="E97" s="49"/>
      <c r="F97" s="49"/>
      <c r="G97" s="49"/>
      <c r="H97" s="49"/>
      <c r="I97" s="49"/>
    </row>
    <row r="98" spans="1:10" ht="33" customHeight="1" x14ac:dyDescent="0.25">
      <c r="A98" s="56" t="s">
        <v>282</v>
      </c>
      <c r="B98" s="423" t="e">
        <f>'A2 Exploitation'!D371</f>
        <v>#DIV/0!</v>
      </c>
      <c r="C98" s="423"/>
      <c r="D98" s="49"/>
      <c r="E98" s="49"/>
      <c r="F98" s="49"/>
      <c r="G98" s="49"/>
      <c r="H98" s="49"/>
      <c r="I98" s="49"/>
    </row>
    <row r="99" spans="1:10" ht="33" customHeight="1" x14ac:dyDescent="0.25">
      <c r="A99" s="57" t="s">
        <v>283</v>
      </c>
      <c r="B99" s="423" t="e">
        <f>'A3 Exploitation'!D371</f>
        <v>#DIV/0!</v>
      </c>
      <c r="C99" s="423"/>
      <c r="D99" s="49"/>
      <c r="E99" s="49"/>
      <c r="F99" s="49"/>
      <c r="G99" s="49"/>
      <c r="H99" s="49"/>
      <c r="I99" s="49"/>
    </row>
    <row r="100" spans="1:10" ht="33" customHeight="1" x14ac:dyDescent="0.25">
      <c r="A100" s="57" t="s">
        <v>284</v>
      </c>
      <c r="B100" s="423" t="e">
        <f>'A4 Exploitation'!D371</f>
        <v>#DIV/0!</v>
      </c>
      <c r="C100" s="423"/>
      <c r="D100" s="49"/>
      <c r="E100" s="49"/>
      <c r="F100" s="49"/>
      <c r="G100" s="49"/>
      <c r="H100" s="49"/>
      <c r="I100" s="49"/>
    </row>
    <row r="101" spans="1:10" ht="33" customHeight="1" x14ac:dyDescent="0.25">
      <c r="A101" s="56" t="s">
        <v>285</v>
      </c>
      <c r="B101" s="423"/>
      <c r="C101" s="423"/>
      <c r="D101" s="49"/>
      <c r="E101" s="49"/>
      <c r="F101" s="49"/>
      <c r="G101" s="49"/>
      <c r="H101" s="49"/>
      <c r="I101" s="49"/>
    </row>
    <row r="102" spans="1:10" ht="33" customHeight="1" x14ac:dyDescent="0.25">
      <c r="A102" s="56" t="s">
        <v>286</v>
      </c>
      <c r="B102" s="423"/>
      <c r="C102" s="42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4" t="s">
        <v>468</v>
      </c>
      <c r="C105" s="424"/>
      <c r="D105" s="49"/>
      <c r="E105" s="49"/>
      <c r="F105" s="49"/>
      <c r="G105" s="49"/>
      <c r="H105" s="49"/>
      <c r="I105" s="49"/>
      <c r="J105" s="48" t="str">
        <f>D18</f>
        <v>Dorra sousse</v>
      </c>
    </row>
    <row r="106" spans="1:10" ht="33" customHeight="1" x14ac:dyDescent="0.25">
      <c r="A106" s="57" t="s">
        <v>281</v>
      </c>
      <c r="B106" s="423">
        <f>'A1 Exploitation'!D429</f>
        <v>0.84146341463414631</v>
      </c>
      <c r="C106" s="423"/>
      <c r="D106" s="49"/>
      <c r="E106" s="49"/>
      <c r="F106" s="49"/>
      <c r="G106" s="49"/>
      <c r="H106" s="49"/>
      <c r="I106" s="49"/>
    </row>
    <row r="107" spans="1:10" ht="33" customHeight="1" x14ac:dyDescent="0.25">
      <c r="A107" s="56" t="s">
        <v>282</v>
      </c>
      <c r="B107" s="423" t="e">
        <f>'A2 Exploitation'!D429</f>
        <v>#DIV/0!</v>
      </c>
      <c r="C107" s="423"/>
      <c r="D107" s="49"/>
      <c r="E107" s="49"/>
      <c r="F107" s="49"/>
      <c r="G107" s="49"/>
      <c r="H107" s="49"/>
      <c r="I107" s="49"/>
    </row>
    <row r="108" spans="1:10" ht="33" customHeight="1" x14ac:dyDescent="0.25">
      <c r="A108" s="57" t="s">
        <v>283</v>
      </c>
      <c r="B108" s="423" t="e">
        <f>'A3 Exploitation'!D429</f>
        <v>#DIV/0!</v>
      </c>
      <c r="C108" s="423"/>
      <c r="D108" s="49"/>
      <c r="E108" s="49"/>
      <c r="F108" s="49"/>
      <c r="G108" s="49"/>
      <c r="H108" s="49"/>
      <c r="I108" s="49"/>
    </row>
    <row r="109" spans="1:10" ht="33" customHeight="1" x14ac:dyDescent="0.25">
      <c r="A109" s="57" t="s">
        <v>284</v>
      </c>
      <c r="B109" s="423" t="e">
        <f>'A4 Exploitation'!D429</f>
        <v>#DIV/0!</v>
      </c>
      <c r="C109" s="423"/>
      <c r="D109" s="49"/>
      <c r="E109" s="49"/>
      <c r="F109" s="49"/>
      <c r="G109" s="49"/>
      <c r="H109" s="49"/>
      <c r="I109" s="49"/>
    </row>
    <row r="110" spans="1:10" ht="33" customHeight="1" x14ac:dyDescent="0.25">
      <c r="A110" s="56" t="s">
        <v>285</v>
      </c>
      <c r="B110" s="423"/>
      <c r="C110" s="423"/>
      <c r="D110" s="49"/>
      <c r="E110" s="49"/>
      <c r="F110" s="49"/>
      <c r="G110" s="49"/>
      <c r="H110" s="49"/>
      <c r="I110" s="49"/>
    </row>
    <row r="111" spans="1:10" ht="33" customHeight="1" x14ac:dyDescent="0.25">
      <c r="A111" s="56" t="s">
        <v>286</v>
      </c>
      <c r="B111" s="423"/>
      <c r="C111" s="42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4" t="s">
        <v>469</v>
      </c>
      <c r="C114" s="424"/>
      <c r="D114" s="49"/>
      <c r="E114" s="49"/>
      <c r="F114" s="49"/>
      <c r="G114" s="49"/>
      <c r="H114" s="49"/>
      <c r="I114" s="49"/>
      <c r="J114" s="48" t="str">
        <f>D18</f>
        <v>Dorra sousse</v>
      </c>
    </row>
    <row r="115" spans="1:10" ht="33" customHeight="1" x14ac:dyDescent="0.25">
      <c r="A115" s="57" t="s">
        <v>281</v>
      </c>
      <c r="B115" s="423">
        <f>'A1 Exploitation'!D476</f>
        <v>0.85</v>
      </c>
      <c r="C115" s="423"/>
      <c r="D115" s="49"/>
      <c r="E115" s="49"/>
      <c r="F115" s="49"/>
      <c r="G115" s="49"/>
      <c r="H115" s="49"/>
      <c r="I115" s="49"/>
    </row>
    <row r="116" spans="1:10" ht="33" customHeight="1" x14ac:dyDescent="0.25">
      <c r="A116" s="56" t="s">
        <v>282</v>
      </c>
      <c r="B116" s="423" t="e">
        <f>'A2 Exploitation'!D476</f>
        <v>#DIV/0!</v>
      </c>
      <c r="C116" s="423"/>
      <c r="D116" s="49"/>
      <c r="E116" s="49"/>
      <c r="F116" s="49"/>
      <c r="G116" s="49"/>
      <c r="H116" s="49"/>
      <c r="I116" s="49"/>
    </row>
    <row r="117" spans="1:10" ht="33" customHeight="1" x14ac:dyDescent="0.25">
      <c r="A117" s="57" t="s">
        <v>283</v>
      </c>
      <c r="B117" s="423" t="e">
        <f>'A3 Exploitation'!D476</f>
        <v>#DIV/0!</v>
      </c>
      <c r="C117" s="423"/>
      <c r="D117" s="49"/>
      <c r="E117" s="49"/>
      <c r="F117" s="49"/>
      <c r="G117" s="49"/>
      <c r="H117" s="49"/>
      <c r="I117" s="49"/>
    </row>
    <row r="118" spans="1:10" ht="33" customHeight="1" x14ac:dyDescent="0.25">
      <c r="A118" s="57" t="s">
        <v>284</v>
      </c>
      <c r="B118" s="423" t="e">
        <f>'A4 Exploitation'!D476</f>
        <v>#DIV/0!</v>
      </c>
      <c r="C118" s="423"/>
      <c r="D118" s="49"/>
      <c r="E118" s="49"/>
      <c r="F118" s="49"/>
      <c r="G118" s="49"/>
      <c r="H118" s="49"/>
      <c r="I118" s="49"/>
    </row>
    <row r="119" spans="1:10" ht="33" customHeight="1" x14ac:dyDescent="0.25">
      <c r="A119" s="56" t="s">
        <v>285</v>
      </c>
      <c r="B119" s="423"/>
      <c r="C119" s="423"/>
      <c r="D119" s="49"/>
      <c r="E119" s="49"/>
      <c r="F119" s="49"/>
      <c r="G119" s="49"/>
      <c r="H119" s="49"/>
      <c r="I119" s="49"/>
    </row>
    <row r="120" spans="1:10" ht="33" customHeight="1" x14ac:dyDescent="0.25">
      <c r="A120" s="56" t="s">
        <v>286</v>
      </c>
      <c r="B120" s="423"/>
      <c r="C120" s="42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4" t="s">
        <v>470</v>
      </c>
      <c r="C123" s="424"/>
      <c r="D123" s="49"/>
      <c r="E123" s="49"/>
      <c r="F123" s="49"/>
      <c r="G123" s="49"/>
      <c r="H123" s="49"/>
      <c r="I123" s="49"/>
      <c r="J123" s="48" t="str">
        <f>D18</f>
        <v>Dorra sousse</v>
      </c>
    </row>
    <row r="124" spans="1:10" ht="33" customHeight="1" x14ac:dyDescent="0.25">
      <c r="A124" s="57" t="s">
        <v>281</v>
      </c>
      <c r="B124" s="423" t="e">
        <f>'A1 Exploitation'!D527</f>
        <v>#DIV/0!</v>
      </c>
      <c r="C124" s="423"/>
      <c r="D124" s="49"/>
      <c r="E124" s="49"/>
      <c r="F124" s="49"/>
      <c r="G124" s="49"/>
      <c r="H124" s="49"/>
      <c r="I124" s="49"/>
    </row>
    <row r="125" spans="1:10" ht="33" customHeight="1" x14ac:dyDescent="0.25">
      <c r="A125" s="56" t="s">
        <v>282</v>
      </c>
      <c r="B125" s="423" t="e">
        <f>'A2 Exploitation'!D527</f>
        <v>#DIV/0!</v>
      </c>
      <c r="C125" s="423"/>
      <c r="D125" s="49"/>
      <c r="E125" s="49"/>
      <c r="F125" s="49"/>
      <c r="G125" s="49"/>
      <c r="H125" s="49"/>
      <c r="I125" s="49"/>
    </row>
    <row r="126" spans="1:10" ht="33" customHeight="1" x14ac:dyDescent="0.25">
      <c r="A126" s="57" t="s">
        <v>283</v>
      </c>
      <c r="B126" s="423" t="e">
        <f>'A3 Exploitation'!D527</f>
        <v>#DIV/0!</v>
      </c>
      <c r="C126" s="423"/>
      <c r="D126" s="49"/>
      <c r="E126" s="49"/>
      <c r="F126" s="49"/>
      <c r="G126" s="49"/>
      <c r="H126" s="49"/>
      <c r="I126" s="49"/>
    </row>
    <row r="127" spans="1:10" ht="33" customHeight="1" x14ac:dyDescent="0.25">
      <c r="A127" s="57" t="s">
        <v>284</v>
      </c>
      <c r="B127" s="423" t="e">
        <f>'A4 Exploitation'!D527</f>
        <v>#DIV/0!</v>
      </c>
      <c r="C127" s="423"/>
      <c r="D127" s="49"/>
      <c r="E127" s="49"/>
      <c r="F127" s="49"/>
      <c r="G127" s="49"/>
      <c r="H127" s="49"/>
      <c r="I127" s="49"/>
    </row>
    <row r="128" spans="1:10" ht="33" customHeight="1" x14ac:dyDescent="0.25">
      <c r="A128" s="56" t="s">
        <v>285</v>
      </c>
      <c r="B128" s="423"/>
      <c r="C128" s="423"/>
      <c r="D128" s="49"/>
      <c r="E128" s="49"/>
      <c r="F128" s="49"/>
      <c r="G128" s="49"/>
      <c r="H128" s="49"/>
      <c r="I128" s="49"/>
    </row>
    <row r="129" spans="1:10" ht="33" customHeight="1" x14ac:dyDescent="0.25">
      <c r="A129" s="56" t="s">
        <v>286</v>
      </c>
      <c r="B129" s="423"/>
      <c r="C129" s="42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4" t="s">
        <v>471</v>
      </c>
      <c r="C132" s="424"/>
      <c r="D132" s="49"/>
      <c r="E132" s="49"/>
      <c r="F132" s="49"/>
      <c r="G132" s="49"/>
      <c r="H132" s="49"/>
      <c r="I132" s="49"/>
      <c r="J132" s="48" t="str">
        <f>D18</f>
        <v>Dorra sousse</v>
      </c>
    </row>
    <row r="133" spans="1:10" ht="33" customHeight="1" x14ac:dyDescent="0.25">
      <c r="A133" s="57" t="s">
        <v>281</v>
      </c>
      <c r="B133" s="423">
        <f>'A1 Exploitation'!D570</f>
        <v>0.95833333333333337</v>
      </c>
      <c r="C133" s="423"/>
      <c r="D133" s="49"/>
      <c r="E133" s="49"/>
      <c r="F133" s="49"/>
      <c r="G133" s="49"/>
      <c r="H133" s="49"/>
      <c r="I133" s="49"/>
    </row>
    <row r="134" spans="1:10" ht="33" customHeight="1" x14ac:dyDescent="0.25">
      <c r="A134" s="56" t="s">
        <v>282</v>
      </c>
      <c r="B134" s="423" t="e">
        <f>'A2 Exploitation'!D570</f>
        <v>#DIV/0!</v>
      </c>
      <c r="C134" s="423"/>
      <c r="D134" s="49"/>
      <c r="E134" s="49"/>
      <c r="F134" s="49"/>
      <c r="G134" s="49"/>
      <c r="H134" s="49"/>
      <c r="I134" s="49"/>
    </row>
    <row r="135" spans="1:10" ht="33" customHeight="1" x14ac:dyDescent="0.25">
      <c r="A135" s="57" t="s">
        <v>283</v>
      </c>
      <c r="B135" s="423" t="e">
        <f>'A3 Exploitation'!D570</f>
        <v>#DIV/0!</v>
      </c>
      <c r="C135" s="423"/>
      <c r="D135" s="49"/>
      <c r="E135" s="49"/>
      <c r="F135" s="49"/>
      <c r="G135" s="49"/>
      <c r="H135" s="49"/>
      <c r="I135" s="49"/>
    </row>
    <row r="136" spans="1:10" ht="33" customHeight="1" x14ac:dyDescent="0.25">
      <c r="A136" s="57" t="s">
        <v>284</v>
      </c>
      <c r="B136" s="423" t="e">
        <f>'A4 Exploitation'!D570</f>
        <v>#DIV/0!</v>
      </c>
      <c r="C136" s="423"/>
      <c r="D136" s="49"/>
      <c r="E136" s="49"/>
      <c r="F136" s="49"/>
      <c r="G136" s="49"/>
      <c r="H136" s="49"/>
      <c r="I136" s="49"/>
    </row>
    <row r="137" spans="1:10" ht="33" customHeight="1" x14ac:dyDescent="0.25">
      <c r="A137" s="56" t="s">
        <v>285</v>
      </c>
      <c r="B137" s="423"/>
      <c r="C137" s="423"/>
      <c r="D137" s="49"/>
      <c r="E137" s="49"/>
      <c r="F137" s="49"/>
      <c r="G137" s="49"/>
      <c r="H137" s="49"/>
      <c r="I137" s="49"/>
    </row>
    <row r="138" spans="1:10" ht="33" customHeight="1" x14ac:dyDescent="0.25">
      <c r="A138" s="56" t="s">
        <v>286</v>
      </c>
      <c r="B138" s="423"/>
      <c r="C138" s="42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4" t="s">
        <v>291</v>
      </c>
      <c r="C141" s="424"/>
      <c r="D141" s="49"/>
      <c r="E141" s="49"/>
      <c r="F141" s="49"/>
      <c r="G141" s="49"/>
      <c r="H141" s="49"/>
      <c r="I141" s="49"/>
      <c r="J141" s="48" t="str">
        <f>D18</f>
        <v>Dorra sousse</v>
      </c>
    </row>
    <row r="142" spans="1:10" ht="33" customHeight="1" x14ac:dyDescent="0.25">
      <c r="A142" s="57" t="s">
        <v>281</v>
      </c>
      <c r="B142" s="423">
        <f>'A1 Exploitation'!D610</f>
        <v>1</v>
      </c>
      <c r="C142" s="423"/>
      <c r="D142" s="49"/>
      <c r="E142" s="49"/>
      <c r="F142" s="49"/>
      <c r="G142" s="49"/>
      <c r="H142" s="49"/>
      <c r="I142" s="49"/>
    </row>
    <row r="143" spans="1:10" ht="33" customHeight="1" x14ac:dyDescent="0.25">
      <c r="A143" s="56" t="s">
        <v>282</v>
      </c>
      <c r="B143" s="423" t="e">
        <f>'A2 Exploitation'!D610</f>
        <v>#DIV/0!</v>
      </c>
      <c r="C143" s="423"/>
      <c r="D143" s="49"/>
      <c r="E143" s="49"/>
      <c r="F143" s="49"/>
      <c r="G143" s="49"/>
      <c r="H143" s="49"/>
      <c r="I143" s="49"/>
    </row>
    <row r="144" spans="1:10" ht="33" customHeight="1" x14ac:dyDescent="0.25">
      <c r="A144" s="57" t="s">
        <v>283</v>
      </c>
      <c r="B144" s="423" t="e">
        <f>'A3 Exploitation'!D610</f>
        <v>#DIV/0!</v>
      </c>
      <c r="C144" s="423"/>
      <c r="D144" s="49"/>
      <c r="E144" s="49"/>
      <c r="F144" s="49"/>
      <c r="G144" s="49"/>
      <c r="H144" s="49"/>
      <c r="I144" s="49"/>
    </row>
    <row r="145" spans="1:10" ht="33" customHeight="1" x14ac:dyDescent="0.25">
      <c r="A145" s="57" t="s">
        <v>284</v>
      </c>
      <c r="B145" s="423" t="e">
        <f>'A4 Exploitation'!D610</f>
        <v>#DIV/0!</v>
      </c>
      <c r="C145" s="423"/>
      <c r="D145" s="49"/>
      <c r="E145" s="49"/>
      <c r="F145" s="49"/>
      <c r="G145" s="49"/>
      <c r="H145" s="49"/>
      <c r="I145" s="49"/>
    </row>
    <row r="146" spans="1:10" ht="33" customHeight="1" x14ac:dyDescent="0.25">
      <c r="A146" s="56" t="s">
        <v>285</v>
      </c>
      <c r="B146" s="423"/>
      <c r="C146" s="423"/>
      <c r="D146" s="49"/>
      <c r="E146" s="49"/>
      <c r="F146" s="49"/>
      <c r="G146" s="49"/>
      <c r="H146" s="49"/>
      <c r="I146" s="49"/>
    </row>
    <row r="147" spans="1:10" ht="33" customHeight="1" x14ac:dyDescent="0.25">
      <c r="A147" s="56" t="s">
        <v>286</v>
      </c>
      <c r="B147" s="423"/>
      <c r="C147" s="42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4" t="s">
        <v>292</v>
      </c>
      <c r="C150" s="424"/>
      <c r="D150" s="49"/>
      <c r="E150" s="49"/>
      <c r="F150" s="49"/>
      <c r="G150" s="49"/>
      <c r="H150" s="49"/>
      <c r="I150" s="49"/>
      <c r="J150" s="48" t="str">
        <f>D18</f>
        <v>Dorra sousse</v>
      </c>
    </row>
    <row r="151" spans="1:10" ht="33" customHeight="1" x14ac:dyDescent="0.25">
      <c r="A151" s="57" t="s">
        <v>281</v>
      </c>
      <c r="B151" s="423">
        <f>'A1 Exploitation'!D673</f>
        <v>1</v>
      </c>
      <c r="C151" s="423"/>
      <c r="D151" s="49"/>
      <c r="E151" s="49"/>
      <c r="F151" s="49"/>
      <c r="G151" s="49"/>
      <c r="H151" s="49"/>
      <c r="I151" s="49"/>
    </row>
    <row r="152" spans="1:10" ht="33" customHeight="1" x14ac:dyDescent="0.25">
      <c r="A152" s="56" t="s">
        <v>282</v>
      </c>
      <c r="B152" s="423" t="e">
        <f>'A2 Exploitation'!D673</f>
        <v>#DIV/0!</v>
      </c>
      <c r="C152" s="423"/>
      <c r="D152" s="49"/>
      <c r="E152" s="49"/>
      <c r="F152" s="49"/>
      <c r="G152" s="49"/>
      <c r="H152" s="49"/>
      <c r="I152" s="49"/>
    </row>
    <row r="153" spans="1:10" ht="33" customHeight="1" x14ac:dyDescent="0.25">
      <c r="A153" s="57" t="s">
        <v>283</v>
      </c>
      <c r="B153" s="423" t="e">
        <f>'A3 Exploitation'!D673</f>
        <v>#DIV/0!</v>
      </c>
      <c r="C153" s="423"/>
      <c r="D153" s="49"/>
      <c r="E153" s="49"/>
      <c r="F153" s="49"/>
      <c r="G153" s="49"/>
      <c r="H153" s="49"/>
      <c r="I153" s="49"/>
    </row>
    <row r="154" spans="1:10" ht="33" customHeight="1" x14ac:dyDescent="0.25">
      <c r="A154" s="57" t="s">
        <v>284</v>
      </c>
      <c r="B154" s="423" t="e">
        <f>'A4 Exploitation'!D673</f>
        <v>#DIV/0!</v>
      </c>
      <c r="C154" s="423"/>
      <c r="D154" s="49"/>
      <c r="E154" s="49"/>
      <c r="F154" s="49"/>
      <c r="G154" s="49"/>
      <c r="H154" s="49"/>
      <c r="I154" s="49"/>
    </row>
    <row r="155" spans="1:10" ht="33" customHeight="1" x14ac:dyDescent="0.25">
      <c r="A155" s="56" t="s">
        <v>285</v>
      </c>
      <c r="B155" s="423"/>
      <c r="C155" s="423"/>
      <c r="D155" s="49"/>
      <c r="E155" s="49"/>
      <c r="F155" s="49"/>
      <c r="G155" s="49"/>
      <c r="H155" s="49"/>
      <c r="I155" s="49"/>
    </row>
    <row r="156" spans="1:10" ht="33" customHeight="1" x14ac:dyDescent="0.25">
      <c r="A156" s="56" t="s">
        <v>286</v>
      </c>
      <c r="B156" s="423"/>
      <c r="C156" s="42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5"/>
      <c r="C159" s="425"/>
      <c r="D159" s="49"/>
      <c r="E159" s="49"/>
      <c r="F159" s="49"/>
      <c r="G159" s="49"/>
      <c r="H159" s="49"/>
      <c r="I159" s="49"/>
    </row>
    <row r="160" spans="1:10" ht="33" customHeight="1" x14ac:dyDescent="0.25">
      <c r="A160" s="56" t="s">
        <v>279</v>
      </c>
      <c r="B160" s="424" t="s">
        <v>472</v>
      </c>
      <c r="C160" s="424"/>
      <c r="D160" s="49"/>
      <c r="E160" s="49"/>
      <c r="F160" s="49"/>
      <c r="G160" s="49"/>
      <c r="H160" s="49"/>
      <c r="I160" s="49"/>
      <c r="J160" s="48" t="str">
        <f>D18</f>
        <v>Dorra sousse</v>
      </c>
    </row>
    <row r="161" spans="1:10" ht="33" customHeight="1" x14ac:dyDescent="0.25">
      <c r="A161" s="57" t="s">
        <v>281</v>
      </c>
      <c r="B161" s="423">
        <f>'A1 Exploitation'!D702</f>
        <v>1</v>
      </c>
      <c r="C161" s="423"/>
      <c r="D161" s="49"/>
      <c r="E161" s="49"/>
      <c r="F161" s="49"/>
      <c r="G161" s="49"/>
      <c r="H161" s="49"/>
      <c r="I161" s="49"/>
    </row>
    <row r="162" spans="1:10" ht="33" customHeight="1" x14ac:dyDescent="0.25">
      <c r="A162" s="56" t="s">
        <v>282</v>
      </c>
      <c r="B162" s="423" t="e">
        <f>'A2 Exploitation'!D702</f>
        <v>#DIV/0!</v>
      </c>
      <c r="C162" s="423"/>
      <c r="D162" s="49"/>
      <c r="E162" s="49"/>
      <c r="F162" s="49"/>
      <c r="G162" s="49"/>
      <c r="H162" s="49"/>
      <c r="I162" s="49"/>
    </row>
    <row r="163" spans="1:10" ht="33" customHeight="1" x14ac:dyDescent="0.25">
      <c r="A163" s="57" t="s">
        <v>283</v>
      </c>
      <c r="B163" s="423" t="e">
        <f>'A3 Exploitation'!D702</f>
        <v>#DIV/0!</v>
      </c>
      <c r="C163" s="423"/>
      <c r="D163" s="49"/>
      <c r="E163" s="49"/>
      <c r="F163" s="49"/>
      <c r="G163" s="49"/>
      <c r="H163" s="49"/>
      <c r="I163" s="49"/>
    </row>
    <row r="164" spans="1:10" ht="33" customHeight="1" x14ac:dyDescent="0.25">
      <c r="A164" s="57" t="s">
        <v>284</v>
      </c>
      <c r="B164" s="423" t="e">
        <f>'A4 Exploitation'!D702</f>
        <v>#DIV/0!</v>
      </c>
      <c r="C164" s="423"/>
    </row>
    <row r="165" spans="1:10" ht="33" customHeight="1" x14ac:dyDescent="0.25">
      <c r="A165" s="56" t="s">
        <v>285</v>
      </c>
      <c r="B165" s="423"/>
      <c r="C165" s="423"/>
    </row>
    <row r="166" spans="1:10" ht="18" x14ac:dyDescent="0.25">
      <c r="A166" s="56" t="s">
        <v>286</v>
      </c>
      <c r="B166" s="423"/>
      <c r="C166" s="423"/>
    </row>
    <row r="167" spans="1:10" ht="18.75" x14ac:dyDescent="0.25">
      <c r="A167" s="60"/>
      <c r="B167" s="53"/>
      <c r="C167" s="53"/>
    </row>
    <row r="168" spans="1:10" ht="33" customHeight="1" x14ac:dyDescent="0.25">
      <c r="A168" s="60"/>
      <c r="B168" s="53"/>
      <c r="C168" s="53"/>
    </row>
    <row r="169" spans="1:10" ht="33" customHeight="1" x14ac:dyDescent="0.25">
      <c r="A169" s="56" t="s">
        <v>279</v>
      </c>
      <c r="B169" s="424" t="s">
        <v>473</v>
      </c>
      <c r="C169" s="424"/>
      <c r="J169" s="48" t="str">
        <f>D18</f>
        <v>Dorra sousse</v>
      </c>
    </row>
    <row r="170" spans="1:10" ht="33" customHeight="1" x14ac:dyDescent="0.25">
      <c r="A170" s="57" t="s">
        <v>281</v>
      </c>
      <c r="B170" s="423">
        <f>'A1 Exploitation'!D726</f>
        <v>1</v>
      </c>
      <c r="C170" s="423"/>
    </row>
    <row r="171" spans="1:10" ht="33" customHeight="1" x14ac:dyDescent="0.25">
      <c r="A171" s="56" t="s">
        <v>282</v>
      </c>
      <c r="B171" s="423" t="e">
        <f>'A2 Exploitation'!D726</f>
        <v>#DIV/0!</v>
      </c>
      <c r="C171" s="423"/>
    </row>
    <row r="172" spans="1:10" ht="33" customHeight="1" x14ac:dyDescent="0.25">
      <c r="A172" s="57" t="s">
        <v>283</v>
      </c>
      <c r="B172" s="423" t="e">
        <f>'A3 Exploitation'!D726</f>
        <v>#DIV/0!</v>
      </c>
      <c r="C172" s="423"/>
    </row>
    <row r="173" spans="1:10" ht="33" customHeight="1" x14ac:dyDescent="0.25">
      <c r="A173" s="57" t="s">
        <v>284</v>
      </c>
      <c r="B173" s="423" t="e">
        <f>'A4 Exploitation'!D726</f>
        <v>#DIV/0!</v>
      </c>
      <c r="C173" s="423"/>
    </row>
    <row r="174" spans="1:10" ht="33" customHeight="1" x14ac:dyDescent="0.25">
      <c r="A174" s="56" t="s">
        <v>285</v>
      </c>
      <c r="B174" s="423"/>
      <c r="C174" s="423"/>
    </row>
    <row r="175" spans="1:10" ht="18" x14ac:dyDescent="0.25">
      <c r="A175" s="56" t="s">
        <v>286</v>
      </c>
      <c r="B175" s="423"/>
      <c r="C175" s="423"/>
    </row>
    <row r="176" spans="1:10" ht="18.75" x14ac:dyDescent="0.25">
      <c r="A176" s="60"/>
      <c r="B176" s="53"/>
      <c r="C176" s="53"/>
    </row>
    <row r="177" spans="1:10" ht="33" customHeight="1" x14ac:dyDescent="0.25">
      <c r="A177" s="60"/>
      <c r="B177" s="53"/>
      <c r="C177" s="53"/>
    </row>
    <row r="178" spans="1:10" ht="33" customHeight="1" x14ac:dyDescent="0.25">
      <c r="A178" s="56" t="s">
        <v>279</v>
      </c>
      <c r="B178" s="424" t="s">
        <v>293</v>
      </c>
      <c r="C178" s="424"/>
      <c r="J178" s="48" t="str">
        <f>D18</f>
        <v>Dorra sousse</v>
      </c>
    </row>
    <row r="179" spans="1:10" ht="33" customHeight="1" x14ac:dyDescent="0.25">
      <c r="A179" s="57" t="s">
        <v>281</v>
      </c>
      <c r="B179" s="423">
        <f>'A1 Technique'!D199</f>
        <v>0.80833333333333335</v>
      </c>
      <c r="C179" s="423"/>
    </row>
    <row r="180" spans="1:10" ht="33" customHeight="1" x14ac:dyDescent="0.25">
      <c r="A180" s="56" t="s">
        <v>282</v>
      </c>
      <c r="B180" s="423" t="e">
        <f>'A2 Technique'!D199</f>
        <v>#DIV/0!</v>
      </c>
      <c r="C180" s="423"/>
    </row>
    <row r="181" spans="1:10" ht="33" customHeight="1" x14ac:dyDescent="0.25">
      <c r="A181" s="57" t="s">
        <v>283</v>
      </c>
      <c r="B181" s="423" t="e">
        <f>'A3 Technique'!D199</f>
        <v>#DIV/0!</v>
      </c>
      <c r="C181" s="423"/>
    </row>
    <row r="182" spans="1:10" ht="33" customHeight="1" x14ac:dyDescent="0.25">
      <c r="A182" s="57" t="s">
        <v>284</v>
      </c>
      <c r="B182" s="423" t="e">
        <f>'A4 Technique'!D199</f>
        <v>#DIV/0!</v>
      </c>
      <c r="C182" s="423"/>
    </row>
    <row r="183" spans="1:10" ht="33" customHeight="1" x14ac:dyDescent="0.25">
      <c r="A183" s="56" t="s">
        <v>285</v>
      </c>
      <c r="B183" s="423"/>
      <c r="C183" s="423"/>
    </row>
    <row r="184" spans="1:10" ht="18" x14ac:dyDescent="0.25">
      <c r="A184" s="56" t="s">
        <v>286</v>
      </c>
      <c r="B184" s="423"/>
      <c r="C184" s="42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697" zoomScale="86" zoomScaleNormal="100" zoomScaleSheetLayoutView="86" workbookViewId="0">
      <selection activeCell="D2" sqref="D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0"/>
      <c r="E1" s="510"/>
      <c r="F1" s="510"/>
      <c r="G1" s="51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1" t="s">
        <v>151</v>
      </c>
      <c r="B7" s="511"/>
      <c r="C7" s="511"/>
      <c r="D7" s="511"/>
      <c r="E7" s="511"/>
      <c r="F7" s="511"/>
      <c r="G7" s="111"/>
    </row>
    <row r="8" spans="1:7" ht="22.5" x14ac:dyDescent="0.45">
      <c r="A8" s="512" t="str">
        <f>'Page de garde'!D18</f>
        <v>Dorra sousse</v>
      </c>
      <c r="B8" s="512"/>
      <c r="C8" s="512"/>
      <c r="D8" s="512"/>
      <c r="E8" s="512"/>
      <c r="F8" s="512"/>
      <c r="G8" s="111"/>
    </row>
    <row r="9" spans="1:7" ht="22.5" x14ac:dyDescent="0.45">
      <c r="A9" s="112" t="s">
        <v>39</v>
      </c>
      <c r="B9" s="513" t="s">
        <v>476</v>
      </c>
      <c r="C9" s="513"/>
      <c r="D9" s="513"/>
      <c r="E9" s="513"/>
      <c r="F9" s="513"/>
      <c r="G9" s="111"/>
    </row>
    <row r="10" spans="1:7" ht="22.5" x14ac:dyDescent="0.45">
      <c r="A10" s="113" t="s">
        <v>41</v>
      </c>
      <c r="B10" s="514" t="s">
        <v>477</v>
      </c>
      <c r="C10" s="514"/>
      <c r="D10" s="514"/>
      <c r="E10" s="514"/>
      <c r="F10" s="514"/>
      <c r="G10" s="111"/>
    </row>
    <row r="11" spans="1:7" ht="22.5" x14ac:dyDescent="0.45">
      <c r="A11" s="112" t="s">
        <v>40</v>
      </c>
      <c r="B11" s="509">
        <v>43524</v>
      </c>
      <c r="C11" s="509"/>
      <c r="D11" s="509"/>
      <c r="E11" s="509"/>
      <c r="F11" s="509"/>
      <c r="G11" s="111"/>
    </row>
    <row r="12" spans="1:7" ht="22.5" x14ac:dyDescent="0.45">
      <c r="A12" s="112" t="s">
        <v>200</v>
      </c>
      <c r="B12" s="515">
        <f>D730</f>
        <v>0.95251396648044695</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43524</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3"/>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63" x14ac:dyDescent="0.4">
      <c r="A42" s="125" t="s">
        <v>406</v>
      </c>
      <c r="B42" s="122">
        <v>0</v>
      </c>
      <c r="C42" s="122"/>
      <c r="D42" s="123" t="s">
        <v>479</v>
      </c>
      <c r="E42" s="123" t="s">
        <v>480</v>
      </c>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0.94444444444444442</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43524</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s="258" customFormat="1" ht="22.5" customHeight="1" x14ac:dyDescent="0.4">
      <c r="A134" s="523"/>
      <c r="B134" s="523"/>
      <c r="C134" s="523"/>
      <c r="D134" s="523"/>
      <c r="E134" s="523"/>
      <c r="F134" s="523"/>
      <c r="G134" s="114"/>
    </row>
    <row r="135" spans="1:16384" s="326" customFormat="1" ht="22.5" customHeight="1" x14ac:dyDescent="0.25">
      <c r="A135" s="445" t="s">
        <v>28</v>
      </c>
      <c r="B135" s="446" t="s">
        <v>29</v>
      </c>
      <c r="C135" s="446"/>
      <c r="D135" s="446" t="s">
        <v>42</v>
      </c>
      <c r="E135" s="447" t="s">
        <v>266</v>
      </c>
      <c r="F135" s="447" t="s">
        <v>302</v>
      </c>
    </row>
    <row r="136" spans="1:16384" s="326" customFormat="1" ht="22.5" customHeight="1" x14ac:dyDescent="0.25">
      <c r="A136" s="445"/>
      <c r="B136" s="118" t="s">
        <v>32</v>
      </c>
      <c r="C136" s="118" t="s">
        <v>31</v>
      </c>
      <c r="D136" s="446"/>
      <c r="E136" s="447"/>
      <c r="F136" s="447"/>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4" t="s">
        <v>461</v>
      </c>
      <c r="B139" s="524"/>
      <c r="C139" s="524"/>
      <c r="D139" s="524"/>
      <c r="E139" s="524"/>
      <c r="F139" s="524"/>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63" x14ac:dyDescent="0.4">
      <c r="A152" s="125" t="s">
        <v>378</v>
      </c>
      <c r="B152" s="318">
        <v>0</v>
      </c>
      <c r="C152" s="125"/>
      <c r="D152" s="125" t="s">
        <v>484</v>
      </c>
      <c r="E152" s="125" t="s">
        <v>485</v>
      </c>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6"/>
      <c r="B165" s="434"/>
      <c r="C165" s="434"/>
      <c r="D165" s="434"/>
      <c r="E165" s="434"/>
      <c r="F165" s="434"/>
      <c r="G165" s="114"/>
    </row>
    <row r="166" spans="1:7" s="258" customFormat="1" ht="32.25" customHeight="1" x14ac:dyDescent="0.4">
      <c r="A166" s="524" t="s">
        <v>462</v>
      </c>
      <c r="B166" s="524"/>
      <c r="C166" s="524"/>
      <c r="D166" s="524"/>
      <c r="E166" s="524"/>
      <c r="F166" s="524"/>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189" x14ac:dyDescent="0.4">
      <c r="A172" s="125" t="s">
        <v>409</v>
      </c>
      <c r="B172" s="122">
        <v>1</v>
      </c>
      <c r="C172" s="125"/>
      <c r="D172" s="125" t="s">
        <v>512</v>
      </c>
      <c r="E172" s="123"/>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v>2</v>
      </c>
      <c r="C178" s="121"/>
      <c r="D178" s="123"/>
      <c r="E178" s="123"/>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t="s">
        <v>30</v>
      </c>
      <c r="C185" s="121"/>
      <c r="D185" s="411" t="s">
        <v>30</v>
      </c>
      <c r="E185" s="121"/>
      <c r="F185" s="322"/>
      <c r="G185" s="114"/>
    </row>
    <row r="186" spans="1:7" s="258" customFormat="1" ht="22.5" x14ac:dyDescent="0.4">
      <c r="A186" s="292" t="s">
        <v>438</v>
      </c>
      <c r="B186" s="474"/>
      <c r="C186" s="475"/>
      <c r="D186" s="309">
        <f>SUM(B148:C164,B178:C185,B167:C175,B140:C145)</f>
        <v>75</v>
      </c>
      <c r="E186" s="108"/>
      <c r="F186" s="114"/>
      <c r="G186" s="114"/>
    </row>
    <row r="187" spans="1:7" s="258" customFormat="1" ht="22.5" x14ac:dyDescent="0.4">
      <c r="A187" s="292" t="s">
        <v>439</v>
      </c>
      <c r="B187" s="278"/>
      <c r="C187" s="279"/>
      <c r="D187" s="280">
        <f>D186/(COUNT(B140:C145,B148:C164,B167:C175,B178:C185)*2)</f>
        <v>0.96153846153846156</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43524</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9" t="s">
        <v>34</v>
      </c>
      <c r="B203" s="460"/>
      <c r="C203" s="461"/>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105" x14ac:dyDescent="0.4">
      <c r="A210" s="138" t="s">
        <v>53</v>
      </c>
      <c r="B210" s="122">
        <v>0</v>
      </c>
      <c r="C210" s="122"/>
      <c r="D210" s="194" t="s">
        <v>490</v>
      </c>
      <c r="E210" s="123" t="s">
        <v>530</v>
      </c>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59" t="s">
        <v>34</v>
      </c>
      <c r="B227" s="460"/>
      <c r="C227" s="461"/>
      <c r="D227" s="148">
        <f>SUM(B207:C226)</f>
        <v>38</v>
      </c>
      <c r="E227" s="108"/>
      <c r="F227" s="114"/>
      <c r="G227" s="114"/>
    </row>
    <row r="228" spans="1:7" ht="21" x14ac:dyDescent="0.4">
      <c r="A228" s="130" t="s">
        <v>33</v>
      </c>
      <c r="B228" s="131"/>
      <c r="C228" s="132"/>
      <c r="D228" s="133">
        <f>D227/(COUNT(B207:C226)*2)</f>
        <v>0.95</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84" x14ac:dyDescent="0.4">
      <c r="A234" s="203" t="s">
        <v>117</v>
      </c>
      <c r="B234" s="122">
        <v>1</v>
      </c>
      <c r="C234" s="174"/>
      <c r="D234" s="204" t="s">
        <v>489</v>
      </c>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51.75" customHeight="1" x14ac:dyDescent="0.4">
      <c r="A237" s="125" t="s">
        <v>329</v>
      </c>
      <c r="B237" s="122">
        <v>2</v>
      </c>
      <c r="C237" s="206"/>
      <c r="D237" s="123"/>
      <c r="E237" s="123"/>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125"/>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147"/>
      <c r="F244" s="123"/>
      <c r="G244" s="114"/>
    </row>
    <row r="245" spans="1:7" ht="21" x14ac:dyDescent="0.4">
      <c r="A245" s="459" t="s">
        <v>34</v>
      </c>
      <c r="B245" s="460"/>
      <c r="C245" s="461"/>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79</v>
      </c>
      <c r="E248" s="108"/>
      <c r="F248" s="114"/>
      <c r="G248" s="114"/>
    </row>
    <row r="249" spans="1:7" ht="22.5" x14ac:dyDescent="0.45">
      <c r="A249" s="150" t="s">
        <v>442</v>
      </c>
      <c r="B249" s="189"/>
      <c r="C249" s="190"/>
      <c r="D249" s="154">
        <f>D248/(COUNT(B231:C235,B195:C202,B207:C226,B237:C244)*2)</f>
        <v>0.96341463414634143</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43524</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9" t="s">
        <v>34</v>
      </c>
      <c r="B265" s="460"/>
      <c r="C265" s="461"/>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48" customHeight="1" x14ac:dyDescent="0.4">
      <c r="A292" s="125" t="s">
        <v>329</v>
      </c>
      <c r="B292" s="122">
        <v>2</v>
      </c>
      <c r="C292" s="126"/>
      <c r="D292" s="123"/>
      <c r="E292" s="123"/>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182"/>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58</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74</v>
      </c>
      <c r="E303" s="108"/>
      <c r="F303" s="114"/>
      <c r="G303" s="114"/>
    </row>
    <row r="304" spans="1:7" ht="22.5" x14ac:dyDescent="0.45">
      <c r="A304" s="150" t="s">
        <v>444</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43524</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42" x14ac:dyDescent="0.4">
      <c r="A324" s="138" t="s">
        <v>145</v>
      </c>
      <c r="B324" s="122">
        <v>1</v>
      </c>
      <c r="C324" s="143"/>
      <c r="D324" s="172" t="s">
        <v>497</v>
      </c>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3"/>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E339" s="180"/>
      <c r="F339" s="123"/>
      <c r="G339" s="129"/>
    </row>
    <row r="340" spans="1:7" s="258" customFormat="1" ht="21" x14ac:dyDescent="0.4">
      <c r="A340" s="290" t="s">
        <v>331</v>
      </c>
      <c r="B340" s="122">
        <v>2</v>
      </c>
      <c r="C340" s="142" t="str">
        <f>IF(B340=0, -2, "0")</f>
        <v>0</v>
      </c>
      <c r="D340" s="128"/>
      <c r="E340" s="128"/>
      <c r="F340" s="123"/>
      <c r="G340" s="129"/>
    </row>
    <row r="341" spans="1:7" ht="21" x14ac:dyDescent="0.4">
      <c r="A341" s="121" t="s">
        <v>402</v>
      </c>
      <c r="B341" s="122">
        <v>1</v>
      </c>
      <c r="C341" s="296"/>
      <c r="D341" s="128" t="s">
        <v>498</v>
      </c>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38</v>
      </c>
      <c r="E344" s="108"/>
      <c r="F344" s="114"/>
      <c r="G344" s="114"/>
    </row>
    <row r="345" spans="1:7" ht="21" x14ac:dyDescent="0.4">
      <c r="A345" s="130" t="s">
        <v>33</v>
      </c>
      <c r="B345" s="131"/>
      <c r="C345" s="132"/>
      <c r="D345" s="133">
        <f>D344/(COUNT(B324:C343)*2)</f>
        <v>0.95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v>2</v>
      </c>
      <c r="C359" s="307"/>
      <c r="D359" s="123"/>
      <c r="E359" s="123"/>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182"/>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1">
        <v>1</v>
      </c>
      <c r="E366" s="147"/>
      <c r="F366" s="123"/>
      <c r="G366" s="114"/>
    </row>
    <row r="367" spans="1:7" ht="21" x14ac:dyDescent="0.4">
      <c r="A367" s="130" t="s">
        <v>34</v>
      </c>
      <c r="B367" s="130"/>
      <c r="C367" s="130"/>
      <c r="D367" s="130">
        <f>SUM(B348:C356,B359:C366)</f>
        <v>34</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88</v>
      </c>
      <c r="E370" s="108"/>
      <c r="F370" s="114"/>
      <c r="G370" s="114"/>
    </row>
    <row r="371" spans="1:7" ht="22.5" x14ac:dyDescent="0.45">
      <c r="A371" s="218" t="s">
        <v>446</v>
      </c>
      <c r="B371" s="219"/>
      <c r="C371" s="220"/>
      <c r="D371" s="221">
        <f>D370/(COUNT(B324:C343,B348:C356,B312:C319,B359:C366)*2)</f>
        <v>0.97777777777777775</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43524</v>
      </c>
      <c r="B374" s="114"/>
      <c r="C374" s="135"/>
      <c r="D374" s="114"/>
      <c r="E374" s="225"/>
      <c r="F374" s="173"/>
      <c r="G374" s="173"/>
    </row>
    <row r="375" spans="1:7" s="6" customFormat="1" ht="21" x14ac:dyDescent="0.4">
      <c r="A375" s="445" t="s">
        <v>28</v>
      </c>
      <c r="B375" s="446" t="s">
        <v>29</v>
      </c>
      <c r="C375" s="446"/>
      <c r="D375" s="446" t="s">
        <v>42</v>
      </c>
      <c r="E375" s="447" t="s">
        <v>266</v>
      </c>
      <c r="F375" s="447" t="s">
        <v>302</v>
      </c>
      <c r="G375" s="173"/>
    </row>
    <row r="376" spans="1:7" s="6" customFormat="1" ht="21" x14ac:dyDescent="0.4">
      <c r="A376" s="445"/>
      <c r="B376" s="118" t="s">
        <v>32</v>
      </c>
      <c r="C376" s="118" t="s">
        <v>31</v>
      </c>
      <c r="D376" s="446"/>
      <c r="E376" s="447"/>
      <c r="F376" s="447"/>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105" x14ac:dyDescent="0.4">
      <c r="A381" s="157" t="s">
        <v>216</v>
      </c>
      <c r="B381" s="122">
        <v>0</v>
      </c>
      <c r="C381" s="122"/>
      <c r="D381" s="123" t="s">
        <v>502</v>
      </c>
      <c r="E381" s="123" t="s">
        <v>529</v>
      </c>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20</v>
      </c>
      <c r="E390" s="225"/>
      <c r="F390" s="173"/>
      <c r="G390" s="173"/>
    </row>
    <row r="391" spans="1:7" s="6" customFormat="1" ht="21" x14ac:dyDescent="0.4">
      <c r="A391" s="130" t="s">
        <v>33</v>
      </c>
      <c r="B391" s="131"/>
      <c r="C391" s="132"/>
      <c r="D391" s="133">
        <f>D390/(COUNT(B379:C389)*2)</f>
        <v>0.90909090909090906</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63" x14ac:dyDescent="0.4">
      <c r="A401" s="138" t="s">
        <v>186</v>
      </c>
      <c r="B401" s="122">
        <v>0</v>
      </c>
      <c r="C401" s="122"/>
      <c r="D401" s="193" t="s">
        <v>503</v>
      </c>
      <c r="E401" s="193" t="s">
        <v>504</v>
      </c>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126" x14ac:dyDescent="0.4">
      <c r="A407" s="168" t="s">
        <v>133</v>
      </c>
      <c r="B407" s="122">
        <v>0</v>
      </c>
      <c r="C407" s="174">
        <f>IF(B407=0, -5, "0")</f>
        <v>-5</v>
      </c>
      <c r="D407" s="229" t="s">
        <v>507</v>
      </c>
      <c r="E407" s="229" t="s">
        <v>528</v>
      </c>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1"/>
      <c r="B415" s="440"/>
      <c r="C415" s="440"/>
      <c r="D415" s="440"/>
      <c r="E415" s="440"/>
      <c r="F415" s="440"/>
      <c r="G415" s="440"/>
    </row>
    <row r="416" spans="1:7" s="6" customFormat="1" ht="24.75" x14ac:dyDescent="0.4">
      <c r="A416" s="506" t="s">
        <v>320</v>
      </c>
      <c r="B416" s="506"/>
      <c r="C416" s="506"/>
      <c r="D416" s="506"/>
      <c r="E416" s="506"/>
      <c r="F416" s="506"/>
      <c r="G416" s="173"/>
    </row>
    <row r="417" spans="1:7" s="6" customFormat="1" ht="22.5" x14ac:dyDescent="0.4">
      <c r="A417" s="121" t="s">
        <v>329</v>
      </c>
      <c r="B417" s="122">
        <v>2</v>
      </c>
      <c r="C417" s="335"/>
      <c r="D417" s="123"/>
      <c r="E417" s="123"/>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182"/>
      <c r="E419" s="127"/>
      <c r="F419" s="123"/>
      <c r="G419" s="173"/>
    </row>
    <row r="420" spans="1:7" s="6"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49</v>
      </c>
      <c r="E425" s="225"/>
      <c r="F425" s="173"/>
      <c r="G425" s="173"/>
    </row>
    <row r="426" spans="1:7" s="6" customFormat="1" ht="21" x14ac:dyDescent="0.4">
      <c r="A426" s="130" t="s">
        <v>33</v>
      </c>
      <c r="B426" s="131"/>
      <c r="C426" s="132"/>
      <c r="D426" s="133">
        <f>D425/(COUNT(B394:C414,B417:C424)*2)</f>
        <v>0.81666666666666665</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69</v>
      </c>
      <c r="E428" s="225"/>
      <c r="F428" s="173"/>
      <c r="G428" s="173"/>
    </row>
    <row r="429" spans="1:7" s="6" customFormat="1" ht="22.5" x14ac:dyDescent="0.45">
      <c r="A429" s="150" t="s">
        <v>449</v>
      </c>
      <c r="B429" s="189"/>
      <c r="C429" s="190"/>
      <c r="D429" s="154">
        <f>D428/(COUNT(B379:C389,B394:C414,B417:C424)*2)</f>
        <v>0.84146341463414631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43524</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0</v>
      </c>
      <c r="C453" s="169">
        <f>IF(B453=0, -5, "0")</f>
        <v>-5</v>
      </c>
      <c r="D453" s="239" t="s">
        <v>508</v>
      </c>
      <c r="E453" s="124" t="s">
        <v>509</v>
      </c>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6" t="s">
        <v>311</v>
      </c>
      <c r="B464" s="506"/>
      <c r="C464" s="506"/>
      <c r="D464" s="506"/>
      <c r="E464" s="506"/>
      <c r="F464" s="506"/>
      <c r="G464" s="114"/>
    </row>
    <row r="465" spans="1:7" ht="22.5" x14ac:dyDescent="0.4">
      <c r="A465" s="121" t="s">
        <v>329</v>
      </c>
      <c r="B465" s="122">
        <v>2</v>
      </c>
      <c r="C465" s="217"/>
      <c r="D465" s="123"/>
      <c r="E465" s="123"/>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207"/>
      <c r="E467" s="41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35</v>
      </c>
      <c r="E472" s="108"/>
      <c r="F472" s="114"/>
      <c r="G472" s="114"/>
    </row>
    <row r="473" spans="1:7" ht="21" x14ac:dyDescent="0.4">
      <c r="A473" s="130" t="s">
        <v>33</v>
      </c>
      <c r="B473" s="131"/>
      <c r="C473" s="132"/>
      <c r="D473" s="133">
        <f>D472/(COUNT(B449:C462,B465:C471)*2)</f>
        <v>0.79545454545454541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51</v>
      </c>
      <c r="E475" s="108"/>
      <c r="F475" s="114"/>
      <c r="G475" s="114"/>
    </row>
    <row r="476" spans="1:7" ht="22.5" x14ac:dyDescent="0.45">
      <c r="A476" s="150" t="s">
        <v>452</v>
      </c>
      <c r="B476" s="189"/>
      <c r="C476" s="190"/>
      <c r="D476" s="154">
        <f>D475/(COUNT(B449:C462,B437:C444,B465:C471)*2)</f>
        <v>0.85</v>
      </c>
      <c r="E476" s="108"/>
      <c r="F476" s="114"/>
      <c r="G476" s="114"/>
    </row>
    <row r="477" spans="1:7" ht="21" x14ac:dyDescent="0.4">
      <c r="A477" s="155"/>
      <c r="B477" s="114"/>
      <c r="C477" s="135"/>
      <c r="D477" s="114"/>
      <c r="E477" s="108"/>
      <c r="F477" s="114"/>
      <c r="G477" s="114"/>
    </row>
    <row r="478" spans="1:7" s="258" customFormat="1" ht="24.75" x14ac:dyDescent="0.4">
      <c r="A478" s="507" t="s">
        <v>425</v>
      </c>
      <c r="B478" s="507"/>
      <c r="C478" s="507"/>
      <c r="D478" s="507"/>
      <c r="E478" s="507"/>
      <c r="F478" s="507"/>
      <c r="G478" s="114"/>
    </row>
    <row r="479" spans="1:7" s="258" customFormat="1" ht="21" customHeight="1" x14ac:dyDescent="0.4">
      <c r="A479" s="234">
        <f>B11</f>
        <v>43524</v>
      </c>
      <c r="G479" s="114"/>
    </row>
    <row r="480" spans="1:7" s="258" customFormat="1" ht="21" x14ac:dyDescent="0.4">
      <c r="A480" s="477" t="s">
        <v>28</v>
      </c>
      <c r="B480" s="478" t="s">
        <v>29</v>
      </c>
      <c r="C480" s="478"/>
      <c r="D480" s="478" t="s">
        <v>42</v>
      </c>
      <c r="E480" s="479" t="s">
        <v>266</v>
      </c>
      <c r="F480" s="479" t="s">
        <v>302</v>
      </c>
      <c r="G480" s="114"/>
    </row>
    <row r="481" spans="1:7" s="258" customFormat="1" ht="21" x14ac:dyDescent="0.4">
      <c r="A481" s="477"/>
      <c r="B481" s="320" t="s">
        <v>32</v>
      </c>
      <c r="C481" s="320" t="s">
        <v>31</v>
      </c>
      <c r="D481" s="478"/>
      <c r="E481" s="479"/>
      <c r="F481" s="479"/>
      <c r="G481" s="114"/>
    </row>
    <row r="482" spans="1:7" s="260" customFormat="1" ht="22.5" x14ac:dyDescent="0.4">
      <c r="A482" s="367"/>
      <c r="B482" s="368"/>
      <c r="C482" s="368"/>
      <c r="D482" s="368"/>
      <c r="E482" s="354"/>
      <c r="F482" s="354"/>
      <c r="G482" s="173"/>
    </row>
    <row r="483" spans="1:7" s="260" customFormat="1" ht="24.75" x14ac:dyDescent="0.4">
      <c r="A483" s="468" t="s">
        <v>52</v>
      </c>
      <c r="B483" s="468"/>
      <c r="C483" s="468"/>
      <c r="D483" s="468"/>
      <c r="E483" s="468"/>
      <c r="F483" s="468"/>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5" t="s">
        <v>463</v>
      </c>
      <c r="B491" s="466"/>
      <c r="C491" s="466"/>
      <c r="D491" s="466"/>
      <c r="E491" s="466"/>
      <c r="F491" s="466"/>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421"/>
      <c r="E495" s="385"/>
      <c r="F495" s="123"/>
      <c r="G495" s="114"/>
    </row>
    <row r="496" spans="1:7" s="258" customFormat="1" ht="21" x14ac:dyDescent="0.4">
      <c r="A496" s="252" t="s">
        <v>367</v>
      </c>
      <c r="B496" s="122" t="s">
        <v>30</v>
      </c>
      <c r="C496" s="385"/>
      <c r="D496" s="421"/>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0" t="s">
        <v>23</v>
      </c>
      <c r="B505" s="481"/>
      <c r="C505" s="481"/>
      <c r="D505" s="481"/>
      <c r="E505" s="481"/>
      <c r="F505" s="482"/>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0"/>
      <c r="B517" s="490"/>
      <c r="C517" s="490"/>
      <c r="D517" s="490"/>
      <c r="E517" s="490"/>
      <c r="F517" s="490"/>
      <c r="G517" s="490"/>
    </row>
    <row r="518" spans="1:7" s="258" customFormat="1" ht="26.25" customHeight="1" x14ac:dyDescent="0.5">
      <c r="A518" s="369" t="s">
        <v>311</v>
      </c>
      <c r="B518" s="502"/>
      <c r="C518" s="502"/>
      <c r="D518" s="502"/>
      <c r="E518" s="502"/>
      <c r="F518" s="502"/>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8" t="s">
        <v>97</v>
      </c>
      <c r="B530" s="508"/>
      <c r="C530" s="508"/>
      <c r="D530" s="508"/>
      <c r="E530" s="508"/>
      <c r="F530" s="508"/>
      <c r="G530" s="114"/>
    </row>
    <row r="531" spans="1:7" s="258" customFormat="1" ht="22.5" customHeight="1" x14ac:dyDescent="0.4">
      <c r="A531" s="234">
        <f>B11</f>
        <v>43524</v>
      </c>
      <c r="B531" s="114"/>
      <c r="C531" s="135"/>
      <c r="D531" s="137"/>
      <c r="E531" s="137"/>
      <c r="F531" s="137"/>
      <c r="G531" s="114"/>
    </row>
    <row r="532" spans="1:7" s="258" customFormat="1" ht="21" x14ac:dyDescent="0.4">
      <c r="A532" s="483" t="s">
        <v>28</v>
      </c>
      <c r="B532" s="485" t="s">
        <v>29</v>
      </c>
      <c r="C532" s="486"/>
      <c r="D532" s="446" t="s">
        <v>42</v>
      </c>
      <c r="E532" s="447" t="s">
        <v>266</v>
      </c>
      <c r="F532" s="447" t="s">
        <v>302</v>
      </c>
      <c r="G532" s="114"/>
    </row>
    <row r="533" spans="1:7" s="258" customFormat="1" ht="21" x14ac:dyDescent="0.4">
      <c r="A533" s="484"/>
      <c r="B533" s="315" t="s">
        <v>32</v>
      </c>
      <c r="C533" s="316" t="s">
        <v>31</v>
      </c>
      <c r="D533" s="446"/>
      <c r="E533" s="447"/>
      <c r="F533" s="447"/>
      <c r="G533" s="114"/>
    </row>
    <row r="534" spans="1:7" s="80" customFormat="1" ht="22.5" x14ac:dyDescent="0.4">
      <c r="A534" s="365"/>
      <c r="B534" s="366"/>
      <c r="C534" s="366"/>
      <c r="D534" s="361"/>
      <c r="E534" s="362"/>
      <c r="F534" s="362"/>
      <c r="G534" s="129"/>
    </row>
    <row r="535" spans="1:7" s="258" customFormat="1" ht="24.75" x14ac:dyDescent="0.4">
      <c r="A535" s="370" t="s">
        <v>17</v>
      </c>
      <c r="B535" s="317"/>
      <c r="C535" s="504"/>
      <c r="D535" s="504"/>
      <c r="E535" s="504"/>
      <c r="F535" s="505"/>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57.75" customHeight="1" x14ac:dyDescent="0.45">
      <c r="A540" s="226" t="s">
        <v>48</v>
      </c>
      <c r="B540" s="122">
        <v>2</v>
      </c>
      <c r="C540" s="143" t="str">
        <f>IF(B540=0, -10, IF(B540=1, -5, "0"))</f>
        <v>0</v>
      </c>
      <c r="D540" s="419"/>
      <c r="E540" s="41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9" t="s">
        <v>34</v>
      </c>
      <c r="B542" s="460"/>
      <c r="C542" s="461"/>
      <c r="D542" s="407">
        <f>SUM(B536:C541)</f>
        <v>12</v>
      </c>
      <c r="E542" s="248"/>
      <c r="F542" s="248"/>
      <c r="G542" s="114"/>
    </row>
    <row r="543" spans="1:7" s="258" customFormat="1" ht="21" customHeight="1" x14ac:dyDescent="0.4">
      <c r="A543" s="459" t="s">
        <v>33</v>
      </c>
      <c r="B543" s="460"/>
      <c r="C543" s="461"/>
      <c r="D543" s="388">
        <f>D542/(COUNT(B536:C541)*2)</f>
        <v>1</v>
      </c>
      <c r="E543" s="248"/>
      <c r="F543" s="248"/>
      <c r="G543" s="114"/>
    </row>
    <row r="544" spans="1:7" s="258" customFormat="1" ht="21" x14ac:dyDescent="0.4">
      <c r="A544" s="433"/>
      <c r="B544" s="433"/>
      <c r="C544" s="433"/>
      <c r="D544" s="433"/>
      <c r="E544" s="433"/>
      <c r="F544" s="433"/>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63" x14ac:dyDescent="0.4">
      <c r="A549" s="121" t="s">
        <v>114</v>
      </c>
      <c r="B549" s="122">
        <v>0</v>
      </c>
      <c r="C549" s="122"/>
      <c r="D549" s="201" t="s">
        <v>511</v>
      </c>
      <c r="E549" s="201" t="s">
        <v>510</v>
      </c>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5"/>
      <c r="B556" s="458"/>
      <c r="C556" s="458"/>
      <c r="D556" s="458"/>
      <c r="E556" s="458"/>
      <c r="F556" s="458"/>
      <c r="G556" s="458"/>
    </row>
    <row r="557" spans="1:7" s="258" customFormat="1" ht="35.25" customHeight="1" x14ac:dyDescent="0.4">
      <c r="A557" s="371" t="s">
        <v>311</v>
      </c>
      <c r="B557" s="337"/>
      <c r="C557" s="456"/>
      <c r="D557" s="456"/>
      <c r="E557" s="456"/>
      <c r="F557" s="457"/>
      <c r="G557" s="129"/>
    </row>
    <row r="558" spans="1:7" s="258" customFormat="1" ht="21" x14ac:dyDescent="0.4">
      <c r="A558" s="125" t="s">
        <v>329</v>
      </c>
      <c r="B558" s="122">
        <v>2</v>
      </c>
      <c r="C558" s="183"/>
      <c r="D558" s="123"/>
      <c r="E558" s="123"/>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82"/>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51" t="s">
        <v>34</v>
      </c>
      <c r="B566" s="451"/>
      <c r="C566" s="452"/>
      <c r="D566" s="358">
        <f>SUM(B558:C565,B546:C555)</f>
        <v>34</v>
      </c>
      <c r="E566" s="108"/>
      <c r="F566" s="114"/>
      <c r="G566" s="114"/>
    </row>
    <row r="567" spans="1:7" s="258" customFormat="1" ht="21" x14ac:dyDescent="0.4">
      <c r="A567" s="451" t="s">
        <v>33</v>
      </c>
      <c r="B567" s="451"/>
      <c r="C567" s="451"/>
      <c r="D567" s="388">
        <f>D566/(COUNT(B558:C565,B546:C555)*2)</f>
        <v>0.94444444444444442</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46</v>
      </c>
      <c r="E569" s="177"/>
      <c r="F569" s="129"/>
      <c r="G569" s="114"/>
    </row>
    <row r="570" spans="1:7" ht="21" customHeight="1" x14ac:dyDescent="0.45">
      <c r="A570" s="150" t="s">
        <v>456</v>
      </c>
      <c r="B570" s="189"/>
      <c r="C570" s="190"/>
      <c r="D570" s="154">
        <f>D569/(COUNT(B546:C555,B536:C541,B558:C565)*2)</f>
        <v>0.95833333333333337</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43524</v>
      </c>
      <c r="B574" s="114"/>
      <c r="C574" s="135"/>
      <c r="D574" s="356"/>
      <c r="E574" s="356"/>
      <c r="F574" s="356"/>
      <c r="G574" s="114"/>
    </row>
    <row r="575" spans="1:7" ht="21" x14ac:dyDescent="0.4">
      <c r="A575" s="477" t="s">
        <v>28</v>
      </c>
      <c r="B575" s="478" t="s">
        <v>29</v>
      </c>
      <c r="C575" s="478"/>
      <c r="D575" s="478" t="s">
        <v>42</v>
      </c>
      <c r="E575" s="479" t="s">
        <v>266</v>
      </c>
      <c r="F575" s="479" t="s">
        <v>302</v>
      </c>
      <c r="G575" s="114"/>
    </row>
    <row r="576" spans="1:7" ht="21" x14ac:dyDescent="0.4">
      <c r="A576" s="477"/>
      <c r="B576" s="320" t="s">
        <v>32</v>
      </c>
      <c r="C576" s="320" t="s">
        <v>31</v>
      </c>
      <c r="D576" s="478"/>
      <c r="E576" s="479"/>
      <c r="F576" s="479"/>
      <c r="G576" s="129"/>
    </row>
    <row r="577" spans="1:7" s="80" customFormat="1" ht="22.5" x14ac:dyDescent="0.4">
      <c r="A577" s="372"/>
      <c r="B577" s="373"/>
      <c r="C577" s="373"/>
      <c r="D577" s="373"/>
      <c r="E577" s="341"/>
      <c r="F577" s="374"/>
      <c r="G577" s="129"/>
    </row>
    <row r="578" spans="1:7" ht="24.75" x14ac:dyDescent="0.4">
      <c r="A578" s="491" t="s">
        <v>10</v>
      </c>
      <c r="B578" s="492"/>
      <c r="C578" s="492"/>
      <c r="D578" s="492"/>
      <c r="E578" s="492"/>
      <c r="F578" s="493"/>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1" t="s">
        <v>34</v>
      </c>
      <c r="B588" s="451"/>
      <c r="C588" s="452"/>
      <c r="D588" s="358">
        <f>SUM(B579:C587)</f>
        <v>18</v>
      </c>
      <c r="E588" s="108"/>
      <c r="F588" s="114"/>
      <c r="G588" s="114"/>
    </row>
    <row r="589" spans="1:7" s="258" customFormat="1" ht="21" x14ac:dyDescent="0.4">
      <c r="A589" s="451" t="s">
        <v>33</v>
      </c>
      <c r="B589" s="451"/>
      <c r="C589" s="451"/>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4" t="s">
        <v>23</v>
      </c>
      <c r="B591" s="495"/>
      <c r="C591" s="495"/>
      <c r="D591" s="495"/>
      <c r="E591" s="495"/>
      <c r="F591" s="496"/>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23"/>
      <c r="E599" s="12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
        <v>30</v>
      </c>
      <c r="C605" s="122"/>
      <c r="D605" s="411" t="s">
        <v>30</v>
      </c>
      <c r="E605" s="124"/>
      <c r="F605" s="123"/>
      <c r="G605" s="129"/>
    </row>
    <row r="606" spans="1:7" s="258" customFormat="1" ht="21" x14ac:dyDescent="0.4">
      <c r="A606" s="451" t="s">
        <v>34</v>
      </c>
      <c r="B606" s="451"/>
      <c r="C606" s="452"/>
      <c r="D606" s="358">
        <f>SUM(B592:C605)</f>
        <v>26</v>
      </c>
      <c r="E606" s="108"/>
      <c r="F606" s="114"/>
      <c r="G606" s="114"/>
    </row>
    <row r="607" spans="1:7" s="258" customFormat="1" ht="21" x14ac:dyDescent="0.4">
      <c r="A607" s="451" t="s">
        <v>33</v>
      </c>
      <c r="B607" s="451"/>
      <c r="C607" s="451"/>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44</v>
      </c>
      <c r="E609" s="304"/>
      <c r="F609" s="304"/>
      <c r="G609" s="129"/>
    </row>
    <row r="610" spans="1:7" ht="22.5" x14ac:dyDescent="0.45">
      <c r="A610" s="453" t="s">
        <v>170</v>
      </c>
      <c r="B610" s="454"/>
      <c r="C610" s="455"/>
      <c r="D610" s="154">
        <f>D609/(COUNT(B579:C587,B592:C605)*2)</f>
        <v>1</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43524</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462"/>
      <c r="D617" s="462"/>
      <c r="E617" s="462"/>
      <c r="F617" s="463"/>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63"/>
      <c r="E624" s="265"/>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1" t="s">
        <v>34</v>
      </c>
      <c r="B627" s="451"/>
      <c r="C627" s="451"/>
      <c r="D627" s="358">
        <f>SUM(B618:C626)</f>
        <v>18</v>
      </c>
      <c r="E627" s="488"/>
      <c r="F627" s="467"/>
      <c r="G627" s="129"/>
    </row>
    <row r="628" spans="1:7" ht="21" x14ac:dyDescent="0.4">
      <c r="A628" s="451" t="s">
        <v>33</v>
      </c>
      <c r="B628" s="451"/>
      <c r="C628" s="451"/>
      <c r="D628" s="388">
        <f>D627/(COUNT(B618:C626)*2)</f>
        <v>1</v>
      </c>
      <c r="E628" s="489"/>
      <c r="F628" s="490"/>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245"/>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9" t="s">
        <v>34</v>
      </c>
      <c r="B639" s="460"/>
      <c r="C639" s="461"/>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2"/>
      <c r="D642" s="462"/>
      <c r="E642" s="462"/>
      <c r="F642" s="463"/>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9" t="s">
        <v>34</v>
      </c>
      <c r="B650" s="460"/>
      <c r="C650" s="46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6"/>
      <c r="B652" s="476"/>
      <c r="C652" s="476"/>
      <c r="D652" s="476"/>
      <c r="E652" s="476"/>
      <c r="F652" s="476"/>
      <c r="G652" s="476"/>
    </row>
    <row r="653" spans="1:16382" ht="24.75" x14ac:dyDescent="0.4">
      <c r="A653" s="363" t="s">
        <v>26</v>
      </c>
      <c r="B653" s="462"/>
      <c r="C653" s="462"/>
      <c r="D653" s="462"/>
      <c r="E653" s="462"/>
      <c r="F653" s="463"/>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7" t="s">
        <v>311</v>
      </c>
      <c r="B661" s="498"/>
      <c r="C661" s="498"/>
      <c r="D661" s="498"/>
      <c r="E661" s="498"/>
      <c r="F661" s="499"/>
      <c r="G661" s="108"/>
    </row>
    <row r="662" spans="1:7" s="258" customFormat="1" ht="21" x14ac:dyDescent="0.4">
      <c r="A662" s="125" t="s">
        <v>329</v>
      </c>
      <c r="B662" s="122">
        <v>2</v>
      </c>
      <c r="C662" s="307"/>
      <c r="D662" s="123"/>
      <c r="E662" s="123"/>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21" x14ac:dyDescent="0.4">
      <c r="A668" s="121" t="s">
        <v>422</v>
      </c>
      <c r="B668" s="122" t="s">
        <v>30</v>
      </c>
      <c r="C668" s="122"/>
      <c r="D668" s="411" t="s">
        <v>30</v>
      </c>
      <c r="E668" s="331"/>
      <c r="F668" s="128"/>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43524</v>
      </c>
      <c r="B677" s="114"/>
      <c r="C677" s="135"/>
      <c r="D677" s="135"/>
      <c r="E677" s="328"/>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420"/>
      <c r="E695" s="127"/>
      <c r="F695" s="123"/>
      <c r="G695" s="114"/>
    </row>
    <row r="696" spans="1:7" ht="21" x14ac:dyDescent="0.4">
      <c r="A696" s="272" t="s">
        <v>389</v>
      </c>
      <c r="B696" s="122">
        <v>2</v>
      </c>
      <c r="C696" s="174"/>
      <c r="D696" s="84"/>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22.5" x14ac:dyDescent="0.45">
      <c r="A700" s="125" t="s">
        <v>422</v>
      </c>
      <c r="B700" s="122" t="s">
        <v>30</v>
      </c>
      <c r="C700" s="122"/>
      <c r="D700" s="411" t="s">
        <v>30</v>
      </c>
      <c r="E700" s="308"/>
      <c r="F700" s="123"/>
      <c r="G700" s="114"/>
    </row>
    <row r="701" spans="1:7" s="80" customFormat="1" ht="22.5" x14ac:dyDescent="0.45">
      <c r="A701" s="150" t="s">
        <v>427</v>
      </c>
      <c r="B701" s="189"/>
      <c r="C701" s="190"/>
      <c r="D701" s="394">
        <f>SUM(B681:C700)</f>
        <v>34</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500" t="s">
        <v>459</v>
      </c>
      <c r="B704" s="500"/>
      <c r="C704" s="500"/>
      <c r="D704" s="500"/>
      <c r="E704" s="500"/>
      <c r="F704" s="500"/>
      <c r="G704" s="274"/>
    </row>
    <row r="705" spans="1:7" ht="21" customHeight="1" x14ac:dyDescent="0.4">
      <c r="A705" s="251">
        <f>B11</f>
        <v>43524</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3" t="s">
        <v>32</v>
      </c>
      <c r="C707" s="383" t="s">
        <v>31</v>
      </c>
      <c r="D707" s="446"/>
      <c r="E707" s="447"/>
      <c r="F707" s="447"/>
      <c r="G707" s="274"/>
    </row>
    <row r="708" spans="1:7" s="80" customFormat="1" ht="22.5" x14ac:dyDescent="0.4">
      <c r="A708" s="360"/>
      <c r="B708" s="361"/>
      <c r="C708" s="361"/>
      <c r="D708" s="361"/>
      <c r="E708" s="362"/>
      <c r="F708" s="362"/>
      <c r="G708" s="129"/>
    </row>
    <row r="709" spans="1:7" ht="24.75" x14ac:dyDescent="0.4">
      <c r="A709" s="448" t="s">
        <v>306</v>
      </c>
      <c r="B709" s="449"/>
      <c r="C709" s="449"/>
      <c r="D709" s="449"/>
      <c r="E709" s="449"/>
      <c r="F709" s="450"/>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9"/>
      <c r="C715" s="470"/>
      <c r="D715" s="247">
        <f>SUM(B710:C714)</f>
        <v>10</v>
      </c>
      <c r="E715" s="225"/>
      <c r="F715" s="173"/>
      <c r="G715" s="114"/>
    </row>
    <row r="716" spans="1:7" ht="21" x14ac:dyDescent="0.4">
      <c r="A716" s="130" t="s">
        <v>33</v>
      </c>
      <c r="B716" s="469"/>
      <c r="C716" s="470"/>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8" t="s">
        <v>307</v>
      </c>
      <c r="B718" s="449"/>
      <c r="C718" s="449"/>
      <c r="D718" s="449"/>
      <c r="E718" s="449"/>
      <c r="F718" s="450"/>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t="s">
        <v>30</v>
      </c>
      <c r="C721" s="126"/>
      <c r="D721" s="411" t="s">
        <v>30</v>
      </c>
      <c r="E721" s="265"/>
      <c r="F721" s="200"/>
    </row>
    <row r="722" spans="1:7" s="258" customFormat="1" ht="21" x14ac:dyDescent="0.3">
      <c r="A722" s="130" t="s">
        <v>34</v>
      </c>
      <c r="B722" s="130"/>
      <c r="C722" s="148"/>
      <c r="D722" s="359">
        <f>SUM(B719:C721)</f>
        <v>4</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1</v>
      </c>
      <c r="E728" s="101"/>
      <c r="F728" s="102"/>
      <c r="G728" s="93"/>
    </row>
    <row r="729" spans="1:7" ht="22.5" x14ac:dyDescent="0.3">
      <c r="A729" s="261" t="s">
        <v>423</v>
      </c>
      <c r="B729" s="262"/>
      <c r="C729" s="263"/>
      <c r="D729" s="26">
        <f>SUM(D725,D701,D672,D609,D569,D526,D475,D428,D370,D303,D248,D186,D130,D47)</f>
        <v>682</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0.95251396648044695</v>
      </c>
      <c r="E730" s="259"/>
      <c r="F730" s="259"/>
    </row>
  </sheetData>
  <sheetProtection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449:B463 B359:B366 B56:B63 B394:B414 B39:B42 B546:B555 B618:B626 B558:B565 B719:B721 B631:B638 B122:B128 B681:B700 B579:B587 B66:B82 B312:B319 B379:B389 B536:B541 B519:B525 B417:B424 B324:B343 B292:B299 B85:B102 B662:B668 B437:B444 B506:B516 B257:B264 B348:B356 B178:B185 B592:B605 B654:B660 B269:B289 B231:B235 B710:B714 B105:B110 B140:B146 B237:B244 B465:B471 B528:B529 B484:B490 B643:B649 B30:B37 B492:B50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6" zoomScale="80" zoomScaleNormal="90" zoomScaleSheetLayoutView="80" workbookViewId="0">
      <selection activeCell="F168" sqref="F16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75" x14ac:dyDescent="0.5">
      <c r="A1" s="1"/>
      <c r="B1" s="12">
        <v>0</v>
      </c>
      <c r="D1" s="546"/>
      <c r="E1" s="546"/>
      <c r="F1" s="546"/>
      <c r="G1" s="546"/>
    </row>
    <row r="2" spans="1:7" s="2" customFormat="1" ht="24.75" x14ac:dyDescent="0.5">
      <c r="A2" s="1"/>
      <c r="B2" s="12">
        <v>1</v>
      </c>
      <c r="D2" s="98"/>
      <c r="E2" s="98"/>
      <c r="F2" s="98"/>
      <c r="G2" s="92"/>
    </row>
    <row r="3" spans="1:7" s="2" customFormat="1" ht="24.75" x14ac:dyDescent="0.5">
      <c r="A3" s="1"/>
      <c r="B3" s="12">
        <v>2</v>
      </c>
      <c r="D3" s="98"/>
      <c r="E3" s="98"/>
      <c r="F3" s="98"/>
      <c r="G3" s="92"/>
    </row>
    <row r="4" spans="1:7" s="2" customFormat="1" ht="16.5" customHeight="1" x14ac:dyDescent="0.5">
      <c r="A4" s="1"/>
      <c r="B4" s="12" t="s">
        <v>30</v>
      </c>
      <c r="D4" s="3"/>
      <c r="E4" s="98"/>
      <c r="F4" s="98"/>
      <c r="G4" s="92"/>
    </row>
    <row r="5" spans="1:7" s="2" customFormat="1" ht="16.5" customHeight="1" x14ac:dyDescent="0.5">
      <c r="A5" s="1"/>
      <c r="D5" s="98"/>
      <c r="E5" s="98"/>
      <c r="F5" s="98"/>
      <c r="G5" s="92"/>
    </row>
    <row r="6" spans="1:7" s="2" customFormat="1" ht="37.5" customHeight="1" x14ac:dyDescent="0.5">
      <c r="A6" s="547" t="s">
        <v>46</v>
      </c>
      <c r="B6" s="547"/>
      <c r="C6" s="547"/>
      <c r="D6" s="547"/>
      <c r="E6" s="547"/>
      <c r="F6" s="547"/>
      <c r="G6" s="92"/>
    </row>
    <row r="7" spans="1:7" s="2" customFormat="1" ht="21.75" customHeight="1" x14ac:dyDescent="0.5">
      <c r="A7" s="548" t="str">
        <f>'Page de garde'!D18</f>
        <v>Dorra sousse</v>
      </c>
      <c r="B7" s="548"/>
      <c r="C7" s="548"/>
      <c r="D7" s="548"/>
      <c r="E7" s="548"/>
      <c r="F7" s="548"/>
      <c r="G7" s="92"/>
    </row>
    <row r="8" spans="1:7" s="2" customFormat="1" ht="24.75" x14ac:dyDescent="0.5">
      <c r="A8" s="4" t="s">
        <v>39</v>
      </c>
      <c r="B8" s="549" t="str">
        <f>'A1 Exploitation'!B9:F9</f>
        <v>Dr Hend KAMOUN</v>
      </c>
      <c r="C8" s="549"/>
      <c r="D8" s="549"/>
      <c r="E8" s="549"/>
      <c r="F8" s="549"/>
      <c r="G8" s="92"/>
    </row>
    <row r="9" spans="1:7" s="2" customFormat="1" ht="24.75" x14ac:dyDescent="0.5">
      <c r="A9" s="5" t="s">
        <v>41</v>
      </c>
      <c r="B9" s="550" t="str">
        <f>'A1 Exploitation'!B10:F10</f>
        <v>Directeur du magasin et chefs rayons</v>
      </c>
      <c r="C9" s="550"/>
      <c r="D9" s="550"/>
      <c r="E9" s="550"/>
      <c r="F9" s="550"/>
      <c r="G9" s="92"/>
    </row>
    <row r="10" spans="1:7" s="2" customFormat="1" ht="24.75" x14ac:dyDescent="0.5">
      <c r="A10" s="4" t="s">
        <v>40</v>
      </c>
      <c r="B10" s="545">
        <f>'A1 Exploitation'!B11:F11</f>
        <v>43524</v>
      </c>
      <c r="C10" s="545"/>
      <c r="D10" s="545"/>
      <c r="E10" s="545"/>
      <c r="F10" s="545"/>
      <c r="G10" s="92"/>
    </row>
    <row r="11" spans="1:7" s="2" customFormat="1" ht="24.75" x14ac:dyDescent="0.5">
      <c r="A11" s="4" t="s">
        <v>250</v>
      </c>
      <c r="B11" s="542">
        <f>D199</f>
        <v>0.80833333333333335</v>
      </c>
      <c r="C11" s="542"/>
      <c r="D11" s="542"/>
      <c r="E11" s="542"/>
      <c r="F11" s="542"/>
      <c r="G11" s="92"/>
    </row>
    <row r="12" spans="1:7" s="2" customFormat="1" ht="22.5" x14ac:dyDescent="0.45">
      <c r="A12" s="1"/>
      <c r="D12" s="510"/>
      <c r="E12" s="510"/>
      <c r="F12" s="510"/>
      <c r="G12" s="510"/>
    </row>
    <row r="13" spans="1:7" s="2" customFormat="1" ht="11.25" customHeight="1" x14ac:dyDescent="0.3">
      <c r="A13" s="543" t="s">
        <v>28</v>
      </c>
      <c r="B13" s="544" t="s">
        <v>29</v>
      </c>
      <c r="C13" s="544"/>
      <c r="D13" s="544" t="s">
        <v>42</v>
      </c>
      <c r="E13" s="544" t="s">
        <v>160</v>
      </c>
      <c r="F13" s="544" t="s">
        <v>161</v>
      </c>
      <c r="G13" s="80"/>
    </row>
    <row r="14" spans="1:7" s="2"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ht="82.5" x14ac:dyDescent="0.3">
      <c r="A17" s="7" t="s">
        <v>225</v>
      </c>
      <c r="B17" s="62">
        <v>1</v>
      </c>
      <c r="C17" s="62"/>
      <c r="D17" s="63" t="s">
        <v>481</v>
      </c>
      <c r="E17" s="63" t="s">
        <v>482</v>
      </c>
      <c r="F17" s="62"/>
      <c r="G17" s="93" t="s">
        <v>299</v>
      </c>
    </row>
    <row r="18" spans="1:7" x14ac:dyDescent="0.3">
      <c r="A18" s="8" t="s">
        <v>67</v>
      </c>
      <c r="B18" s="265">
        <v>2</v>
      </c>
      <c r="C18" s="62"/>
      <c r="D18" s="63"/>
      <c r="E18" s="265"/>
      <c r="F18" s="62"/>
    </row>
    <row r="19" spans="1:7" ht="33" x14ac:dyDescent="0.3">
      <c r="A19" s="7" t="s">
        <v>68</v>
      </c>
      <c r="B19" s="265">
        <v>1</v>
      </c>
      <c r="C19" s="62"/>
      <c r="D19" s="63" t="s">
        <v>483</v>
      </c>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9" t="s">
        <v>34</v>
      </c>
      <c r="B22" s="535"/>
      <c r="C22" s="536"/>
      <c r="D22" s="99">
        <f>SUM(B17:C21)</f>
        <v>8</v>
      </c>
    </row>
    <row r="23" spans="1:7" x14ac:dyDescent="0.3">
      <c r="A23" s="526" t="s">
        <v>251</v>
      </c>
      <c r="B23" s="527"/>
      <c r="C23" s="528"/>
      <c r="D23" s="21">
        <f>D22/(COUNT(B17:C21)*2)</f>
        <v>0.8</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6" t="s">
        <v>34</v>
      </c>
      <c r="B33" s="527"/>
      <c r="C33" s="528"/>
      <c r="D33" s="97">
        <f>SUM(B26:C32)</f>
        <v>14</v>
      </c>
    </row>
    <row r="34" spans="1:7" x14ac:dyDescent="0.3">
      <c r="A34" s="526" t="s">
        <v>251</v>
      </c>
      <c r="B34" s="527"/>
      <c r="C34" s="528"/>
      <c r="D34" s="21">
        <f>D33/(COUNT(B26:C32)*2)</f>
        <v>1</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6" t="s">
        <v>34</v>
      </c>
      <c r="B42" s="527"/>
      <c r="C42" s="528"/>
      <c r="D42" s="97">
        <f>SUM(B37:C41)</f>
        <v>10</v>
      </c>
      <c r="E42" s="3"/>
      <c r="F42" s="3"/>
      <c r="G42" s="93"/>
    </row>
    <row r="43" spans="1:7" s="10" customFormat="1" x14ac:dyDescent="0.3">
      <c r="A43" s="526" t="s">
        <v>251</v>
      </c>
      <c r="B43" s="527"/>
      <c r="C43" s="528"/>
      <c r="D43" s="21">
        <f>D42/(COUNT(B37:C41)*2)</f>
        <v>1</v>
      </c>
      <c r="E43" s="3"/>
      <c r="F43" s="3"/>
      <c r="G43" s="93"/>
    </row>
    <row r="44" spans="1:7" s="10" customFormat="1" x14ac:dyDescent="0.3">
      <c r="A44" s="33"/>
      <c r="B44" s="34"/>
      <c r="C44" s="34"/>
      <c r="D44" s="35"/>
      <c r="G44" s="93"/>
    </row>
    <row r="45" spans="1:7" ht="19.5" x14ac:dyDescent="0.4">
      <c r="A45" s="540" t="s">
        <v>19</v>
      </c>
      <c r="B45" s="541"/>
      <c r="C45" s="541"/>
      <c r="D45" s="541"/>
      <c r="E45" s="541"/>
      <c r="F45" s="541"/>
    </row>
    <row r="46" spans="1:7" ht="49.5" x14ac:dyDescent="0.3">
      <c r="A46" s="7" t="s">
        <v>226</v>
      </c>
      <c r="B46" s="62">
        <v>1</v>
      </c>
      <c r="C46" s="62"/>
      <c r="D46" s="63" t="s">
        <v>521</v>
      </c>
      <c r="E46" s="63" t="s">
        <v>522</v>
      </c>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26" t="s">
        <v>34</v>
      </c>
      <c r="B52" s="527"/>
      <c r="C52" s="528"/>
      <c r="D52" s="97">
        <f>SUM(B46:C51)</f>
        <v>11</v>
      </c>
    </row>
    <row r="53" spans="1:7" x14ac:dyDescent="0.3">
      <c r="A53" s="526" t="s">
        <v>251</v>
      </c>
      <c r="B53" s="527"/>
      <c r="C53" s="528"/>
      <c r="D53" s="21">
        <f>D52/(COUNT(B46:C51)*2)</f>
        <v>0.91666666666666663</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62">
        <v>2</v>
      </c>
      <c r="C56" s="88" t="str">
        <f>IF(B56=0, -5, "0")</f>
        <v>0</v>
      </c>
      <c r="D56" s="63"/>
      <c r="E56" s="63"/>
      <c r="F56" s="62"/>
    </row>
    <row r="57" spans="1:7" ht="33" x14ac:dyDescent="0.3">
      <c r="A57" s="9" t="s">
        <v>141</v>
      </c>
      <c r="B57" s="265">
        <v>1</v>
      </c>
      <c r="C57" s="62"/>
      <c r="D57" s="63" t="s">
        <v>523</v>
      </c>
      <c r="E57" s="67"/>
      <c r="F57" s="62"/>
    </row>
    <row r="58" spans="1:7" x14ac:dyDescent="0.3">
      <c r="A58" s="11" t="s">
        <v>205</v>
      </c>
      <c r="B58" s="265">
        <v>2</v>
      </c>
      <c r="C58" s="62"/>
      <c r="D58" s="63"/>
      <c r="E58" s="63"/>
      <c r="F58" s="62"/>
    </row>
    <row r="59" spans="1:7" ht="33" x14ac:dyDescent="0.3">
      <c r="A59" s="11" t="s">
        <v>79</v>
      </c>
      <c r="B59" s="265">
        <v>0</v>
      </c>
      <c r="C59" s="62"/>
      <c r="D59" s="63" t="s">
        <v>524</v>
      </c>
      <c r="E59" s="62" t="s">
        <v>525</v>
      </c>
      <c r="F59" s="62"/>
    </row>
    <row r="60" spans="1:7" ht="36" x14ac:dyDescent="0.35">
      <c r="A60" s="29" t="s">
        <v>182</v>
      </c>
      <c r="B60" s="265">
        <v>2</v>
      </c>
      <c r="C60" s="88" t="str">
        <f>IF(B60=0, -5, "0")</f>
        <v>0</v>
      </c>
      <c r="D60" s="63" t="s">
        <v>526</v>
      </c>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6" t="s">
        <v>34</v>
      </c>
      <c r="B63" s="527"/>
      <c r="C63" s="528"/>
      <c r="D63" s="97">
        <f>SUM(B56:C62)</f>
        <v>11</v>
      </c>
    </row>
    <row r="64" spans="1:7" x14ac:dyDescent="0.3">
      <c r="A64" s="526" t="s">
        <v>251</v>
      </c>
      <c r="B64" s="527"/>
      <c r="C64" s="528"/>
      <c r="D64" s="21">
        <f>D63/(COUNT(B56:C62)*2)</f>
        <v>0.7857142857142857</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v>2</v>
      </c>
      <c r="C67" s="69"/>
      <c r="D67" s="258"/>
      <c r="E67" s="70"/>
      <c r="F67" s="62"/>
    </row>
    <row r="68" spans="1:7" ht="67.5" x14ac:dyDescent="0.4">
      <c r="A68" s="7" t="s">
        <v>228</v>
      </c>
      <c r="B68" s="68">
        <v>1</v>
      </c>
      <c r="C68" s="69"/>
      <c r="D68" s="63" t="s">
        <v>488</v>
      </c>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34.5" x14ac:dyDescent="0.4">
      <c r="A73" s="7" t="s">
        <v>81</v>
      </c>
      <c r="B73" s="68">
        <v>1</v>
      </c>
      <c r="C73" s="69"/>
      <c r="D73" s="63" t="s">
        <v>486</v>
      </c>
      <c r="E73" s="62"/>
      <c r="F73" s="62"/>
    </row>
    <row r="74" spans="1:7" x14ac:dyDescent="0.3">
      <c r="A74" s="8" t="s">
        <v>254</v>
      </c>
      <c r="B74" s="68" t="s">
        <v>30</v>
      </c>
      <c r="C74" s="62"/>
      <c r="D74" s="73"/>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6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63" t="s">
        <v>487</v>
      </c>
      <c r="E80" s="73"/>
      <c r="F80" s="62"/>
    </row>
    <row r="81" spans="1:7" x14ac:dyDescent="0.3">
      <c r="A81" s="7" t="s">
        <v>255</v>
      </c>
      <c r="B81" s="68">
        <v>2</v>
      </c>
      <c r="C81" s="62"/>
      <c r="D81" s="63"/>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6" t="s">
        <v>34</v>
      </c>
      <c r="B84" s="527"/>
      <c r="C84" s="528"/>
      <c r="D84" s="97">
        <f>SUM(B67:C83)</f>
        <v>26</v>
      </c>
    </row>
    <row r="85" spans="1:7" x14ac:dyDescent="0.3">
      <c r="A85" s="526" t="s">
        <v>251</v>
      </c>
      <c r="B85" s="527"/>
      <c r="C85" s="528"/>
      <c r="D85" s="21">
        <f>D84/(COUNT(B67:C83)*2)</f>
        <v>0.9285714285714286</v>
      </c>
    </row>
    <row r="86" spans="1:7" s="10" customFormat="1" x14ac:dyDescent="0.3">
      <c r="A86" s="14"/>
      <c r="B86" s="15"/>
      <c r="C86" s="15"/>
      <c r="D86" s="16"/>
      <c r="G86" s="93"/>
    </row>
    <row r="87" spans="1:7" ht="19.5" x14ac:dyDescent="0.4">
      <c r="A87" s="531" t="s">
        <v>172</v>
      </c>
      <c r="B87" s="532"/>
      <c r="C87" s="532"/>
      <c r="D87" s="532"/>
      <c r="E87" s="532"/>
      <c r="F87" s="532"/>
    </row>
    <row r="88" spans="1:7" ht="42" customHeight="1" x14ac:dyDescent="0.4">
      <c r="A88" s="36" t="s">
        <v>229</v>
      </c>
      <c r="B88" s="78">
        <v>2</v>
      </c>
      <c r="C88" s="69"/>
      <c r="D88" s="81"/>
      <c r="E88" s="63"/>
      <c r="F88" s="62"/>
    </row>
    <row r="89" spans="1:7" ht="19.5" x14ac:dyDescent="0.4">
      <c r="A89" s="7" t="s">
        <v>228</v>
      </c>
      <c r="B89" s="78">
        <v>2</v>
      </c>
      <c r="C89" s="69"/>
      <c r="D89" s="63"/>
      <c r="E89" s="265"/>
      <c r="F89" s="62"/>
    </row>
    <row r="90" spans="1:7" ht="19.5" x14ac:dyDescent="0.4">
      <c r="A90" s="7" t="s">
        <v>256</v>
      </c>
      <c r="B90" s="78">
        <v>2</v>
      </c>
      <c r="C90" s="69"/>
      <c r="D90" s="75"/>
      <c r="E90" s="265"/>
      <c r="F90" s="62"/>
    </row>
    <row r="91" spans="1:7" ht="34.5" x14ac:dyDescent="0.4">
      <c r="A91" s="11" t="s">
        <v>257</v>
      </c>
      <c r="B91" s="78">
        <v>2</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18" x14ac:dyDescent="0.35">
      <c r="A94" s="28" t="s">
        <v>196</v>
      </c>
      <c r="B94" s="78">
        <v>2</v>
      </c>
      <c r="C94" s="88" t="str">
        <f>IF(B94=0, -5, "0")</f>
        <v>0</v>
      </c>
      <c r="D94" s="63"/>
      <c r="E94" s="265"/>
      <c r="F94" s="62"/>
    </row>
    <row r="95" spans="1:7" ht="33" x14ac:dyDescent="0.3">
      <c r="A95" s="8" t="s">
        <v>138</v>
      </c>
      <c r="B95" s="78">
        <v>0</v>
      </c>
      <c r="C95" s="62"/>
      <c r="D95" s="63" t="s">
        <v>491</v>
      </c>
      <c r="E95" s="63" t="s">
        <v>492</v>
      </c>
      <c r="F95" s="62"/>
    </row>
    <row r="96" spans="1:7" x14ac:dyDescent="0.3">
      <c r="A96" s="13" t="s">
        <v>238</v>
      </c>
      <c r="B96" s="78">
        <v>2</v>
      </c>
      <c r="C96" s="62"/>
      <c r="D96" s="63"/>
      <c r="E96" s="265"/>
      <c r="F96" s="62"/>
    </row>
    <row r="97" spans="1:7" x14ac:dyDescent="0.3">
      <c r="A97" s="13" t="s">
        <v>239</v>
      </c>
      <c r="B97" s="78">
        <v>2</v>
      </c>
      <c r="C97" s="62"/>
      <c r="D97" s="63"/>
      <c r="E97" s="265"/>
      <c r="F97" s="62"/>
    </row>
    <row r="98" spans="1:7" x14ac:dyDescent="0.3">
      <c r="A98" s="7" t="s">
        <v>115</v>
      </c>
      <c r="B98" s="78">
        <v>2</v>
      </c>
      <c r="C98" s="62"/>
      <c r="D98" s="63"/>
      <c r="E98" s="63"/>
      <c r="F98" s="62"/>
    </row>
    <row r="99" spans="1:7" ht="36" x14ac:dyDescent="0.35">
      <c r="A99" s="32" t="s">
        <v>163</v>
      </c>
      <c r="B99" s="78">
        <v>0</v>
      </c>
      <c r="C99" s="88">
        <f>IF(B99=0, -5, "0")</f>
        <v>-5</v>
      </c>
      <c r="D99" s="63" t="s">
        <v>493</v>
      </c>
      <c r="E99" s="63" t="s">
        <v>494</v>
      </c>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26" t="s">
        <v>34</v>
      </c>
      <c r="B102" s="527"/>
      <c r="C102" s="528"/>
      <c r="D102" s="97">
        <f>SUM(B88:C101)</f>
        <v>19</v>
      </c>
    </row>
    <row r="103" spans="1:7" x14ac:dyDescent="0.3">
      <c r="A103" s="526" t="s">
        <v>251</v>
      </c>
      <c r="B103" s="527"/>
      <c r="C103" s="528"/>
      <c r="D103" s="21">
        <f>D102/(COUNT(B88:C101)*2)</f>
        <v>0.6333333333333333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6" t="s">
        <v>34</v>
      </c>
      <c r="B118" s="527"/>
      <c r="C118" s="528"/>
      <c r="D118" s="97">
        <f>SUM(B107:C117)</f>
        <v>22</v>
      </c>
      <c r="E118" s="3"/>
      <c r="F118" s="3"/>
      <c r="G118" s="93"/>
    </row>
    <row r="119" spans="1:7" s="10" customFormat="1" x14ac:dyDescent="0.3">
      <c r="A119" s="526" t="s">
        <v>251</v>
      </c>
      <c r="B119" s="527"/>
      <c r="C119" s="528"/>
      <c r="D119" s="21">
        <f>D118/(COUNT(B107:C117)*2)</f>
        <v>1</v>
      </c>
      <c r="E119" s="3"/>
      <c r="F119" s="3"/>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v>2</v>
      </c>
      <c r="C122" s="62"/>
      <c r="D122" s="81"/>
      <c r="E122" s="81"/>
      <c r="F122" s="62"/>
    </row>
    <row r="123" spans="1:7" x14ac:dyDescent="0.3">
      <c r="A123" s="30" t="s">
        <v>228</v>
      </c>
      <c r="B123" s="79">
        <v>2</v>
      </c>
      <c r="C123" s="62"/>
      <c r="D123" s="90"/>
      <c r="E123" s="63"/>
      <c r="F123" s="62"/>
    </row>
    <row r="124" spans="1:7" ht="19.5" x14ac:dyDescent="0.4">
      <c r="A124" s="7" t="s">
        <v>249</v>
      </c>
      <c r="B124" s="79">
        <v>2</v>
      </c>
      <c r="C124" s="69"/>
      <c r="D124" s="63"/>
      <c r="E124" s="63"/>
      <c r="F124" s="62"/>
    </row>
    <row r="125" spans="1:7" ht="19.5" x14ac:dyDescent="0.4">
      <c r="A125" s="8" t="s">
        <v>206</v>
      </c>
      <c r="B125" s="79">
        <v>1</v>
      </c>
      <c r="C125" s="69"/>
      <c r="D125" s="63" t="s">
        <v>501</v>
      </c>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33.75" x14ac:dyDescent="0.35">
      <c r="A128" s="28" t="s">
        <v>197</v>
      </c>
      <c r="B128" s="79">
        <v>0</v>
      </c>
      <c r="C128" s="88">
        <f>IF(B128=0, -5, "0")</f>
        <v>-5</v>
      </c>
      <c r="D128" s="63" t="s">
        <v>495</v>
      </c>
      <c r="E128" s="63" t="s">
        <v>496</v>
      </c>
      <c r="F128" s="62"/>
    </row>
    <row r="129" spans="1:7" x14ac:dyDescent="0.3">
      <c r="A129" s="8" t="s">
        <v>139</v>
      </c>
      <c r="B129" s="79">
        <v>2</v>
      </c>
      <c r="C129" s="89"/>
      <c r="D129" s="63"/>
      <c r="E129" s="63"/>
      <c r="F129" s="62"/>
    </row>
    <row r="130" spans="1:7" ht="36" x14ac:dyDescent="0.35">
      <c r="A130" s="29" t="s">
        <v>164</v>
      </c>
      <c r="B130" s="79">
        <v>2</v>
      </c>
      <c r="C130" s="88" t="str">
        <f>IF(B130=0, -5, "0")</f>
        <v>0</v>
      </c>
      <c r="D130" s="422" t="s">
        <v>499</v>
      </c>
      <c r="E130" s="63"/>
      <c r="F130" s="62"/>
    </row>
    <row r="131" spans="1:7" x14ac:dyDescent="0.3">
      <c r="A131" s="11" t="s">
        <v>232</v>
      </c>
      <c r="B131" s="79">
        <v>2</v>
      </c>
      <c r="C131" s="89"/>
      <c r="D131" s="63"/>
      <c r="E131" s="63"/>
      <c r="F131" s="62"/>
    </row>
    <row r="132" spans="1:7" ht="31.5" x14ac:dyDescent="0.35">
      <c r="A132" s="31" t="s">
        <v>272</v>
      </c>
      <c r="B132" s="79">
        <v>2</v>
      </c>
      <c r="C132" s="88" t="str">
        <f>IF(B132=0, -5, "0")</f>
        <v>0</v>
      </c>
      <c r="D132" s="75" t="s">
        <v>500</v>
      </c>
      <c r="E132" s="70"/>
      <c r="F132" s="62"/>
    </row>
    <row r="133" spans="1:7" x14ac:dyDescent="0.3">
      <c r="A133" s="526" t="s">
        <v>34</v>
      </c>
      <c r="B133" s="527"/>
      <c r="C133" s="528"/>
      <c r="D133" s="97">
        <f>SUM(B122:C132)</f>
        <v>14</v>
      </c>
    </row>
    <row r="134" spans="1:7" x14ac:dyDescent="0.3">
      <c r="A134" s="526" t="s">
        <v>251</v>
      </c>
      <c r="B134" s="527"/>
      <c r="C134" s="528"/>
      <c r="D134" s="20">
        <f>D133/(COUNT(B122:C132)*2)</f>
        <v>0.58333333333333337</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v>2</v>
      </c>
      <c r="C137" s="69"/>
      <c r="D137" s="71"/>
      <c r="E137" s="265"/>
      <c r="F137" s="62"/>
    </row>
    <row r="138" spans="1:7" ht="18" x14ac:dyDescent="0.35">
      <c r="A138" s="28" t="s">
        <v>108</v>
      </c>
      <c r="B138" s="78">
        <v>2</v>
      </c>
      <c r="C138" s="88" t="str">
        <f>IF(B138=0, -5, "0")</f>
        <v>0</v>
      </c>
      <c r="D138" s="82"/>
      <c r="E138" s="265"/>
      <c r="F138" s="62"/>
    </row>
    <row r="139" spans="1:7" x14ac:dyDescent="0.3">
      <c r="A139" s="9" t="s">
        <v>233</v>
      </c>
      <c r="B139" s="78">
        <v>2</v>
      </c>
      <c r="C139" s="63"/>
      <c r="D139" s="82"/>
      <c r="E139" s="265"/>
      <c r="F139" s="62"/>
    </row>
    <row r="140" spans="1:7" ht="33" x14ac:dyDescent="0.3">
      <c r="A140" s="38" t="s">
        <v>234</v>
      </c>
      <c r="B140" s="78">
        <v>1</v>
      </c>
      <c r="C140" s="63"/>
      <c r="D140" s="95" t="s">
        <v>506</v>
      </c>
      <c r="E140" s="265"/>
      <c r="F140" s="62"/>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x14ac:dyDescent="0.3">
      <c r="A143" s="11" t="s">
        <v>260</v>
      </c>
      <c r="B143" s="78">
        <v>2</v>
      </c>
      <c r="C143" s="90"/>
      <c r="D143" s="66"/>
      <c r="E143" s="265"/>
      <c r="F143" s="62"/>
    </row>
    <row r="144" spans="1:7" ht="33.75" x14ac:dyDescent="0.35">
      <c r="A144" s="28" t="s">
        <v>198</v>
      </c>
      <c r="B144" s="78">
        <v>2</v>
      </c>
      <c r="C144" s="88" t="str">
        <f>IF(B144=0, -5, "0")</f>
        <v>0</v>
      </c>
      <c r="D144" s="422" t="s">
        <v>505</v>
      </c>
      <c r="E144" s="265"/>
      <c r="F144" s="62"/>
    </row>
    <row r="145" spans="1:7" ht="18" x14ac:dyDescent="0.35">
      <c r="A145" s="28" t="s">
        <v>165</v>
      </c>
      <c r="B145" s="78">
        <v>2</v>
      </c>
      <c r="C145" s="88" t="str">
        <f>IF(B145=0, -5, "0")</f>
        <v>0</v>
      </c>
      <c r="D145" s="67"/>
      <c r="E145" s="265"/>
      <c r="F145" s="62"/>
    </row>
    <row r="146" spans="1:7" x14ac:dyDescent="0.3">
      <c r="A146" s="11" t="s">
        <v>82</v>
      </c>
      <c r="B146" s="78">
        <v>2</v>
      </c>
      <c r="C146" s="63"/>
      <c r="D146" s="66"/>
      <c r="E146" s="265"/>
      <c r="F146" s="62"/>
    </row>
    <row r="147" spans="1:7" x14ac:dyDescent="0.3">
      <c r="A147" s="36" t="s">
        <v>175</v>
      </c>
      <c r="B147" s="78">
        <v>2</v>
      </c>
      <c r="C147" s="63"/>
      <c r="D147" s="63"/>
      <c r="E147" s="63"/>
      <c r="F147" s="62"/>
    </row>
    <row r="148" spans="1:7" x14ac:dyDescent="0.3">
      <c r="A148" s="7" t="s">
        <v>261</v>
      </c>
      <c r="B148" s="78">
        <v>2</v>
      </c>
      <c r="C148" s="63"/>
      <c r="D148" s="95"/>
      <c r="E148" s="265"/>
      <c r="F148" s="62"/>
    </row>
    <row r="149" spans="1:7" x14ac:dyDescent="0.3">
      <c r="A149" s="526" t="s">
        <v>34</v>
      </c>
      <c r="B149" s="527"/>
      <c r="C149" s="528"/>
      <c r="D149" s="97">
        <f>SUM(B137:C148)</f>
        <v>23</v>
      </c>
    </row>
    <row r="150" spans="1:7" x14ac:dyDescent="0.3">
      <c r="A150" s="526" t="s">
        <v>251</v>
      </c>
      <c r="B150" s="527"/>
      <c r="C150" s="528"/>
      <c r="D150" s="21">
        <f>D149/(COUNT(B137:C148)*2)</f>
        <v>0.95833333333333337</v>
      </c>
    </row>
    <row r="151" spans="1:7" s="10" customFormat="1" x14ac:dyDescent="0.3">
      <c r="A151" s="14"/>
      <c r="B151" s="15"/>
      <c r="C151" s="15"/>
      <c r="D151" s="16"/>
      <c r="G151" s="93"/>
    </row>
    <row r="152" spans="1:7" ht="19.5" x14ac:dyDescent="0.4">
      <c r="A152" s="531" t="s">
        <v>178</v>
      </c>
      <c r="B152" s="532"/>
      <c r="C152" s="532"/>
      <c r="D152" s="532"/>
      <c r="E152" s="532"/>
      <c r="F152" s="532"/>
    </row>
    <row r="153" spans="1:7" ht="33" x14ac:dyDescent="0.3">
      <c r="A153" s="36" t="s">
        <v>235</v>
      </c>
      <c r="B153" s="62">
        <v>1</v>
      </c>
      <c r="C153" s="62"/>
      <c r="D153" s="63" t="s">
        <v>513</v>
      </c>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33.75" x14ac:dyDescent="0.35">
      <c r="A156" s="28" t="s">
        <v>263</v>
      </c>
      <c r="B156" s="265">
        <v>1</v>
      </c>
      <c r="C156" s="88" t="str">
        <f>IF(B156=0, -5, "0")</f>
        <v>0</v>
      </c>
      <c r="D156" s="63" t="s">
        <v>514</v>
      </c>
      <c r="E156" s="62"/>
      <c r="F156" s="62"/>
    </row>
    <row r="157" spans="1:7" ht="18" x14ac:dyDescent="0.35">
      <c r="A157" s="28" t="s">
        <v>264</v>
      </c>
      <c r="B157" s="265">
        <v>2</v>
      </c>
      <c r="C157" s="88" t="str">
        <f>IF(B157=0, -5, "0")</f>
        <v>0</v>
      </c>
      <c r="D157" s="63"/>
      <c r="E157" s="62"/>
      <c r="F157" s="62"/>
    </row>
    <row r="158" spans="1:7" ht="33" x14ac:dyDescent="0.3">
      <c r="A158" s="47" t="s">
        <v>166</v>
      </c>
      <c r="B158" s="265">
        <v>1</v>
      </c>
      <c r="C158" s="62"/>
      <c r="D158" s="95" t="s">
        <v>515</v>
      </c>
      <c r="E158" s="62"/>
      <c r="F158" s="62"/>
    </row>
    <row r="159" spans="1:7" x14ac:dyDescent="0.3">
      <c r="A159" s="46" t="s">
        <v>275</v>
      </c>
      <c r="B159" s="265">
        <v>2</v>
      </c>
      <c r="C159" s="62"/>
      <c r="D159" s="86"/>
      <c r="E159" s="62"/>
      <c r="F159" s="62"/>
    </row>
    <row r="160" spans="1:7" ht="33" x14ac:dyDescent="0.3">
      <c r="A160" s="46" t="s">
        <v>137</v>
      </c>
      <c r="B160" s="265">
        <v>1</v>
      </c>
      <c r="C160" s="62"/>
      <c r="D160" s="95" t="s">
        <v>516</v>
      </c>
      <c r="E160" s="62"/>
      <c r="F160" s="62"/>
    </row>
    <row r="161" spans="1:7" x14ac:dyDescent="0.3">
      <c r="A161" s="526" t="s">
        <v>34</v>
      </c>
      <c r="B161" s="535"/>
      <c r="C161" s="536"/>
      <c r="D161" s="99">
        <f>SUM(B153:C160)</f>
        <v>12</v>
      </c>
    </row>
    <row r="162" spans="1:7" x14ac:dyDescent="0.3">
      <c r="A162" s="526" t="s">
        <v>251</v>
      </c>
      <c r="B162" s="527"/>
      <c r="C162" s="528"/>
      <c r="D162" s="21">
        <f>D161/(COUNT(B153:C160)*2)</f>
        <v>0.75</v>
      </c>
    </row>
    <row r="163" spans="1:7" s="10" customFormat="1" x14ac:dyDescent="0.3">
      <c r="A163" s="14"/>
      <c r="B163" s="15"/>
      <c r="C163" s="17"/>
      <c r="D163" s="18"/>
      <c r="G163" s="93"/>
    </row>
    <row r="164" spans="1:7" ht="19.5" x14ac:dyDescent="0.4">
      <c r="A164" s="531" t="s">
        <v>64</v>
      </c>
      <c r="B164" s="532"/>
      <c r="C164" s="532"/>
      <c r="D164" s="532"/>
      <c r="E164" s="532"/>
      <c r="F164" s="532"/>
    </row>
    <row r="165" spans="1:7" ht="132.75" x14ac:dyDescent="0.35">
      <c r="A165" s="28" t="s">
        <v>242</v>
      </c>
      <c r="B165" s="62">
        <v>0</v>
      </c>
      <c r="C165" s="88">
        <f>IF(B165=0, -5, "0")</f>
        <v>-5</v>
      </c>
      <c r="D165" s="63" t="s">
        <v>518</v>
      </c>
      <c r="E165" s="63" t="s">
        <v>527</v>
      </c>
      <c r="F165" s="62"/>
    </row>
    <row r="166" spans="1:7" ht="33" x14ac:dyDescent="0.3">
      <c r="A166" s="7" t="s">
        <v>243</v>
      </c>
      <c r="B166" s="265">
        <v>1</v>
      </c>
      <c r="C166" s="62"/>
      <c r="D166" s="63" t="s">
        <v>517</v>
      </c>
      <c r="E166" s="62"/>
      <c r="F166" s="62"/>
    </row>
    <row r="167" spans="1:7" x14ac:dyDescent="0.3">
      <c r="A167" s="30" t="s">
        <v>176</v>
      </c>
      <c r="B167" s="265">
        <v>2</v>
      </c>
      <c r="C167" s="62"/>
      <c r="E167" s="62"/>
      <c r="F167" s="62"/>
    </row>
    <row r="168" spans="1:7" x14ac:dyDescent="0.3">
      <c r="A168" s="7" t="s">
        <v>73</v>
      </c>
      <c r="B168" s="265">
        <v>2</v>
      </c>
      <c r="C168" s="62"/>
      <c r="D168" s="62"/>
      <c r="E168" s="63"/>
      <c r="F168" s="62"/>
    </row>
    <row r="169" spans="1:7" x14ac:dyDescent="0.3">
      <c r="A169" s="526" t="s">
        <v>34</v>
      </c>
      <c r="B169" s="527"/>
      <c r="C169" s="528"/>
      <c r="D169" s="97">
        <f>SUM(B165:C168)</f>
        <v>0</v>
      </c>
    </row>
    <row r="170" spans="1:7" x14ac:dyDescent="0.3">
      <c r="A170" s="526" t="s">
        <v>251</v>
      </c>
      <c r="B170" s="527"/>
      <c r="C170" s="528"/>
      <c r="D170" s="21">
        <f>D169/(COUNT(B165:C168)*2)</f>
        <v>0</v>
      </c>
    </row>
    <row r="171" spans="1:7" s="10" customFormat="1" x14ac:dyDescent="0.3">
      <c r="A171" s="14"/>
      <c r="B171" s="15"/>
      <c r="C171" s="15"/>
      <c r="D171" s="16"/>
      <c r="G171" s="93"/>
    </row>
    <row r="172" spans="1:7" ht="19.5" x14ac:dyDescent="0.4">
      <c r="A172" s="529" t="s">
        <v>15</v>
      </c>
      <c r="B172" s="530"/>
      <c r="C172" s="530"/>
      <c r="D172" s="530"/>
      <c r="E172" s="530"/>
      <c r="F172" s="530"/>
    </row>
    <row r="173" spans="1:7" ht="33" x14ac:dyDescent="0.3">
      <c r="A173" s="8" t="s">
        <v>152</v>
      </c>
      <c r="B173" s="62">
        <v>1</v>
      </c>
      <c r="C173" s="62"/>
      <c r="D173" s="63" t="s">
        <v>520</v>
      </c>
      <c r="E173" s="62"/>
      <c r="F173" s="62"/>
    </row>
    <row r="174" spans="1:7" ht="33" x14ac:dyDescent="0.3">
      <c r="A174" s="7" t="s">
        <v>74</v>
      </c>
      <c r="B174" s="265">
        <v>1</v>
      </c>
      <c r="C174" s="62"/>
      <c r="D174" s="63" t="s">
        <v>519</v>
      </c>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6" t="s">
        <v>34</v>
      </c>
      <c r="B177" s="527"/>
      <c r="C177" s="528"/>
      <c r="D177" s="97">
        <f>SUM(B173:C176)</f>
        <v>6</v>
      </c>
    </row>
    <row r="178" spans="1:7" x14ac:dyDescent="0.3">
      <c r="A178" s="526" t="s">
        <v>251</v>
      </c>
      <c r="B178" s="527"/>
      <c r="C178" s="528"/>
      <c r="D178" s="21">
        <f>D177/(COUNT(B173:C176)*2)</f>
        <v>0.75</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62">
        <v>2</v>
      </c>
      <c r="C181" s="62"/>
      <c r="D181" s="63"/>
      <c r="E181" s="63"/>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6" t="s">
        <v>34</v>
      </c>
      <c r="B186" s="527"/>
      <c r="C186" s="528"/>
      <c r="D186" s="97">
        <f>SUM(B181:C185)</f>
        <v>10</v>
      </c>
    </row>
    <row r="187" spans="1:7" x14ac:dyDescent="0.3">
      <c r="A187" s="526" t="s">
        <v>251</v>
      </c>
      <c r="B187" s="527"/>
      <c r="C187" s="528"/>
      <c r="D187" s="21">
        <f>D186/(COUNT(B181:C185)*2)</f>
        <v>1</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62">
        <v>2</v>
      </c>
      <c r="C190" s="62"/>
      <c r="D190" s="265"/>
      <c r="E190" s="62"/>
      <c r="F190" s="62"/>
      <c r="G190" s="3"/>
    </row>
    <row r="191" spans="1:7" ht="18" x14ac:dyDescent="0.35">
      <c r="A191" s="100" t="s">
        <v>271</v>
      </c>
      <c r="B191" s="265">
        <v>2</v>
      </c>
      <c r="C191" s="88" t="str">
        <f>IF(B191=0, -5, "0")</f>
        <v>0</v>
      </c>
      <c r="D191" s="62"/>
      <c r="E191" s="62"/>
      <c r="F191" s="62"/>
    </row>
    <row r="192" spans="1:7" x14ac:dyDescent="0.3">
      <c r="A192" s="8" t="s">
        <v>267</v>
      </c>
      <c r="B192" s="265">
        <v>2</v>
      </c>
      <c r="C192" s="62"/>
      <c r="D192" s="63"/>
      <c r="E192" s="62"/>
      <c r="F192" s="62"/>
    </row>
    <row r="193" spans="1:6" x14ac:dyDescent="0.3">
      <c r="A193" s="39" t="s">
        <v>159</v>
      </c>
      <c r="B193" s="265">
        <v>2</v>
      </c>
      <c r="C193" s="62"/>
      <c r="D193" s="62"/>
      <c r="E193" s="62"/>
      <c r="F193" s="62"/>
    </row>
    <row r="194" spans="1:6" x14ac:dyDescent="0.3">
      <c r="A194" s="526" t="s">
        <v>34</v>
      </c>
      <c r="B194" s="527"/>
      <c r="C194" s="528"/>
      <c r="D194" s="40">
        <f>SUM(B190:C193)</f>
        <v>8</v>
      </c>
    </row>
    <row r="195" spans="1:6" x14ac:dyDescent="0.3">
      <c r="A195" s="526" t="s">
        <v>251</v>
      </c>
      <c r="B195" s="527"/>
      <c r="C195" s="528"/>
      <c r="D195" s="21">
        <f>D194/(COUNT(B190:C193)*2)</f>
        <v>1</v>
      </c>
    </row>
    <row r="197" spans="1:6" ht="18" x14ac:dyDescent="0.35">
      <c r="A197" s="43" t="s">
        <v>422</v>
      </c>
      <c r="B197" s="42"/>
      <c r="C197" s="42"/>
      <c r="D197" s="104">
        <v>0.28999999999999998</v>
      </c>
      <c r="E197" s="101"/>
      <c r="F197" s="102"/>
    </row>
    <row r="198" spans="1:6" ht="22.5" x14ac:dyDescent="0.3">
      <c r="A198" s="23" t="s">
        <v>423</v>
      </c>
      <c r="B198" s="24"/>
      <c r="C198" s="25"/>
      <c r="D198" s="26">
        <f>SUM(D194,D186,D177,D169,D161,D63,D52,D33,D22,D118,D149,D133,D102,D84,D42)</f>
        <v>194</v>
      </c>
    </row>
    <row r="199" spans="1:6" ht="22.5" x14ac:dyDescent="0.3">
      <c r="A199" s="23" t="s">
        <v>276</v>
      </c>
      <c r="B199" s="24"/>
      <c r="C199" s="25"/>
      <c r="D199" s="27">
        <f>D198/(COUNT(B190:C193,B181:C185,B173:C176,B165:C168,B153:C160,B56:C62,B46:C51,B26:C32,B17:C21,B107:C117,B137:C148,B122:C132,B88:C101,B67:C83,B37:C41)*2)</f>
        <v>0.80833333333333335</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190:B193 B88:B101 B107:B117 B56:B62 B122:B132 B153:B160 B165:B168 B173:B176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2"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0"/>
      <c r="E1" s="510"/>
      <c r="F1" s="510"/>
      <c r="G1" s="51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1" t="s">
        <v>151</v>
      </c>
      <c r="B7" s="511"/>
      <c r="C7" s="511"/>
      <c r="D7" s="511"/>
      <c r="E7" s="511"/>
      <c r="F7" s="511"/>
      <c r="G7" s="111"/>
    </row>
    <row r="8" spans="1:7" ht="22.5" x14ac:dyDescent="0.45">
      <c r="A8" s="512" t="str">
        <f>'Page de garde'!D18</f>
        <v>Dorra sousse</v>
      </c>
      <c r="B8" s="512"/>
      <c r="C8" s="512"/>
      <c r="D8" s="512"/>
      <c r="E8" s="512"/>
      <c r="F8" s="512"/>
      <c r="G8" s="111"/>
    </row>
    <row r="9" spans="1:7" ht="22.5" x14ac:dyDescent="0.45">
      <c r="A9" s="112" t="s">
        <v>39</v>
      </c>
      <c r="B9" s="513"/>
      <c r="C9" s="513"/>
      <c r="D9" s="513"/>
      <c r="E9" s="513"/>
      <c r="F9" s="513"/>
      <c r="G9" s="111"/>
    </row>
    <row r="10" spans="1:7" ht="22.5" x14ac:dyDescent="0.45">
      <c r="A10" s="113" t="s">
        <v>41</v>
      </c>
      <c r="B10" s="514"/>
      <c r="C10" s="514"/>
      <c r="D10" s="514"/>
      <c r="E10" s="514"/>
      <c r="F10" s="514"/>
      <c r="G10" s="111"/>
    </row>
    <row r="11" spans="1:7" ht="22.5" x14ac:dyDescent="0.45">
      <c r="A11" s="112" t="s">
        <v>40</v>
      </c>
      <c r="B11" s="509"/>
      <c r="C11" s="509"/>
      <c r="D11" s="509"/>
      <c r="E11" s="509"/>
      <c r="F11" s="509"/>
      <c r="G11" s="111"/>
    </row>
    <row r="12" spans="1:7" ht="22.5" x14ac:dyDescent="0.45">
      <c r="A12" s="112" t="s">
        <v>200</v>
      </c>
      <c r="B12" s="515">
        <f>D730</f>
        <v>-0.5</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v>0</v>
      </c>
      <c r="C77" s="142">
        <f>IF(B77=0, -2, "0")</f>
        <v>-2</v>
      </c>
      <c r="D77" s="179"/>
      <c r="E77" s="124"/>
      <c r="F77" s="322"/>
      <c r="G77" s="114"/>
    </row>
    <row r="78" spans="1:7" ht="21" x14ac:dyDescent="0.4">
      <c r="A78" s="290" t="s">
        <v>63</v>
      </c>
      <c r="B78" s="122">
        <v>0</v>
      </c>
      <c r="C78" s="142">
        <f>IF(B78=0, -2, "0")</f>
        <v>-2</v>
      </c>
      <c r="D78" s="163"/>
      <c r="E78" s="163"/>
      <c r="F78" s="322"/>
      <c r="G78" s="114"/>
    </row>
    <row r="79" spans="1:7" ht="21" x14ac:dyDescent="0.4">
      <c r="A79" s="290" t="s">
        <v>331</v>
      </c>
      <c r="B79" s="122">
        <v>0</v>
      </c>
      <c r="C79" s="142">
        <f>IF(B79=0, -2, "0")</f>
        <v>-2</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v>0</v>
      </c>
      <c r="C93" s="169">
        <f>IF(B93=0, -2, "0")</f>
        <v>-2</v>
      </c>
      <c r="D93" s="128"/>
      <c r="E93" s="127"/>
      <c r="F93" s="322"/>
      <c r="G93" s="173"/>
    </row>
    <row r="94" spans="1:7" ht="21" x14ac:dyDescent="0.4">
      <c r="A94" s="168" t="s">
        <v>63</v>
      </c>
      <c r="B94" s="318">
        <v>0</v>
      </c>
      <c r="C94" s="169">
        <f>IF(B94=0, -2, "0")</f>
        <v>-2</v>
      </c>
      <c r="D94" s="128"/>
      <c r="E94" s="124"/>
      <c r="F94" s="322"/>
      <c r="G94" s="173"/>
    </row>
    <row r="95" spans="1:7" ht="21" x14ac:dyDescent="0.4">
      <c r="A95" s="168" t="s">
        <v>331</v>
      </c>
      <c r="B95" s="318">
        <v>0</v>
      </c>
      <c r="C95" s="169">
        <f>IF(B95=0, -2, "0")</f>
        <v>-2</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-12</v>
      </c>
      <c r="E130" s="108"/>
      <c r="F130" s="114"/>
      <c r="G130" s="114"/>
    </row>
    <row r="131" spans="1:16384" ht="22.5" x14ac:dyDescent="0.4">
      <c r="A131" s="292" t="s">
        <v>169</v>
      </c>
      <c r="B131" s="278"/>
      <c r="C131" s="279"/>
      <c r="D131" s="280">
        <f>D130/(COUNT(B105:C110,B122:C129,B113:C119,B85:C102,B66:C82,B56:C63)*2)</f>
        <v>-0.5</v>
      </c>
      <c r="E131" s="108"/>
      <c r="F131" s="114"/>
      <c r="G131" s="114"/>
    </row>
    <row r="132" spans="1:16384"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6" customFormat="1" ht="22.5" customHeight="1" x14ac:dyDescent="0.25">
      <c r="A135" s="445" t="s">
        <v>28</v>
      </c>
      <c r="B135" s="446" t="s">
        <v>29</v>
      </c>
      <c r="C135" s="446"/>
      <c r="D135" s="446" t="s">
        <v>42</v>
      </c>
      <c r="E135" s="447" t="s">
        <v>266</v>
      </c>
      <c r="F135" s="447" t="s">
        <v>302</v>
      </c>
    </row>
    <row r="136" spans="1:16384" s="326" customFormat="1" ht="22.5" customHeight="1" x14ac:dyDescent="0.25">
      <c r="A136" s="445"/>
      <c r="B136" s="118" t="s">
        <v>32</v>
      </c>
      <c r="C136" s="118" t="s">
        <v>31</v>
      </c>
      <c r="D136" s="446"/>
      <c r="E136" s="447"/>
      <c r="F136" s="44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4" t="s">
        <v>461</v>
      </c>
      <c r="B139" s="524"/>
      <c r="C139" s="524"/>
      <c r="D139" s="524"/>
      <c r="E139" s="524"/>
      <c r="F139" s="52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6"/>
      <c r="B165" s="434"/>
      <c r="C165" s="434"/>
      <c r="D165" s="434"/>
      <c r="E165" s="434"/>
      <c r="F165" s="434"/>
      <c r="G165" s="114"/>
    </row>
    <row r="166" spans="1:7" ht="32.25" customHeight="1" x14ac:dyDescent="0.4">
      <c r="A166" s="524" t="s">
        <v>462</v>
      </c>
      <c r="B166" s="524"/>
      <c r="C166" s="524"/>
      <c r="D166" s="524"/>
      <c r="E166" s="524"/>
      <c r="F166" s="52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74"/>
      <c r="C186" s="47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47" t="s">
        <v>266</v>
      </c>
      <c r="F375" s="447" t="s">
        <v>302</v>
      </c>
      <c r="G375" s="173"/>
    </row>
    <row r="376" spans="1:7" s="260" customFormat="1" ht="21" x14ac:dyDescent="0.4">
      <c r="A376" s="445"/>
      <c r="B376" s="118" t="s">
        <v>32</v>
      </c>
      <c r="C376" s="118" t="s">
        <v>31</v>
      </c>
      <c r="D376" s="446"/>
      <c r="E376" s="447"/>
      <c r="F376" s="44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1"/>
      <c r="B415" s="440"/>
      <c r="C415" s="440"/>
      <c r="D415" s="440"/>
      <c r="E415" s="440"/>
      <c r="F415" s="440"/>
      <c r="G415" s="440"/>
    </row>
    <row r="416" spans="1:7" s="260" customFormat="1" ht="24.75" x14ac:dyDescent="0.4">
      <c r="A416" s="506" t="s">
        <v>320</v>
      </c>
      <c r="B416" s="506"/>
      <c r="C416" s="506"/>
      <c r="D416" s="506"/>
      <c r="E416" s="506"/>
      <c r="F416" s="50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6" t="s">
        <v>311</v>
      </c>
      <c r="B464" s="506"/>
      <c r="C464" s="506"/>
      <c r="D464" s="506"/>
      <c r="E464" s="506"/>
      <c r="F464" s="50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7" t="s">
        <v>425</v>
      </c>
      <c r="B478" s="507"/>
      <c r="C478" s="507"/>
      <c r="D478" s="507"/>
      <c r="E478" s="507"/>
      <c r="F478" s="507"/>
      <c r="G478" s="114"/>
    </row>
    <row r="479" spans="1:7" ht="21" customHeight="1" x14ac:dyDescent="0.4">
      <c r="A479" s="234">
        <f>B11</f>
        <v>0</v>
      </c>
      <c r="F479" s="258"/>
      <c r="G479" s="114"/>
    </row>
    <row r="480" spans="1:7" ht="21" x14ac:dyDescent="0.4">
      <c r="A480" s="477" t="s">
        <v>28</v>
      </c>
      <c r="B480" s="478" t="s">
        <v>29</v>
      </c>
      <c r="C480" s="478"/>
      <c r="D480" s="478" t="s">
        <v>42</v>
      </c>
      <c r="E480" s="479" t="s">
        <v>266</v>
      </c>
      <c r="F480" s="479" t="s">
        <v>302</v>
      </c>
      <c r="G480" s="114"/>
    </row>
    <row r="481" spans="1:7" ht="21" x14ac:dyDescent="0.4">
      <c r="A481" s="477"/>
      <c r="B481" s="320" t="s">
        <v>32</v>
      </c>
      <c r="C481" s="320" t="s">
        <v>31</v>
      </c>
      <c r="D481" s="478"/>
      <c r="E481" s="479"/>
      <c r="F481" s="479"/>
      <c r="G481" s="114"/>
    </row>
    <row r="482" spans="1:7" s="260" customFormat="1" ht="22.5" x14ac:dyDescent="0.4">
      <c r="A482" s="367"/>
      <c r="B482" s="368"/>
      <c r="C482" s="368"/>
      <c r="D482" s="368"/>
      <c r="E482" s="354"/>
      <c r="F482" s="354"/>
      <c r="G482" s="173"/>
    </row>
    <row r="483" spans="1:7" s="260" customFormat="1" ht="24.75" x14ac:dyDescent="0.4">
      <c r="A483" s="468" t="s">
        <v>52</v>
      </c>
      <c r="B483" s="468"/>
      <c r="C483" s="468"/>
      <c r="D483" s="468"/>
      <c r="E483" s="468"/>
      <c r="F483" s="46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5" t="s">
        <v>463</v>
      </c>
      <c r="B491" s="466"/>
      <c r="C491" s="466"/>
      <c r="D491" s="466"/>
      <c r="E491" s="466"/>
      <c r="F491" s="46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0" t="s">
        <v>23</v>
      </c>
      <c r="B505" s="481"/>
      <c r="C505" s="481"/>
      <c r="D505" s="481"/>
      <c r="E505" s="481"/>
      <c r="F505" s="48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0"/>
      <c r="B517" s="490"/>
      <c r="C517" s="490"/>
      <c r="D517" s="490"/>
      <c r="E517" s="490"/>
      <c r="F517" s="490"/>
      <c r="G517" s="490"/>
    </row>
    <row r="518" spans="1:7" ht="26.25" customHeight="1" x14ac:dyDescent="0.5">
      <c r="A518" s="369" t="s">
        <v>311</v>
      </c>
      <c r="B518" s="502"/>
      <c r="C518" s="502"/>
      <c r="D518" s="502"/>
      <c r="E518" s="502"/>
      <c r="F518" s="50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8" t="s">
        <v>97</v>
      </c>
      <c r="B530" s="508"/>
      <c r="C530" s="508"/>
      <c r="D530" s="508"/>
      <c r="E530" s="508"/>
      <c r="F530" s="508"/>
      <c r="G530" s="114"/>
    </row>
    <row r="531" spans="1:7" ht="22.5" customHeight="1" x14ac:dyDescent="0.4">
      <c r="A531" s="234">
        <f>B11</f>
        <v>0</v>
      </c>
      <c r="B531" s="114"/>
      <c r="C531" s="135"/>
      <c r="D531" s="137"/>
      <c r="E531" s="137"/>
      <c r="F531" s="137"/>
      <c r="G531" s="114"/>
    </row>
    <row r="532" spans="1:7" ht="21" x14ac:dyDescent="0.4">
      <c r="A532" s="483" t="s">
        <v>28</v>
      </c>
      <c r="B532" s="485" t="s">
        <v>29</v>
      </c>
      <c r="C532" s="486"/>
      <c r="D532" s="446" t="s">
        <v>42</v>
      </c>
      <c r="E532" s="447" t="s">
        <v>266</v>
      </c>
      <c r="F532" s="447" t="s">
        <v>302</v>
      </c>
      <c r="G532" s="114"/>
    </row>
    <row r="533" spans="1:7" ht="21" x14ac:dyDescent="0.4">
      <c r="A533" s="484"/>
      <c r="B533" s="315" t="s">
        <v>32</v>
      </c>
      <c r="C533" s="316" t="s">
        <v>31</v>
      </c>
      <c r="D533" s="446"/>
      <c r="E533" s="447"/>
      <c r="F533" s="447"/>
      <c r="G533" s="114"/>
    </row>
    <row r="534" spans="1:7" s="80" customFormat="1" ht="22.5" x14ac:dyDescent="0.4">
      <c r="A534" s="365"/>
      <c r="B534" s="366"/>
      <c r="C534" s="366"/>
      <c r="D534" s="361"/>
      <c r="E534" s="362"/>
      <c r="F534" s="362"/>
      <c r="G534" s="129"/>
    </row>
    <row r="535" spans="1:7" ht="24.75" x14ac:dyDescent="0.4">
      <c r="A535" s="370" t="s">
        <v>17</v>
      </c>
      <c r="B535" s="317"/>
      <c r="C535" s="504"/>
      <c r="D535" s="504"/>
      <c r="E535" s="504"/>
      <c r="F535" s="50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7">
        <f>SUM(B536:C541)</f>
        <v>0</v>
      </c>
      <c r="E542" s="248"/>
      <c r="F542" s="248"/>
      <c r="G542" s="114"/>
    </row>
    <row r="543" spans="1:7" ht="21" customHeight="1" x14ac:dyDescent="0.4">
      <c r="A543" s="459" t="s">
        <v>33</v>
      </c>
      <c r="B543" s="460"/>
      <c r="C543" s="461"/>
      <c r="D543" s="388" t="e">
        <f>D542/(COUNT(B536:C541)*2)</f>
        <v>#DIV/0!</v>
      </c>
      <c r="E543" s="248"/>
      <c r="F543" s="248"/>
      <c r="G543" s="114"/>
    </row>
    <row r="544" spans="1:7" ht="21" x14ac:dyDescent="0.4">
      <c r="A544" s="433"/>
      <c r="B544" s="433"/>
      <c r="C544" s="433"/>
      <c r="D544" s="433"/>
      <c r="E544" s="433"/>
      <c r="F544" s="43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5"/>
      <c r="B556" s="458"/>
      <c r="C556" s="458"/>
      <c r="D556" s="458"/>
      <c r="E556" s="458"/>
      <c r="F556" s="458"/>
      <c r="G556" s="458"/>
    </row>
    <row r="557" spans="1:7" ht="35.25" customHeight="1" x14ac:dyDescent="0.4">
      <c r="A557" s="371" t="s">
        <v>311</v>
      </c>
      <c r="B557" s="337"/>
      <c r="C557" s="456"/>
      <c r="D557" s="456"/>
      <c r="E557" s="456"/>
      <c r="F557" s="45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51" t="s">
        <v>34</v>
      </c>
      <c r="B566" s="451"/>
      <c r="C566" s="452"/>
      <c r="D566" s="378">
        <f>SUM(B558:C565,B546:C555)</f>
        <v>0</v>
      </c>
      <c r="E566" s="108"/>
      <c r="F566" s="114"/>
      <c r="G566" s="114"/>
    </row>
    <row r="567" spans="1:7" ht="21" x14ac:dyDescent="0.4">
      <c r="A567" s="451" t="s">
        <v>33</v>
      </c>
      <c r="B567" s="451"/>
      <c r="C567" s="45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0</v>
      </c>
      <c r="B574" s="114"/>
      <c r="C574" s="135"/>
      <c r="D574" s="356"/>
      <c r="E574" s="356"/>
      <c r="F574" s="356"/>
      <c r="G574" s="114"/>
    </row>
    <row r="575" spans="1:7" ht="21" x14ac:dyDescent="0.4">
      <c r="A575" s="477" t="s">
        <v>28</v>
      </c>
      <c r="B575" s="478" t="s">
        <v>29</v>
      </c>
      <c r="C575" s="478"/>
      <c r="D575" s="478" t="s">
        <v>42</v>
      </c>
      <c r="E575" s="479" t="s">
        <v>266</v>
      </c>
      <c r="F575" s="479" t="s">
        <v>302</v>
      </c>
      <c r="G575" s="114"/>
    </row>
    <row r="576" spans="1:7" ht="21" x14ac:dyDescent="0.4">
      <c r="A576" s="477"/>
      <c r="B576" s="320" t="s">
        <v>32</v>
      </c>
      <c r="C576" s="320" t="s">
        <v>31</v>
      </c>
      <c r="D576" s="478"/>
      <c r="E576" s="479"/>
      <c r="F576" s="479"/>
      <c r="G576" s="129"/>
    </row>
    <row r="577" spans="1:7" s="80" customFormat="1" ht="22.5" x14ac:dyDescent="0.4">
      <c r="A577" s="372"/>
      <c r="B577" s="373"/>
      <c r="C577" s="373"/>
      <c r="D577" s="373"/>
      <c r="E577" s="341"/>
      <c r="F577" s="374"/>
      <c r="G577" s="129"/>
    </row>
    <row r="578" spans="1:7" ht="24.75" x14ac:dyDescent="0.4">
      <c r="A578" s="491" t="s">
        <v>10</v>
      </c>
      <c r="B578" s="492"/>
      <c r="C578" s="492"/>
      <c r="D578" s="492"/>
      <c r="E578" s="492"/>
      <c r="F578" s="49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1" t="s">
        <v>34</v>
      </c>
      <c r="B588" s="451"/>
      <c r="C588" s="452"/>
      <c r="D588" s="378">
        <f>SUM(B579:C587)</f>
        <v>0</v>
      </c>
      <c r="E588" s="108"/>
      <c r="F588" s="114"/>
      <c r="G588" s="114"/>
    </row>
    <row r="589" spans="1:7" ht="21" x14ac:dyDescent="0.4">
      <c r="A589" s="451" t="s">
        <v>33</v>
      </c>
      <c r="B589" s="451"/>
      <c r="C589" s="45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4" t="s">
        <v>23</v>
      </c>
      <c r="B591" s="495"/>
      <c r="C591" s="495"/>
      <c r="D591" s="495"/>
      <c r="E591" s="495"/>
      <c r="F591" s="49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51" t="s">
        <v>34</v>
      </c>
      <c r="B606" s="451"/>
      <c r="C606" s="452"/>
      <c r="D606" s="378">
        <f>SUM(B592:C605)</f>
        <v>0</v>
      </c>
      <c r="E606" s="108"/>
      <c r="F606" s="114"/>
      <c r="G606" s="114"/>
    </row>
    <row r="607" spans="1:7" ht="21" x14ac:dyDescent="0.4">
      <c r="A607" s="451" t="s">
        <v>33</v>
      </c>
      <c r="B607" s="451"/>
      <c r="C607" s="45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3" t="s">
        <v>170</v>
      </c>
      <c r="B610" s="454"/>
      <c r="C610" s="455"/>
      <c r="D610" s="154" t="e">
        <f>D609/(COUNT(B579:C587,B592:C605)*2)</f>
        <v>#DIV/0!</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462"/>
      <c r="D617" s="462"/>
      <c r="E617" s="462"/>
      <c r="F617" s="46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1" t="s">
        <v>34</v>
      </c>
      <c r="B627" s="451"/>
      <c r="C627" s="451"/>
      <c r="D627" s="378">
        <f>SUM(B618:C626)</f>
        <v>0</v>
      </c>
      <c r="E627" s="488"/>
      <c r="F627" s="467"/>
      <c r="G627" s="129"/>
    </row>
    <row r="628" spans="1:7" ht="21" x14ac:dyDescent="0.4">
      <c r="A628" s="451" t="s">
        <v>33</v>
      </c>
      <c r="B628" s="451"/>
      <c r="C628" s="451"/>
      <c r="D628" s="388" t="e">
        <f>D627/(COUNT(B618:C626)*2)</f>
        <v>#DIV/0!</v>
      </c>
      <c r="E628" s="489"/>
      <c r="F628" s="490"/>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9" t="s">
        <v>34</v>
      </c>
      <c r="B639" s="460"/>
      <c r="C639" s="46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2"/>
      <c r="D642" s="462"/>
      <c r="E642" s="462"/>
      <c r="F642" s="46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3" t="s">
        <v>26</v>
      </c>
      <c r="B653" s="462"/>
      <c r="C653" s="462"/>
      <c r="D653" s="462"/>
      <c r="E653" s="462"/>
      <c r="F653" s="46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7" t="s">
        <v>311</v>
      </c>
      <c r="B661" s="498"/>
      <c r="C661" s="498"/>
      <c r="D661" s="498"/>
      <c r="E661" s="498"/>
      <c r="F661" s="49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0</v>
      </c>
      <c r="B677" s="114"/>
      <c r="C677" s="135"/>
      <c r="D677" s="135"/>
      <c r="E677" s="328"/>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0" t="s">
        <v>459</v>
      </c>
      <c r="B704" s="500"/>
      <c r="C704" s="500"/>
      <c r="D704" s="500"/>
      <c r="E704" s="500"/>
      <c r="F704" s="500"/>
      <c r="G704" s="274"/>
    </row>
    <row r="705" spans="1:7" ht="21" customHeight="1" x14ac:dyDescent="0.4">
      <c r="A705" s="251">
        <f>B11</f>
        <v>0</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3" t="s">
        <v>32</v>
      </c>
      <c r="C707" s="383" t="s">
        <v>31</v>
      </c>
      <c r="D707" s="446"/>
      <c r="E707" s="447"/>
      <c r="F707" s="447"/>
      <c r="G707" s="274"/>
    </row>
    <row r="708" spans="1:7" s="80" customFormat="1" ht="22.5" x14ac:dyDescent="0.4">
      <c r="A708" s="360"/>
      <c r="B708" s="361"/>
      <c r="C708" s="361"/>
      <c r="D708" s="361"/>
      <c r="E708" s="362"/>
      <c r="F708" s="362"/>
      <c r="G708" s="129"/>
    </row>
    <row r="709" spans="1:7" ht="24.75" x14ac:dyDescent="0.4">
      <c r="A709" s="448" t="s">
        <v>306</v>
      </c>
      <c r="B709" s="449"/>
      <c r="C709" s="449"/>
      <c r="D709" s="449"/>
      <c r="E709" s="449"/>
      <c r="F709" s="45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8" t="s">
        <v>307</v>
      </c>
      <c r="B718" s="449"/>
      <c r="C718" s="449"/>
      <c r="D718" s="449"/>
      <c r="E718" s="449"/>
      <c r="F718" s="45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-12</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Ok0x/Kq7zP62Mi4SBgZhuK4p5ljFOhCzdrTYXiCS16d0qfDD/O6IjasYShizVNfROXODMTm1okd7U9qtcwBNA==" saltValue="69D4Xi5+98kM9AMUrOoTB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6"/>
      <c r="E1" s="546"/>
      <c r="F1" s="546"/>
      <c r="G1" s="546"/>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7" t="s">
        <v>46</v>
      </c>
      <c r="B6" s="547"/>
      <c r="C6" s="547"/>
      <c r="D6" s="547"/>
      <c r="E6" s="547"/>
      <c r="F6" s="547"/>
      <c r="G6" s="92"/>
    </row>
    <row r="7" spans="1:7" s="258" customFormat="1" ht="21.75" customHeight="1" x14ac:dyDescent="0.5">
      <c r="A7" s="548" t="str">
        <f>'Page de garde'!D18</f>
        <v>Dorra sousse</v>
      </c>
      <c r="B7" s="548"/>
      <c r="C7" s="548"/>
      <c r="D7" s="548"/>
      <c r="E7" s="548"/>
      <c r="F7" s="548"/>
      <c r="G7" s="92"/>
    </row>
    <row r="8" spans="1:7" s="258" customFormat="1" ht="24.75" x14ac:dyDescent="0.5">
      <c r="A8" s="4" t="s">
        <v>39</v>
      </c>
      <c r="B8" s="549" t="str">
        <f>'A1 Exploitation'!B9:F9</f>
        <v>Dr Hend KAMOUN</v>
      </c>
      <c r="C8" s="549"/>
      <c r="D8" s="549"/>
      <c r="E8" s="549"/>
      <c r="F8" s="549"/>
      <c r="G8" s="92"/>
    </row>
    <row r="9" spans="1:7" s="258" customFormat="1" ht="24.75" x14ac:dyDescent="0.5">
      <c r="A9" s="5" t="s">
        <v>41</v>
      </c>
      <c r="B9" s="550" t="str">
        <f>'A1 Exploitation'!B10:F10</f>
        <v>Directeur du magasin et chefs rayons</v>
      </c>
      <c r="C9" s="550"/>
      <c r="D9" s="550"/>
      <c r="E9" s="550"/>
      <c r="F9" s="550"/>
      <c r="G9" s="92"/>
    </row>
    <row r="10" spans="1:7" s="258" customFormat="1" ht="24.75" x14ac:dyDescent="0.5">
      <c r="A10" s="4" t="s">
        <v>40</v>
      </c>
      <c r="B10" s="545">
        <f>'A1 Exploitation'!B11:F11</f>
        <v>43524</v>
      </c>
      <c r="C10" s="545"/>
      <c r="D10" s="545"/>
      <c r="E10" s="545"/>
      <c r="F10" s="545"/>
      <c r="G10" s="92"/>
    </row>
    <row r="11" spans="1:7" s="258" customFormat="1" ht="24.75" x14ac:dyDescent="0.5">
      <c r="A11" s="4" t="s">
        <v>250</v>
      </c>
      <c r="B11" s="542" t="e">
        <f>D199</f>
        <v>#DIV/0!</v>
      </c>
      <c r="C11" s="542"/>
      <c r="D11" s="542"/>
      <c r="E11" s="542"/>
      <c r="F11" s="542"/>
      <c r="G11" s="92"/>
    </row>
    <row r="12" spans="1:7" s="258" customFormat="1" ht="22.5" x14ac:dyDescent="0.45">
      <c r="A12" s="1"/>
      <c r="D12" s="510"/>
      <c r="E12" s="510"/>
      <c r="F12" s="510"/>
      <c r="G12" s="510"/>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1">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80">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80">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80">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80">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80">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80">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80">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80">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80">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1">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80">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80">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80">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0"/>
      <c r="E1" s="510"/>
      <c r="F1" s="510"/>
      <c r="G1" s="51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1" t="s">
        <v>151</v>
      </c>
      <c r="B7" s="511"/>
      <c r="C7" s="511"/>
      <c r="D7" s="511"/>
      <c r="E7" s="511"/>
      <c r="F7" s="511"/>
      <c r="G7" s="111"/>
    </row>
    <row r="8" spans="1:7" ht="22.5" x14ac:dyDescent="0.45">
      <c r="A8" s="512" t="str">
        <f>'Page de garde'!D18</f>
        <v>Dorra sousse</v>
      </c>
      <c r="B8" s="512"/>
      <c r="C8" s="512"/>
      <c r="D8" s="512"/>
      <c r="E8" s="512"/>
      <c r="F8" s="512"/>
      <c r="G8" s="111"/>
    </row>
    <row r="9" spans="1:7" ht="22.5" x14ac:dyDescent="0.45">
      <c r="A9" s="112" t="s">
        <v>39</v>
      </c>
      <c r="B9" s="513"/>
      <c r="C9" s="513"/>
      <c r="D9" s="513"/>
      <c r="E9" s="513"/>
      <c r="F9" s="513"/>
      <c r="G9" s="111"/>
    </row>
    <row r="10" spans="1:7" ht="22.5" x14ac:dyDescent="0.45">
      <c r="A10" s="113" t="s">
        <v>41</v>
      </c>
      <c r="B10" s="514"/>
      <c r="C10" s="514"/>
      <c r="D10" s="514"/>
      <c r="E10" s="514"/>
      <c r="F10" s="514"/>
      <c r="G10" s="111"/>
    </row>
    <row r="11" spans="1:7" ht="22.5" x14ac:dyDescent="0.45">
      <c r="A11" s="112" t="s">
        <v>40</v>
      </c>
      <c r="B11" s="509"/>
      <c r="C11" s="509"/>
      <c r="D11" s="509"/>
      <c r="E11" s="509"/>
      <c r="F11" s="509"/>
      <c r="G11" s="111"/>
    </row>
    <row r="12" spans="1:7" ht="22.5" x14ac:dyDescent="0.45">
      <c r="A12" s="112" t="s">
        <v>200</v>
      </c>
      <c r="B12" s="515" t="e">
        <f>D730</f>
        <v>#DIV/0!</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6" customFormat="1" ht="22.5" customHeight="1" x14ac:dyDescent="0.25">
      <c r="A135" s="445" t="s">
        <v>28</v>
      </c>
      <c r="B135" s="446" t="s">
        <v>29</v>
      </c>
      <c r="C135" s="446"/>
      <c r="D135" s="446" t="s">
        <v>42</v>
      </c>
      <c r="E135" s="447" t="s">
        <v>266</v>
      </c>
      <c r="F135" s="447" t="s">
        <v>302</v>
      </c>
    </row>
    <row r="136" spans="1:16384" s="326" customFormat="1" ht="22.5" customHeight="1" x14ac:dyDescent="0.25">
      <c r="A136" s="445"/>
      <c r="B136" s="118" t="s">
        <v>32</v>
      </c>
      <c r="C136" s="118" t="s">
        <v>31</v>
      </c>
      <c r="D136" s="446"/>
      <c r="E136" s="447"/>
      <c r="F136" s="44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4" t="s">
        <v>461</v>
      </c>
      <c r="B139" s="524"/>
      <c r="C139" s="524"/>
      <c r="D139" s="524"/>
      <c r="E139" s="524"/>
      <c r="F139" s="52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6"/>
      <c r="B165" s="434"/>
      <c r="C165" s="434"/>
      <c r="D165" s="434"/>
      <c r="E165" s="434"/>
      <c r="F165" s="434"/>
      <c r="G165" s="114"/>
    </row>
    <row r="166" spans="1:7" ht="32.25" customHeight="1" x14ac:dyDescent="0.4">
      <c r="A166" s="524" t="s">
        <v>462</v>
      </c>
      <c r="B166" s="524"/>
      <c r="C166" s="524"/>
      <c r="D166" s="524"/>
      <c r="E166" s="524"/>
      <c r="F166" s="52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4"/>
      <c r="C186" s="47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47" t="s">
        <v>266</v>
      </c>
      <c r="F375" s="447" t="s">
        <v>302</v>
      </c>
      <c r="G375" s="173"/>
    </row>
    <row r="376" spans="1:7" s="260" customFormat="1" ht="21" x14ac:dyDescent="0.4">
      <c r="A376" s="445"/>
      <c r="B376" s="118" t="s">
        <v>32</v>
      </c>
      <c r="C376" s="118" t="s">
        <v>31</v>
      </c>
      <c r="D376" s="446"/>
      <c r="E376" s="447"/>
      <c r="F376" s="44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1"/>
      <c r="B415" s="440"/>
      <c r="C415" s="440"/>
      <c r="D415" s="440"/>
      <c r="E415" s="440"/>
      <c r="F415" s="440"/>
      <c r="G415" s="440"/>
    </row>
    <row r="416" spans="1:7" s="260" customFormat="1" ht="24.75" x14ac:dyDescent="0.4">
      <c r="A416" s="506" t="s">
        <v>320</v>
      </c>
      <c r="B416" s="506"/>
      <c r="C416" s="506"/>
      <c r="D416" s="506"/>
      <c r="E416" s="506"/>
      <c r="F416" s="50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6" t="s">
        <v>311</v>
      </c>
      <c r="B464" s="506"/>
      <c r="C464" s="506"/>
      <c r="D464" s="506"/>
      <c r="E464" s="506"/>
      <c r="F464" s="50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7" t="s">
        <v>425</v>
      </c>
      <c r="B478" s="507"/>
      <c r="C478" s="507"/>
      <c r="D478" s="507"/>
      <c r="E478" s="507"/>
      <c r="F478" s="507"/>
      <c r="G478" s="114"/>
    </row>
    <row r="479" spans="1:7" ht="21" customHeight="1" x14ac:dyDescent="0.4">
      <c r="A479" s="234">
        <f>B11</f>
        <v>0</v>
      </c>
      <c r="F479" s="258"/>
      <c r="G479" s="114"/>
    </row>
    <row r="480" spans="1:7" ht="21" x14ac:dyDescent="0.4">
      <c r="A480" s="477" t="s">
        <v>28</v>
      </c>
      <c r="B480" s="478" t="s">
        <v>29</v>
      </c>
      <c r="C480" s="478"/>
      <c r="D480" s="478" t="s">
        <v>42</v>
      </c>
      <c r="E480" s="479" t="s">
        <v>266</v>
      </c>
      <c r="F480" s="479" t="s">
        <v>302</v>
      </c>
      <c r="G480" s="114"/>
    </row>
    <row r="481" spans="1:7" ht="21" x14ac:dyDescent="0.4">
      <c r="A481" s="477"/>
      <c r="B481" s="320" t="s">
        <v>32</v>
      </c>
      <c r="C481" s="320" t="s">
        <v>31</v>
      </c>
      <c r="D481" s="478"/>
      <c r="E481" s="479"/>
      <c r="F481" s="479"/>
      <c r="G481" s="114"/>
    </row>
    <row r="482" spans="1:7" s="260" customFormat="1" ht="22.5" x14ac:dyDescent="0.4">
      <c r="A482" s="367"/>
      <c r="B482" s="368"/>
      <c r="C482" s="368"/>
      <c r="D482" s="368"/>
      <c r="E482" s="354"/>
      <c r="F482" s="354"/>
      <c r="G482" s="173"/>
    </row>
    <row r="483" spans="1:7" s="260" customFormat="1" ht="24.75" x14ac:dyDescent="0.4">
      <c r="A483" s="468" t="s">
        <v>52</v>
      </c>
      <c r="B483" s="468"/>
      <c r="C483" s="468"/>
      <c r="D483" s="468"/>
      <c r="E483" s="468"/>
      <c r="F483" s="46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5" t="s">
        <v>463</v>
      </c>
      <c r="B491" s="466"/>
      <c r="C491" s="466"/>
      <c r="D491" s="466"/>
      <c r="E491" s="466"/>
      <c r="F491" s="46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0" t="s">
        <v>23</v>
      </c>
      <c r="B505" s="481"/>
      <c r="C505" s="481"/>
      <c r="D505" s="481"/>
      <c r="E505" s="481"/>
      <c r="F505" s="48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0"/>
      <c r="B517" s="490"/>
      <c r="C517" s="490"/>
      <c r="D517" s="490"/>
      <c r="E517" s="490"/>
      <c r="F517" s="490"/>
      <c r="G517" s="490"/>
    </row>
    <row r="518" spans="1:7" ht="26.25" customHeight="1" x14ac:dyDescent="0.5">
      <c r="A518" s="369" t="s">
        <v>311</v>
      </c>
      <c r="B518" s="502"/>
      <c r="C518" s="502"/>
      <c r="D518" s="502"/>
      <c r="E518" s="502"/>
      <c r="F518" s="50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8" t="s">
        <v>97</v>
      </c>
      <c r="B530" s="508"/>
      <c r="C530" s="508"/>
      <c r="D530" s="508"/>
      <c r="E530" s="508"/>
      <c r="F530" s="508"/>
      <c r="G530" s="114"/>
    </row>
    <row r="531" spans="1:7" ht="22.5" customHeight="1" x14ac:dyDescent="0.4">
      <c r="A531" s="234">
        <f>B11</f>
        <v>0</v>
      </c>
      <c r="B531" s="114"/>
      <c r="C531" s="135"/>
      <c r="D531" s="137"/>
      <c r="E531" s="137"/>
      <c r="F531" s="137"/>
      <c r="G531" s="114"/>
    </row>
    <row r="532" spans="1:7" ht="21" x14ac:dyDescent="0.4">
      <c r="A532" s="483" t="s">
        <v>28</v>
      </c>
      <c r="B532" s="485" t="s">
        <v>29</v>
      </c>
      <c r="C532" s="486"/>
      <c r="D532" s="446" t="s">
        <v>42</v>
      </c>
      <c r="E532" s="447" t="s">
        <v>266</v>
      </c>
      <c r="F532" s="447" t="s">
        <v>302</v>
      </c>
      <c r="G532" s="114"/>
    </row>
    <row r="533" spans="1:7" ht="21" x14ac:dyDescent="0.4">
      <c r="A533" s="484"/>
      <c r="B533" s="315" t="s">
        <v>32</v>
      </c>
      <c r="C533" s="316" t="s">
        <v>31</v>
      </c>
      <c r="D533" s="446"/>
      <c r="E533" s="447"/>
      <c r="F533" s="447"/>
      <c r="G533" s="114"/>
    </row>
    <row r="534" spans="1:7" s="80" customFormat="1" ht="22.5" x14ac:dyDescent="0.4">
      <c r="A534" s="365"/>
      <c r="B534" s="366"/>
      <c r="C534" s="366"/>
      <c r="D534" s="361"/>
      <c r="E534" s="362"/>
      <c r="F534" s="362"/>
      <c r="G534" s="129"/>
    </row>
    <row r="535" spans="1:7" ht="24.75" x14ac:dyDescent="0.4">
      <c r="A535" s="370" t="s">
        <v>17</v>
      </c>
      <c r="B535" s="317"/>
      <c r="C535" s="504"/>
      <c r="D535" s="504"/>
      <c r="E535" s="504"/>
      <c r="F535" s="50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7">
        <f>SUM(B536:C541)</f>
        <v>0</v>
      </c>
      <c r="E542" s="248"/>
      <c r="F542" s="248"/>
      <c r="G542" s="114"/>
    </row>
    <row r="543" spans="1:7" ht="21" customHeight="1" x14ac:dyDescent="0.4">
      <c r="A543" s="459" t="s">
        <v>33</v>
      </c>
      <c r="B543" s="460"/>
      <c r="C543" s="461"/>
      <c r="D543" s="388" t="e">
        <f>D542/(COUNT(B536:C541)*2)</f>
        <v>#DIV/0!</v>
      </c>
      <c r="E543" s="248"/>
      <c r="F543" s="248"/>
      <c r="G543" s="114"/>
    </row>
    <row r="544" spans="1:7" ht="21" x14ac:dyDescent="0.4">
      <c r="A544" s="433"/>
      <c r="B544" s="433"/>
      <c r="C544" s="433"/>
      <c r="D544" s="433"/>
      <c r="E544" s="433"/>
      <c r="F544" s="43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5"/>
      <c r="B556" s="458"/>
      <c r="C556" s="458"/>
      <c r="D556" s="458"/>
      <c r="E556" s="458"/>
      <c r="F556" s="458"/>
      <c r="G556" s="458"/>
    </row>
    <row r="557" spans="1:7" ht="35.25" customHeight="1" x14ac:dyDescent="0.4">
      <c r="A557" s="371" t="s">
        <v>311</v>
      </c>
      <c r="B557" s="337"/>
      <c r="C557" s="456"/>
      <c r="D557" s="456"/>
      <c r="E557" s="456"/>
      <c r="F557" s="45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1" t="s">
        <v>34</v>
      </c>
      <c r="B566" s="451"/>
      <c r="C566" s="452"/>
      <c r="D566" s="378">
        <f>SUM(B558:C565,B546:C555)</f>
        <v>0</v>
      </c>
      <c r="E566" s="108"/>
      <c r="F566" s="114"/>
      <c r="G566" s="114"/>
    </row>
    <row r="567" spans="1:7" ht="21" x14ac:dyDescent="0.4">
      <c r="A567" s="451" t="s">
        <v>33</v>
      </c>
      <c r="B567" s="451"/>
      <c r="C567" s="45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0</v>
      </c>
      <c r="B574" s="114"/>
      <c r="C574" s="135"/>
      <c r="D574" s="356"/>
      <c r="E574" s="356"/>
      <c r="F574" s="356"/>
      <c r="G574" s="114"/>
    </row>
    <row r="575" spans="1:7" ht="21" x14ac:dyDescent="0.4">
      <c r="A575" s="477" t="s">
        <v>28</v>
      </c>
      <c r="B575" s="478" t="s">
        <v>29</v>
      </c>
      <c r="C575" s="478"/>
      <c r="D575" s="478" t="s">
        <v>42</v>
      </c>
      <c r="E575" s="479" t="s">
        <v>266</v>
      </c>
      <c r="F575" s="479" t="s">
        <v>302</v>
      </c>
      <c r="G575" s="114"/>
    </row>
    <row r="576" spans="1:7" ht="21" x14ac:dyDescent="0.4">
      <c r="A576" s="477"/>
      <c r="B576" s="320" t="s">
        <v>32</v>
      </c>
      <c r="C576" s="320" t="s">
        <v>31</v>
      </c>
      <c r="D576" s="478"/>
      <c r="E576" s="479"/>
      <c r="F576" s="479"/>
      <c r="G576" s="129"/>
    </row>
    <row r="577" spans="1:7" s="80" customFormat="1" ht="22.5" x14ac:dyDescent="0.4">
      <c r="A577" s="372"/>
      <c r="B577" s="373"/>
      <c r="C577" s="373"/>
      <c r="D577" s="373"/>
      <c r="E577" s="341"/>
      <c r="F577" s="374"/>
      <c r="G577" s="129"/>
    </row>
    <row r="578" spans="1:7" ht="24.75" x14ac:dyDescent="0.4">
      <c r="A578" s="491" t="s">
        <v>10</v>
      </c>
      <c r="B578" s="492"/>
      <c r="C578" s="492"/>
      <c r="D578" s="492"/>
      <c r="E578" s="492"/>
      <c r="F578" s="49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1" t="s">
        <v>34</v>
      </c>
      <c r="B588" s="451"/>
      <c r="C588" s="452"/>
      <c r="D588" s="378">
        <f>SUM(B579:C587)</f>
        <v>0</v>
      </c>
      <c r="E588" s="108"/>
      <c r="F588" s="114"/>
      <c r="G588" s="114"/>
    </row>
    <row r="589" spans="1:7" ht="21" x14ac:dyDescent="0.4">
      <c r="A589" s="451" t="s">
        <v>33</v>
      </c>
      <c r="B589" s="451"/>
      <c r="C589" s="45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4" t="s">
        <v>23</v>
      </c>
      <c r="B591" s="495"/>
      <c r="C591" s="495"/>
      <c r="D591" s="495"/>
      <c r="E591" s="495"/>
      <c r="F591" s="49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1" t="s">
        <v>34</v>
      </c>
      <c r="B606" s="451"/>
      <c r="C606" s="452"/>
      <c r="D606" s="378">
        <f>SUM(B592:C605)</f>
        <v>0</v>
      </c>
      <c r="E606" s="108"/>
      <c r="F606" s="114"/>
      <c r="G606" s="114"/>
    </row>
    <row r="607" spans="1:7" ht="21" x14ac:dyDescent="0.4">
      <c r="A607" s="451" t="s">
        <v>33</v>
      </c>
      <c r="B607" s="451"/>
      <c r="C607" s="45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3" t="s">
        <v>170</v>
      </c>
      <c r="B610" s="454"/>
      <c r="C610" s="455"/>
      <c r="D610" s="154" t="e">
        <f>D609/(COUNT(B579:C587,B592:C605)*2)</f>
        <v>#DIV/0!</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462"/>
      <c r="D617" s="462"/>
      <c r="E617" s="462"/>
      <c r="F617" s="46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1" t="s">
        <v>34</v>
      </c>
      <c r="B627" s="451"/>
      <c r="C627" s="451"/>
      <c r="D627" s="378">
        <f>SUM(B618:C626)</f>
        <v>0</v>
      </c>
      <c r="E627" s="488"/>
      <c r="F627" s="467"/>
      <c r="G627" s="129"/>
    </row>
    <row r="628" spans="1:7" ht="21" x14ac:dyDescent="0.4">
      <c r="A628" s="451" t="s">
        <v>33</v>
      </c>
      <c r="B628" s="451"/>
      <c r="C628" s="451"/>
      <c r="D628" s="388" t="e">
        <f>D627/(COUNT(B618:C626)*2)</f>
        <v>#DIV/0!</v>
      </c>
      <c r="E628" s="489"/>
      <c r="F628" s="490"/>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9" t="s">
        <v>34</v>
      </c>
      <c r="B639" s="460"/>
      <c r="C639" s="46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2"/>
      <c r="D642" s="462"/>
      <c r="E642" s="462"/>
      <c r="F642" s="46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3" t="s">
        <v>26</v>
      </c>
      <c r="B653" s="462"/>
      <c r="C653" s="462"/>
      <c r="D653" s="462"/>
      <c r="E653" s="462"/>
      <c r="F653" s="46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7" t="s">
        <v>311</v>
      </c>
      <c r="B661" s="498"/>
      <c r="C661" s="498"/>
      <c r="D661" s="498"/>
      <c r="E661" s="498"/>
      <c r="F661" s="49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0</v>
      </c>
      <c r="B677" s="114"/>
      <c r="C677" s="135"/>
      <c r="D677" s="135"/>
      <c r="E677" s="328"/>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0" t="s">
        <v>459</v>
      </c>
      <c r="B704" s="500"/>
      <c r="C704" s="500"/>
      <c r="D704" s="500"/>
      <c r="E704" s="500"/>
      <c r="F704" s="500"/>
      <c r="G704" s="274"/>
    </row>
    <row r="705" spans="1:7" ht="21" customHeight="1" x14ac:dyDescent="0.4">
      <c r="A705" s="251">
        <f>B11</f>
        <v>0</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3" t="s">
        <v>32</v>
      </c>
      <c r="C707" s="383" t="s">
        <v>31</v>
      </c>
      <c r="D707" s="446"/>
      <c r="E707" s="447"/>
      <c r="F707" s="447"/>
      <c r="G707" s="274"/>
    </row>
    <row r="708" spans="1:7" s="80" customFormat="1" ht="22.5" x14ac:dyDescent="0.4">
      <c r="A708" s="360"/>
      <c r="B708" s="361"/>
      <c r="C708" s="361"/>
      <c r="D708" s="361"/>
      <c r="E708" s="362"/>
      <c r="F708" s="362"/>
      <c r="G708" s="129"/>
    </row>
    <row r="709" spans="1:7" ht="24.75" x14ac:dyDescent="0.4">
      <c r="A709" s="448" t="s">
        <v>306</v>
      </c>
      <c r="B709" s="449"/>
      <c r="C709" s="449"/>
      <c r="D709" s="449"/>
      <c r="E709" s="449"/>
      <c r="F709" s="45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8" t="s">
        <v>307</v>
      </c>
      <c r="B718" s="449"/>
      <c r="C718" s="449"/>
      <c r="D718" s="449"/>
      <c r="E718" s="449"/>
      <c r="F718" s="45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6"/>
      <c r="E1" s="546"/>
      <c r="F1" s="546"/>
      <c r="G1" s="546"/>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7" t="s">
        <v>46</v>
      </c>
      <c r="B6" s="547"/>
      <c r="C6" s="547"/>
      <c r="D6" s="547"/>
      <c r="E6" s="547"/>
      <c r="F6" s="547"/>
      <c r="G6" s="92"/>
    </row>
    <row r="7" spans="1:7" s="258" customFormat="1" ht="21.75" customHeight="1" x14ac:dyDescent="0.5">
      <c r="A7" s="548" t="str">
        <f>'Page de garde'!D18</f>
        <v>Dorra sousse</v>
      </c>
      <c r="B7" s="548"/>
      <c r="C7" s="548"/>
      <c r="D7" s="548"/>
      <c r="E7" s="548"/>
      <c r="F7" s="548"/>
      <c r="G7" s="92"/>
    </row>
    <row r="8" spans="1:7" s="258" customFormat="1" ht="24.75" x14ac:dyDescent="0.5">
      <c r="A8" s="4" t="s">
        <v>39</v>
      </c>
      <c r="B8" s="549" t="str">
        <f>'A1 Exploitation'!B9:F9</f>
        <v>Dr Hend KAMOUN</v>
      </c>
      <c r="C8" s="549"/>
      <c r="D8" s="549"/>
      <c r="E8" s="549"/>
      <c r="F8" s="549"/>
      <c r="G8" s="92"/>
    </row>
    <row r="9" spans="1:7" s="258" customFormat="1" ht="24.75" x14ac:dyDescent="0.5">
      <c r="A9" s="5" t="s">
        <v>41</v>
      </c>
      <c r="B9" s="550" t="str">
        <f>'A1 Exploitation'!B10:F10</f>
        <v>Directeur du magasin et chefs rayons</v>
      </c>
      <c r="C9" s="550"/>
      <c r="D9" s="550"/>
      <c r="E9" s="550"/>
      <c r="F9" s="550"/>
      <c r="G9" s="92"/>
    </row>
    <row r="10" spans="1:7" s="258" customFormat="1" ht="24.75" x14ac:dyDescent="0.5">
      <c r="A10" s="4" t="s">
        <v>40</v>
      </c>
      <c r="B10" s="545">
        <f>'A1 Exploitation'!B11:F11</f>
        <v>43524</v>
      </c>
      <c r="C10" s="545"/>
      <c r="D10" s="545"/>
      <c r="E10" s="545"/>
      <c r="F10" s="545"/>
      <c r="G10" s="92"/>
    </row>
    <row r="11" spans="1:7" s="258" customFormat="1" ht="24.75" x14ac:dyDescent="0.5">
      <c r="A11" s="4" t="s">
        <v>250</v>
      </c>
      <c r="B11" s="542" t="e">
        <f>D199</f>
        <v>#DIV/0!</v>
      </c>
      <c r="C11" s="542"/>
      <c r="D11" s="542"/>
      <c r="E11" s="542"/>
      <c r="F11" s="542"/>
      <c r="G11" s="92"/>
    </row>
    <row r="12" spans="1:7" s="258" customFormat="1" ht="22.5" x14ac:dyDescent="0.45">
      <c r="A12" s="1"/>
      <c r="D12" s="510"/>
      <c r="E12" s="510"/>
      <c r="F12" s="510"/>
      <c r="G12" s="510"/>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1">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80">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80">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80">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80">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80">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80">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80">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80">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80">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1">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80">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80">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80">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Normal="100" zoomScaleSheetLayoutView="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0"/>
      <c r="E1" s="510"/>
      <c r="F1" s="510"/>
      <c r="G1" s="51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1" t="s">
        <v>151</v>
      </c>
      <c r="B7" s="511"/>
      <c r="C7" s="511"/>
      <c r="D7" s="511"/>
      <c r="E7" s="511"/>
      <c r="F7" s="511"/>
      <c r="G7" s="111"/>
    </row>
    <row r="8" spans="1:7" ht="22.5" x14ac:dyDescent="0.45">
      <c r="A8" s="512" t="str">
        <f>'Page de garde'!D18</f>
        <v>Dorra sousse</v>
      </c>
      <c r="B8" s="512"/>
      <c r="C8" s="512"/>
      <c r="D8" s="512"/>
      <c r="E8" s="512"/>
      <c r="F8" s="512"/>
      <c r="G8" s="111"/>
    </row>
    <row r="9" spans="1:7" ht="22.5" x14ac:dyDescent="0.45">
      <c r="A9" s="112" t="s">
        <v>39</v>
      </c>
      <c r="B9" s="513"/>
      <c r="C9" s="513"/>
      <c r="D9" s="513"/>
      <c r="E9" s="513"/>
      <c r="F9" s="513"/>
      <c r="G9" s="111"/>
    </row>
    <row r="10" spans="1:7" ht="22.5" x14ac:dyDescent="0.45">
      <c r="A10" s="113" t="s">
        <v>41</v>
      </c>
      <c r="B10" s="514"/>
      <c r="C10" s="514"/>
      <c r="D10" s="514"/>
      <c r="E10" s="514"/>
      <c r="F10" s="514"/>
      <c r="G10" s="111"/>
    </row>
    <row r="11" spans="1:7" ht="22.5" x14ac:dyDescent="0.45">
      <c r="A11" s="112" t="s">
        <v>40</v>
      </c>
      <c r="B11" s="509"/>
      <c r="C11" s="509"/>
      <c r="D11" s="509"/>
      <c r="E11" s="509"/>
      <c r="F11" s="509"/>
      <c r="G11" s="111"/>
    </row>
    <row r="12" spans="1:7" ht="22.5" x14ac:dyDescent="0.45">
      <c r="A12" s="112" t="s">
        <v>200</v>
      </c>
      <c r="B12" s="515">
        <f>D730</f>
        <v>-0.5</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v>0</v>
      </c>
      <c r="C93" s="169">
        <f>IF(B93=0, -2, "0")</f>
        <v>-2</v>
      </c>
      <c r="D93" s="128"/>
      <c r="E93" s="127"/>
      <c r="F93" s="322"/>
      <c r="G93" s="173"/>
    </row>
    <row r="94" spans="1:7" ht="21" x14ac:dyDescent="0.4">
      <c r="A94" s="168" t="s">
        <v>63</v>
      </c>
      <c r="B94" s="318">
        <v>0</v>
      </c>
      <c r="C94" s="169">
        <f>IF(B94=0, -2, "0")</f>
        <v>-2</v>
      </c>
      <c r="D94" s="128"/>
      <c r="E94" s="124"/>
      <c r="F94" s="322"/>
      <c r="G94" s="173"/>
    </row>
    <row r="95" spans="1:7" ht="21" x14ac:dyDescent="0.4">
      <c r="A95" s="168" t="s">
        <v>331</v>
      </c>
      <c r="B95" s="318">
        <v>0</v>
      </c>
      <c r="C95" s="169">
        <f>IF(B95=0, -2, "0")</f>
        <v>-2</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-6</v>
      </c>
      <c r="E130" s="108"/>
      <c r="F130" s="114"/>
      <c r="G130" s="114"/>
    </row>
    <row r="131" spans="1:16384" ht="22.5" x14ac:dyDescent="0.4">
      <c r="A131" s="292" t="s">
        <v>169</v>
      </c>
      <c r="B131" s="278"/>
      <c r="C131" s="279"/>
      <c r="D131" s="280">
        <f>D130/(COUNT(B105:C110,B122:C129,B113:C119,B85:C102,B66:C82,B56:C63)*2)</f>
        <v>-0.5</v>
      </c>
      <c r="E131" s="108"/>
      <c r="F131" s="114"/>
      <c r="G131" s="114"/>
    </row>
    <row r="132" spans="1:16384"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6" customFormat="1" ht="22.5" customHeight="1" x14ac:dyDescent="0.25">
      <c r="A135" s="445" t="s">
        <v>28</v>
      </c>
      <c r="B135" s="446" t="s">
        <v>29</v>
      </c>
      <c r="C135" s="446"/>
      <c r="D135" s="446" t="s">
        <v>42</v>
      </c>
      <c r="E135" s="447" t="s">
        <v>266</v>
      </c>
      <c r="F135" s="447" t="s">
        <v>302</v>
      </c>
    </row>
    <row r="136" spans="1:16384" s="326" customFormat="1" ht="22.5" customHeight="1" x14ac:dyDescent="0.25">
      <c r="A136" s="445"/>
      <c r="B136" s="118" t="s">
        <v>32</v>
      </c>
      <c r="C136" s="118" t="s">
        <v>31</v>
      </c>
      <c r="D136" s="446"/>
      <c r="E136" s="447"/>
      <c r="F136" s="44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4" t="s">
        <v>461</v>
      </c>
      <c r="B139" s="524"/>
      <c r="C139" s="524"/>
      <c r="D139" s="524"/>
      <c r="E139" s="524"/>
      <c r="F139" s="52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6"/>
      <c r="B165" s="434"/>
      <c r="C165" s="434"/>
      <c r="D165" s="434"/>
      <c r="E165" s="434"/>
      <c r="F165" s="434"/>
      <c r="G165" s="114"/>
    </row>
    <row r="166" spans="1:7" ht="32.25" customHeight="1" x14ac:dyDescent="0.4">
      <c r="A166" s="524" t="s">
        <v>462</v>
      </c>
      <c r="B166" s="524"/>
      <c r="C166" s="524"/>
      <c r="D166" s="524"/>
      <c r="E166" s="524"/>
      <c r="F166" s="52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4"/>
      <c r="C186" s="47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47" t="s">
        <v>266</v>
      </c>
      <c r="F375" s="447" t="s">
        <v>302</v>
      </c>
      <c r="G375" s="173"/>
    </row>
    <row r="376" spans="1:7" s="260" customFormat="1" ht="21" x14ac:dyDescent="0.4">
      <c r="A376" s="445"/>
      <c r="B376" s="118" t="s">
        <v>32</v>
      </c>
      <c r="C376" s="118" t="s">
        <v>31</v>
      </c>
      <c r="D376" s="446"/>
      <c r="E376" s="447"/>
      <c r="F376" s="44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1"/>
      <c r="B415" s="440"/>
      <c r="C415" s="440"/>
      <c r="D415" s="440"/>
      <c r="E415" s="440"/>
      <c r="F415" s="440"/>
      <c r="G415" s="440"/>
    </row>
    <row r="416" spans="1:7" s="260" customFormat="1" ht="24.75" x14ac:dyDescent="0.4">
      <c r="A416" s="506" t="s">
        <v>320</v>
      </c>
      <c r="B416" s="506"/>
      <c r="C416" s="506"/>
      <c r="D416" s="506"/>
      <c r="E416" s="506"/>
      <c r="F416" s="50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6" t="s">
        <v>311</v>
      </c>
      <c r="B464" s="506"/>
      <c r="C464" s="506"/>
      <c r="D464" s="506"/>
      <c r="E464" s="506"/>
      <c r="F464" s="50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7" t="s">
        <v>425</v>
      </c>
      <c r="B478" s="507"/>
      <c r="C478" s="507"/>
      <c r="D478" s="507"/>
      <c r="E478" s="507"/>
      <c r="F478" s="507"/>
      <c r="G478" s="114"/>
    </row>
    <row r="479" spans="1:7" ht="21" customHeight="1" x14ac:dyDescent="0.4">
      <c r="A479" s="234">
        <f>B11</f>
        <v>0</v>
      </c>
      <c r="F479" s="258"/>
      <c r="G479" s="114"/>
    </row>
    <row r="480" spans="1:7" ht="21" x14ac:dyDescent="0.4">
      <c r="A480" s="477" t="s">
        <v>28</v>
      </c>
      <c r="B480" s="478" t="s">
        <v>29</v>
      </c>
      <c r="C480" s="478"/>
      <c r="D480" s="478" t="s">
        <v>42</v>
      </c>
      <c r="E480" s="479" t="s">
        <v>266</v>
      </c>
      <c r="F480" s="479" t="s">
        <v>302</v>
      </c>
      <c r="G480" s="114"/>
    </row>
    <row r="481" spans="1:7" ht="21" x14ac:dyDescent="0.4">
      <c r="A481" s="477"/>
      <c r="B481" s="320" t="s">
        <v>32</v>
      </c>
      <c r="C481" s="320" t="s">
        <v>31</v>
      </c>
      <c r="D481" s="478"/>
      <c r="E481" s="479"/>
      <c r="F481" s="479"/>
      <c r="G481" s="114"/>
    </row>
    <row r="482" spans="1:7" s="260" customFormat="1" ht="22.5" x14ac:dyDescent="0.4">
      <c r="A482" s="367"/>
      <c r="B482" s="368"/>
      <c r="C482" s="368"/>
      <c r="D482" s="368"/>
      <c r="E482" s="354"/>
      <c r="F482" s="354"/>
      <c r="G482" s="173"/>
    </row>
    <row r="483" spans="1:7" s="260" customFormat="1" ht="24.75" x14ac:dyDescent="0.4">
      <c r="A483" s="468" t="s">
        <v>52</v>
      </c>
      <c r="B483" s="468"/>
      <c r="C483" s="468"/>
      <c r="D483" s="468"/>
      <c r="E483" s="468"/>
      <c r="F483" s="46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5" t="s">
        <v>463</v>
      </c>
      <c r="B491" s="466"/>
      <c r="C491" s="466"/>
      <c r="D491" s="466"/>
      <c r="E491" s="466"/>
      <c r="F491" s="46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0" t="s">
        <v>23</v>
      </c>
      <c r="B505" s="481"/>
      <c r="C505" s="481"/>
      <c r="D505" s="481"/>
      <c r="E505" s="481"/>
      <c r="F505" s="48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0"/>
      <c r="B517" s="490"/>
      <c r="C517" s="490"/>
      <c r="D517" s="490"/>
      <c r="E517" s="490"/>
      <c r="F517" s="490"/>
      <c r="G517" s="490"/>
    </row>
    <row r="518" spans="1:7" ht="26.25" customHeight="1" x14ac:dyDescent="0.5">
      <c r="A518" s="369" t="s">
        <v>311</v>
      </c>
      <c r="B518" s="502"/>
      <c r="C518" s="502"/>
      <c r="D518" s="502"/>
      <c r="E518" s="502"/>
      <c r="F518" s="50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8" t="s">
        <v>97</v>
      </c>
      <c r="B530" s="508"/>
      <c r="C530" s="508"/>
      <c r="D530" s="508"/>
      <c r="E530" s="508"/>
      <c r="F530" s="508"/>
      <c r="G530" s="114"/>
    </row>
    <row r="531" spans="1:7" ht="22.5" customHeight="1" x14ac:dyDescent="0.4">
      <c r="A531" s="234">
        <f>B11</f>
        <v>0</v>
      </c>
      <c r="B531" s="114"/>
      <c r="C531" s="135"/>
      <c r="D531" s="137"/>
      <c r="E531" s="137"/>
      <c r="F531" s="137"/>
      <c r="G531" s="114"/>
    </row>
    <row r="532" spans="1:7" ht="21" x14ac:dyDescent="0.4">
      <c r="A532" s="483" t="s">
        <v>28</v>
      </c>
      <c r="B532" s="485" t="s">
        <v>29</v>
      </c>
      <c r="C532" s="486"/>
      <c r="D532" s="446" t="s">
        <v>42</v>
      </c>
      <c r="E532" s="447" t="s">
        <v>266</v>
      </c>
      <c r="F532" s="447" t="s">
        <v>302</v>
      </c>
      <c r="G532" s="114"/>
    </row>
    <row r="533" spans="1:7" ht="21" x14ac:dyDescent="0.4">
      <c r="A533" s="484"/>
      <c r="B533" s="315" t="s">
        <v>32</v>
      </c>
      <c r="C533" s="316" t="s">
        <v>31</v>
      </c>
      <c r="D533" s="446"/>
      <c r="E533" s="447"/>
      <c r="F533" s="447"/>
      <c r="G533" s="114"/>
    </row>
    <row r="534" spans="1:7" s="80" customFormat="1" ht="22.5" x14ac:dyDescent="0.4">
      <c r="A534" s="365"/>
      <c r="B534" s="366"/>
      <c r="C534" s="366"/>
      <c r="D534" s="361"/>
      <c r="E534" s="362"/>
      <c r="F534" s="362"/>
      <c r="G534" s="129"/>
    </row>
    <row r="535" spans="1:7" ht="24.75" x14ac:dyDescent="0.4">
      <c r="A535" s="370" t="s">
        <v>17</v>
      </c>
      <c r="B535" s="317"/>
      <c r="C535" s="504"/>
      <c r="D535" s="504"/>
      <c r="E535" s="504"/>
      <c r="F535" s="50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7">
        <f>SUM(B536:C541)</f>
        <v>0</v>
      </c>
      <c r="E542" s="248"/>
      <c r="F542" s="248"/>
      <c r="G542" s="114"/>
    </row>
    <row r="543" spans="1:7" ht="21" customHeight="1" x14ac:dyDescent="0.4">
      <c r="A543" s="459" t="s">
        <v>33</v>
      </c>
      <c r="B543" s="460"/>
      <c r="C543" s="461"/>
      <c r="D543" s="388" t="e">
        <f>D542/(COUNT(B536:C541)*2)</f>
        <v>#DIV/0!</v>
      </c>
      <c r="E543" s="248"/>
      <c r="F543" s="248"/>
      <c r="G543" s="114"/>
    </row>
    <row r="544" spans="1:7" ht="21" x14ac:dyDescent="0.4">
      <c r="A544" s="433"/>
      <c r="B544" s="433"/>
      <c r="C544" s="433"/>
      <c r="D544" s="433"/>
      <c r="E544" s="433"/>
      <c r="F544" s="43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5"/>
      <c r="B556" s="458"/>
      <c r="C556" s="458"/>
      <c r="D556" s="458"/>
      <c r="E556" s="458"/>
      <c r="F556" s="458"/>
      <c r="G556" s="458"/>
    </row>
    <row r="557" spans="1:7" ht="35.25" customHeight="1" x14ac:dyDescent="0.4">
      <c r="A557" s="371" t="s">
        <v>311</v>
      </c>
      <c r="B557" s="337"/>
      <c r="C557" s="456"/>
      <c r="D557" s="456"/>
      <c r="E557" s="456"/>
      <c r="F557" s="45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1" t="s">
        <v>34</v>
      </c>
      <c r="B566" s="451"/>
      <c r="C566" s="452"/>
      <c r="D566" s="378">
        <f>SUM(B558:C565,B546:C555)</f>
        <v>0</v>
      </c>
      <c r="E566" s="108"/>
      <c r="F566" s="114"/>
      <c r="G566" s="114"/>
    </row>
    <row r="567" spans="1:7" ht="21" x14ac:dyDescent="0.4">
      <c r="A567" s="451" t="s">
        <v>33</v>
      </c>
      <c r="B567" s="451"/>
      <c r="C567" s="45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0</v>
      </c>
      <c r="B574" s="114"/>
      <c r="C574" s="135"/>
      <c r="D574" s="356"/>
      <c r="E574" s="356"/>
      <c r="F574" s="356"/>
      <c r="G574" s="114"/>
    </row>
    <row r="575" spans="1:7" ht="21" x14ac:dyDescent="0.4">
      <c r="A575" s="477" t="s">
        <v>28</v>
      </c>
      <c r="B575" s="478" t="s">
        <v>29</v>
      </c>
      <c r="C575" s="478"/>
      <c r="D575" s="478" t="s">
        <v>42</v>
      </c>
      <c r="E575" s="479" t="s">
        <v>266</v>
      </c>
      <c r="F575" s="479" t="s">
        <v>302</v>
      </c>
      <c r="G575" s="114"/>
    </row>
    <row r="576" spans="1:7" ht="21" x14ac:dyDescent="0.4">
      <c r="A576" s="477"/>
      <c r="B576" s="320" t="s">
        <v>32</v>
      </c>
      <c r="C576" s="320" t="s">
        <v>31</v>
      </c>
      <c r="D576" s="478"/>
      <c r="E576" s="479"/>
      <c r="F576" s="479"/>
      <c r="G576" s="129"/>
    </row>
    <row r="577" spans="1:7" s="80" customFormat="1" ht="22.5" x14ac:dyDescent="0.4">
      <c r="A577" s="372"/>
      <c r="B577" s="373"/>
      <c r="C577" s="373"/>
      <c r="D577" s="373"/>
      <c r="E577" s="341"/>
      <c r="F577" s="374"/>
      <c r="G577" s="129"/>
    </row>
    <row r="578" spans="1:7" ht="24.75" x14ac:dyDescent="0.4">
      <c r="A578" s="491" t="s">
        <v>10</v>
      </c>
      <c r="B578" s="492"/>
      <c r="C578" s="492"/>
      <c r="D578" s="492"/>
      <c r="E578" s="492"/>
      <c r="F578" s="49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1" t="s">
        <v>34</v>
      </c>
      <c r="B588" s="451"/>
      <c r="C588" s="452"/>
      <c r="D588" s="378">
        <f>SUM(B579:C587)</f>
        <v>0</v>
      </c>
      <c r="E588" s="108"/>
      <c r="F588" s="114"/>
      <c r="G588" s="114"/>
    </row>
    <row r="589" spans="1:7" ht="21" x14ac:dyDescent="0.4">
      <c r="A589" s="451" t="s">
        <v>33</v>
      </c>
      <c r="B589" s="451"/>
      <c r="C589" s="45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4" t="s">
        <v>23</v>
      </c>
      <c r="B591" s="495"/>
      <c r="C591" s="495"/>
      <c r="D591" s="495"/>
      <c r="E591" s="495"/>
      <c r="F591" s="49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1" t="s">
        <v>34</v>
      </c>
      <c r="B606" s="451"/>
      <c r="C606" s="452"/>
      <c r="D606" s="378">
        <f>SUM(B592:C605)</f>
        <v>0</v>
      </c>
      <c r="E606" s="108"/>
      <c r="F606" s="114"/>
      <c r="G606" s="114"/>
    </row>
    <row r="607" spans="1:7" ht="21" x14ac:dyDescent="0.4">
      <c r="A607" s="451" t="s">
        <v>33</v>
      </c>
      <c r="B607" s="451"/>
      <c r="C607" s="45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3" t="s">
        <v>170</v>
      </c>
      <c r="B610" s="454"/>
      <c r="C610" s="455"/>
      <c r="D610" s="154" t="e">
        <f>D609/(COUNT(B579:C587,B592:C605)*2)</f>
        <v>#DIV/0!</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462"/>
      <c r="D617" s="462"/>
      <c r="E617" s="462"/>
      <c r="F617" s="46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1" t="s">
        <v>34</v>
      </c>
      <c r="B627" s="451"/>
      <c r="C627" s="451"/>
      <c r="D627" s="378">
        <f>SUM(B618:C626)</f>
        <v>0</v>
      </c>
      <c r="E627" s="488"/>
      <c r="F627" s="467"/>
      <c r="G627" s="129"/>
    </row>
    <row r="628" spans="1:7" ht="21" x14ac:dyDescent="0.4">
      <c r="A628" s="451" t="s">
        <v>33</v>
      </c>
      <c r="B628" s="451"/>
      <c r="C628" s="451"/>
      <c r="D628" s="388" t="e">
        <f>D627/(COUNT(B618:C626)*2)</f>
        <v>#DIV/0!</v>
      </c>
      <c r="E628" s="489"/>
      <c r="F628" s="490"/>
      <c r="G628" s="129"/>
    </row>
    <row r="629" spans="1:7" ht="21" x14ac:dyDescent="0.4">
      <c r="A629" s="325"/>
      <c r="B629" s="135"/>
      <c r="C629" s="487"/>
      <c r="D629" s="487"/>
      <c r="E629" s="487"/>
      <c r="F629" s="48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9" t="s">
        <v>34</v>
      </c>
      <c r="B639" s="460"/>
      <c r="C639" s="46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2"/>
      <c r="D642" s="462"/>
      <c r="E642" s="462"/>
      <c r="F642" s="46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3" t="s">
        <v>26</v>
      </c>
      <c r="B653" s="462"/>
      <c r="C653" s="462"/>
      <c r="D653" s="462"/>
      <c r="E653" s="462"/>
      <c r="F653" s="46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7" t="s">
        <v>311</v>
      </c>
      <c r="B661" s="498"/>
      <c r="C661" s="498"/>
      <c r="D661" s="498"/>
      <c r="E661" s="498"/>
      <c r="F661" s="49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0</v>
      </c>
      <c r="B677" s="114"/>
      <c r="C677" s="135"/>
      <c r="D677" s="135"/>
      <c r="E677" s="328"/>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0" t="s">
        <v>459</v>
      </c>
      <c r="B704" s="500"/>
      <c r="C704" s="500"/>
      <c r="D704" s="500"/>
      <c r="E704" s="500"/>
      <c r="F704" s="500"/>
      <c r="G704" s="274"/>
    </row>
    <row r="705" spans="1:7" ht="21" customHeight="1" x14ac:dyDescent="0.4">
      <c r="A705" s="251">
        <f>B11</f>
        <v>0</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3" t="s">
        <v>32</v>
      </c>
      <c r="C707" s="383" t="s">
        <v>31</v>
      </c>
      <c r="D707" s="446"/>
      <c r="E707" s="447"/>
      <c r="F707" s="447"/>
      <c r="G707" s="274"/>
    </row>
    <row r="708" spans="1:7" s="80" customFormat="1" ht="22.5" x14ac:dyDescent="0.4">
      <c r="A708" s="360"/>
      <c r="B708" s="361"/>
      <c r="C708" s="361"/>
      <c r="D708" s="361"/>
      <c r="E708" s="362"/>
      <c r="F708" s="362"/>
      <c r="G708" s="129"/>
    </row>
    <row r="709" spans="1:7" ht="24.75" x14ac:dyDescent="0.4">
      <c r="A709" s="448" t="s">
        <v>306</v>
      </c>
      <c r="B709" s="449"/>
      <c r="C709" s="449"/>
      <c r="D709" s="449"/>
      <c r="E709" s="449"/>
      <c r="F709" s="45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8" t="s">
        <v>307</v>
      </c>
      <c r="B718" s="449"/>
      <c r="C718" s="449"/>
      <c r="D718" s="449"/>
      <c r="E718" s="449"/>
      <c r="F718" s="45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6"/>
      <c r="E1" s="546"/>
      <c r="F1" s="546"/>
      <c r="G1" s="546"/>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7" t="s">
        <v>46</v>
      </c>
      <c r="B6" s="547"/>
      <c r="C6" s="547"/>
      <c r="D6" s="547"/>
      <c r="E6" s="547"/>
      <c r="F6" s="547"/>
      <c r="G6" s="92"/>
    </row>
    <row r="7" spans="1:7" s="258" customFormat="1" ht="21.75" customHeight="1" x14ac:dyDescent="0.5">
      <c r="A7" s="548" t="str">
        <f>'Page de garde'!D18</f>
        <v>Dorra sousse</v>
      </c>
      <c r="B7" s="548"/>
      <c r="C7" s="548"/>
      <c r="D7" s="548"/>
      <c r="E7" s="548"/>
      <c r="F7" s="548"/>
      <c r="G7" s="92"/>
    </row>
    <row r="8" spans="1:7" s="258" customFormat="1" ht="24.75" x14ac:dyDescent="0.5">
      <c r="A8" s="4" t="s">
        <v>39</v>
      </c>
      <c r="B8" s="549" t="str">
        <f>'A1 Exploitation'!B9:F9</f>
        <v>Dr Hend KAMOUN</v>
      </c>
      <c r="C8" s="549"/>
      <c r="D8" s="549"/>
      <c r="E8" s="549"/>
      <c r="F8" s="549"/>
      <c r="G8" s="92"/>
    </row>
    <row r="9" spans="1:7" s="258" customFormat="1" ht="24.75" x14ac:dyDescent="0.5">
      <c r="A9" s="5" t="s">
        <v>41</v>
      </c>
      <c r="B9" s="550" t="str">
        <f>'A1 Exploitation'!B10:F10</f>
        <v>Directeur du magasin et chefs rayons</v>
      </c>
      <c r="C9" s="550"/>
      <c r="D9" s="550"/>
      <c r="E9" s="550"/>
      <c r="F9" s="550"/>
      <c r="G9" s="92"/>
    </row>
    <row r="10" spans="1:7" s="258" customFormat="1" ht="24.75" x14ac:dyDescent="0.5">
      <c r="A10" s="4" t="s">
        <v>40</v>
      </c>
      <c r="B10" s="545">
        <f>'A1 Exploitation'!B11:F11</f>
        <v>43524</v>
      </c>
      <c r="C10" s="545"/>
      <c r="D10" s="545"/>
      <c r="E10" s="545"/>
      <c r="F10" s="545"/>
      <c r="G10" s="92"/>
    </row>
    <row r="11" spans="1:7" s="258" customFormat="1" ht="24.75" x14ac:dyDescent="0.5">
      <c r="A11" s="4" t="s">
        <v>250</v>
      </c>
      <c r="B11" s="542" t="e">
        <f>D199</f>
        <v>#DIV/0!</v>
      </c>
      <c r="C11" s="542"/>
      <c r="D11" s="542"/>
      <c r="E11" s="542"/>
      <c r="F11" s="542"/>
      <c r="G11" s="92"/>
    </row>
    <row r="12" spans="1:7" s="258" customFormat="1" ht="22.5" x14ac:dyDescent="0.45">
      <c r="A12" s="1"/>
      <c r="D12" s="510"/>
      <c r="E12" s="510"/>
      <c r="F12" s="510"/>
      <c r="G12" s="510"/>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1">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80">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80">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80">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80">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80">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80">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80">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80">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80">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1">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80">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80">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80">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2019-03-21T07:58:35Z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