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7\Audits Magasins\Audits magasins UHD 2017\Market QLC\CM Dorra\11-novembre 2017\"/>
    </mc:Choice>
  </mc:AlternateContent>
  <bookViews>
    <workbookView xWindow="0" yWindow="0" windowWidth="20490" windowHeight="6930" tabRatio="998"/>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Exploitation'!$A$1:$G$505</definedName>
    <definedName name="_xlnm.Print_Area" localSheetId="2">'A1 Technique'!$A$1:$F$209</definedName>
    <definedName name="_xlnm.Print_Area" localSheetId="3">'A2 Exploitation'!$A$1:$G$506</definedName>
  </definedName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0" i="21" l="1"/>
  <c r="B8" i="21"/>
  <c r="A8" i="16" l="1"/>
  <c r="A7" i="17" s="1"/>
  <c r="B9" i="17" l="1"/>
  <c r="B8" i="17"/>
  <c r="C26" i="17"/>
  <c r="B10" i="17"/>
  <c r="D503" i="18" l="1"/>
  <c r="B44" i="29" s="1"/>
  <c r="D503" i="22"/>
  <c r="B46" i="29" s="1"/>
  <c r="D503" i="16" l="1"/>
  <c r="C51" i="16"/>
  <c r="D23" i="16"/>
  <c r="B9" i="21" l="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C50" i="27"/>
  <c r="D51" i="27" s="1"/>
  <c r="D52" i="27" s="1"/>
  <c r="C36" i="27"/>
  <c r="D41" i="27" s="1"/>
  <c r="D42" i="27" s="1"/>
  <c r="C26" i="27"/>
  <c r="D32" i="27" s="1"/>
  <c r="D33" i="27" s="1"/>
  <c r="D22" i="27"/>
  <c r="D23" i="27" s="1"/>
  <c r="D193" i="25"/>
  <c r="C190" i="25"/>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D117" i="19" s="1"/>
  <c r="D118" i="19" s="1"/>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B48" i="29" s="1"/>
  <c r="C498" i="26"/>
  <c r="D500" i="26" s="1"/>
  <c r="C477" i="26"/>
  <c r="C476" i="26"/>
  <c r="C467" i="26"/>
  <c r="D470" i="26" s="1"/>
  <c r="D471" i="26" s="1"/>
  <c r="B165" i="29" s="1"/>
  <c r="D461" i="26"/>
  <c r="D462" i="26" s="1"/>
  <c r="B156" i="29" s="1"/>
  <c r="D448" i="26"/>
  <c r="C439" i="26"/>
  <c r="D442" i="26" s="1"/>
  <c r="D443" i="26" s="1"/>
  <c r="A436" i="26"/>
  <c r="C426" i="26"/>
  <c r="C423" i="26"/>
  <c r="C419" i="26"/>
  <c r="D415" i="26"/>
  <c r="D416" i="26" s="1"/>
  <c r="C413" i="26"/>
  <c r="A406" i="26"/>
  <c r="C396" i="26"/>
  <c r="C395" i="26"/>
  <c r="D399" i="26" s="1"/>
  <c r="C387" i="26"/>
  <c r="C384" i="26"/>
  <c r="D388" i="26" s="1"/>
  <c r="D389" i="26" s="1"/>
  <c r="C374" i="26"/>
  <c r="C369" i="26"/>
  <c r="D379" i="26" s="1"/>
  <c r="D380" i="26" s="1"/>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A100" i="26"/>
  <c r="C87" i="26"/>
  <c r="D93" i="26" s="1"/>
  <c r="D94" i="26" s="1"/>
  <c r="C76" i="26"/>
  <c r="C75" i="26"/>
  <c r="C70" i="26"/>
  <c r="C64" i="26"/>
  <c r="C62" i="26"/>
  <c r="C53" i="26"/>
  <c r="C51" i="26"/>
  <c r="A44" i="26"/>
  <c r="C33" i="26"/>
  <c r="C28" i="26"/>
  <c r="D23" i="26"/>
  <c r="D24" i="26" s="1"/>
  <c r="A17" i="26"/>
  <c r="A8" i="26"/>
  <c r="D503" i="24"/>
  <c r="B47" i="29" s="1"/>
  <c r="C498" i="24"/>
  <c r="D500" i="24" s="1"/>
  <c r="D501" i="24" s="1"/>
  <c r="B182" i="29" s="1"/>
  <c r="C477" i="24"/>
  <c r="C476" i="24"/>
  <c r="C467" i="24"/>
  <c r="D470" i="24" s="1"/>
  <c r="D471" i="24" s="1"/>
  <c r="B164" i="29" s="1"/>
  <c r="D461" i="24"/>
  <c r="D462" i="24" s="1"/>
  <c r="B155" i="29" s="1"/>
  <c r="D448" i="24"/>
  <c r="D449" i="24" s="1"/>
  <c r="C439" i="24"/>
  <c r="D442" i="24" s="1"/>
  <c r="A436" i="24"/>
  <c r="C426" i="24"/>
  <c r="C423" i="24"/>
  <c r="C419" i="24"/>
  <c r="C413" i="24"/>
  <c r="D415" i="24" s="1"/>
  <c r="D416" i="24" s="1"/>
  <c r="A406" i="24"/>
  <c r="C396" i="24"/>
  <c r="C395" i="24"/>
  <c r="D399" i="24" s="1"/>
  <c r="C387" i="24"/>
  <c r="C384" i="24"/>
  <c r="C374" i="24"/>
  <c r="C369" i="24"/>
  <c r="D379" i="24" s="1"/>
  <c r="D380" i="24" s="1"/>
  <c r="C359" i="24"/>
  <c r="D363" i="24" s="1"/>
  <c r="D364" i="24" s="1"/>
  <c r="A353" i="24"/>
  <c r="C341" i="24"/>
  <c r="D346" i="24" s="1"/>
  <c r="C333" i="24"/>
  <c r="C331" i="24"/>
  <c r="C330" i="24"/>
  <c r="A325" i="24"/>
  <c r="C315" i="24"/>
  <c r="C311" i="24"/>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A100" i="24"/>
  <c r="C87" i="24"/>
  <c r="D93" i="24" s="1"/>
  <c r="D94" i="24" s="1"/>
  <c r="C76" i="24"/>
  <c r="C75" i="24"/>
  <c r="C70" i="24"/>
  <c r="C64" i="24"/>
  <c r="C62" i="24"/>
  <c r="C53" i="24"/>
  <c r="C51" i="24"/>
  <c r="A44" i="24"/>
  <c r="C33" i="24"/>
  <c r="C28" i="24"/>
  <c r="D37" i="24" s="1"/>
  <c r="D23" i="24"/>
  <c r="D24" i="24" s="1"/>
  <c r="A17" i="24"/>
  <c r="A8" i="24"/>
  <c r="C498" i="22"/>
  <c r="D500" i="22" s="1"/>
  <c r="C477" i="22"/>
  <c r="C476" i="22"/>
  <c r="C467" i="22"/>
  <c r="D470" i="22" s="1"/>
  <c r="D471" i="22" s="1"/>
  <c r="B163" i="29" s="1"/>
  <c r="D461" i="22"/>
  <c r="D462" i="22" s="1"/>
  <c r="B154" i="29"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A44" i="22"/>
  <c r="C33" i="22"/>
  <c r="C28" i="22"/>
  <c r="D23" i="22"/>
  <c r="D24" i="22" s="1"/>
  <c r="A17" i="22"/>
  <c r="A8" i="22"/>
  <c r="D503" i="20"/>
  <c r="B45" i="29" s="1"/>
  <c r="C498" i="20"/>
  <c r="D500" i="20" s="1"/>
  <c r="C477" i="20"/>
  <c r="C476" i="20"/>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D110" i="20" s="1"/>
  <c r="D111" i="20" s="1"/>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A44" i="18"/>
  <c r="C33" i="18"/>
  <c r="C28" i="18"/>
  <c r="D23" i="18"/>
  <c r="D24" i="18" s="1"/>
  <c r="A17" i="18"/>
  <c r="A8" i="18"/>
  <c r="C419" i="16"/>
  <c r="C423" i="16"/>
  <c r="D37" i="18" l="1"/>
  <c r="D379" i="18"/>
  <c r="D380" i="18" s="1"/>
  <c r="D399" i="18"/>
  <c r="D388" i="24"/>
  <c r="D389" i="24" s="1"/>
  <c r="D491" i="22"/>
  <c r="D492" i="22" s="1"/>
  <c r="B172" i="29" s="1"/>
  <c r="D206" i="22"/>
  <c r="D207" i="22" s="1"/>
  <c r="D242" i="18"/>
  <c r="D37" i="22"/>
  <c r="D40" i="22" s="1"/>
  <c r="D41" i="22" s="1"/>
  <c r="D206" i="24"/>
  <c r="D207" i="24" s="1"/>
  <c r="D451" i="24"/>
  <c r="D452" i="24" s="1"/>
  <c r="B146" i="29" s="1"/>
  <c r="D491" i="24"/>
  <c r="D492" i="24" s="1"/>
  <c r="B173" i="29" s="1"/>
  <c r="D62" i="25"/>
  <c r="D63" i="25" s="1"/>
  <c r="D117" i="25"/>
  <c r="D118" i="25" s="1"/>
  <c r="D388" i="18"/>
  <c r="D389" i="18" s="1"/>
  <c r="D54" i="22"/>
  <c r="D55" i="22" s="1"/>
  <c r="D242" i="22"/>
  <c r="D62" i="21"/>
  <c r="D63" i="21" s="1"/>
  <c r="D160" i="27"/>
  <c r="D161" i="27" s="1"/>
  <c r="D54" i="26"/>
  <c r="D55" i="26" s="1"/>
  <c r="D83" i="23"/>
  <c r="D84" i="23" s="1"/>
  <c r="D132" i="23"/>
  <c r="D133" i="23" s="1"/>
  <c r="D148" i="23"/>
  <c r="D149" i="23" s="1"/>
  <c r="D318" i="20"/>
  <c r="D321" i="20" s="1"/>
  <c r="D322" i="20" s="1"/>
  <c r="D336" i="20"/>
  <c r="D337" i="20" s="1"/>
  <c r="D146" i="22"/>
  <c r="D62" i="27"/>
  <c r="D63" i="27" s="1"/>
  <c r="D491" i="18"/>
  <c r="D492" i="18" s="1"/>
  <c r="B170" i="29" s="1"/>
  <c r="D37" i="20"/>
  <c r="D38" i="20" s="1"/>
  <c r="D285" i="20"/>
  <c r="D286" i="20" s="1"/>
  <c r="D429" i="20"/>
  <c r="D432" i="20" s="1"/>
  <c r="D433" i="20" s="1"/>
  <c r="B135" i="29" s="1"/>
  <c r="D491" i="20"/>
  <c r="D492" i="20" s="1"/>
  <c r="B171" i="29" s="1"/>
  <c r="D186" i="22"/>
  <c r="D187" i="22" s="1"/>
  <c r="D379" i="22"/>
  <c r="D380" i="22" s="1"/>
  <c r="D388" i="22"/>
  <c r="D389" i="22" s="1"/>
  <c r="D399" i="22"/>
  <c r="D400" i="22" s="1"/>
  <c r="D54" i="24"/>
  <c r="D55" i="24" s="1"/>
  <c r="D81" i="24"/>
  <c r="D110" i="24"/>
  <c r="D111" i="24" s="1"/>
  <c r="D285" i="24"/>
  <c r="D318" i="24"/>
  <c r="D336" i="24"/>
  <c r="D337" i="24" s="1"/>
  <c r="D349" i="24"/>
  <c r="D350" i="24" s="1"/>
  <c r="D429" i="24"/>
  <c r="D37" i="26"/>
  <c r="D110" i="26"/>
  <c r="D111" i="26" s="1"/>
  <c r="D134" i="26"/>
  <c r="D135" i="26" s="1"/>
  <c r="D146" i="26"/>
  <c r="D147" i="26" s="1"/>
  <c r="D491" i="26"/>
  <c r="D492" i="26" s="1"/>
  <c r="B174" i="29" s="1"/>
  <c r="D83" i="21"/>
  <c r="D84" i="21" s="1"/>
  <c r="D132" i="21"/>
  <c r="D133" i="21" s="1"/>
  <c r="D148" i="21"/>
  <c r="D149" i="21" s="1"/>
  <c r="D160" i="21"/>
  <c r="D161" i="21" s="1"/>
  <c r="D117" i="23"/>
  <c r="D118" i="23" s="1"/>
  <c r="D83" i="25"/>
  <c r="D84" i="25" s="1"/>
  <c r="D132" i="25"/>
  <c r="D133" i="25" s="1"/>
  <c r="D148" i="25"/>
  <c r="D149" i="25" s="1"/>
  <c r="D117" i="27"/>
  <c r="D118" i="27" s="1"/>
  <c r="D62" i="19"/>
  <c r="D63" i="19" s="1"/>
  <c r="D263" i="18"/>
  <c r="D264" i="18" s="1"/>
  <c r="D206" i="18"/>
  <c r="D207" i="18" s="1"/>
  <c r="D110" i="18"/>
  <c r="D111" i="18" s="1"/>
  <c r="D81" i="18"/>
  <c r="D96" i="18" s="1"/>
  <c r="D97" i="18" s="1"/>
  <c r="D54" i="18"/>
  <c r="D55" i="18" s="1"/>
  <c r="D134" i="18"/>
  <c r="D135" i="18" s="1"/>
  <c r="D186" i="20"/>
  <c r="D187" i="20" s="1"/>
  <c r="D229" i="20"/>
  <c r="D230" i="20" s="1"/>
  <c r="D134" i="22"/>
  <c r="D135" i="22" s="1"/>
  <c r="D134" i="24"/>
  <c r="D135" i="24" s="1"/>
  <c r="D146" i="24"/>
  <c r="D81" i="26"/>
  <c r="D206" i="26"/>
  <c r="D207" i="26" s="1"/>
  <c r="D242" i="26"/>
  <c r="D263" i="26"/>
  <c r="D264" i="26" s="1"/>
  <c r="D83" i="19"/>
  <c r="D84" i="19" s="1"/>
  <c r="D132" i="19"/>
  <c r="D133" i="19" s="1"/>
  <c r="D148" i="19"/>
  <c r="D149" i="19" s="1"/>
  <c r="D160" i="19"/>
  <c r="D161" i="19" s="1"/>
  <c r="D117" i="21"/>
  <c r="D118" i="21" s="1"/>
  <c r="D62" i="23"/>
  <c r="D63" i="23" s="1"/>
  <c r="D83" i="27"/>
  <c r="D84" i="27" s="1"/>
  <c r="D132" i="27"/>
  <c r="D133" i="27" s="1"/>
  <c r="D148" i="27"/>
  <c r="D149" i="27" s="1"/>
  <c r="D146" i="18"/>
  <c r="D147" i="18" s="1"/>
  <c r="D451" i="18"/>
  <c r="D452" i="18" s="1"/>
  <c r="B143" i="29" s="1"/>
  <c r="D186" i="18"/>
  <c r="D187" i="18" s="1"/>
  <c r="D229" i="18"/>
  <c r="D230" i="18" s="1"/>
  <c r="D81" i="20"/>
  <c r="D82" i="20" s="1"/>
  <c r="D206" i="20"/>
  <c r="D207" i="20" s="1"/>
  <c r="D242" i="20"/>
  <c r="D263" i="20"/>
  <c r="D264" i="20" s="1"/>
  <c r="D388" i="20"/>
  <c r="D389" i="20" s="1"/>
  <c r="D285" i="22"/>
  <c r="D286" i="22" s="1"/>
  <c r="D429" i="22"/>
  <c r="D430" i="22" s="1"/>
  <c r="D186" i="24"/>
  <c r="D187" i="24" s="1"/>
  <c r="D229" i="24"/>
  <c r="D230" i="24" s="1"/>
  <c r="D242" i="24"/>
  <c r="D263" i="24"/>
  <c r="D264" i="24" s="1"/>
  <c r="D285" i="26"/>
  <c r="D288" i="26" s="1"/>
  <c r="D289" i="26" s="1"/>
  <c r="D318" i="26"/>
  <c r="D321" i="26" s="1"/>
  <c r="D322" i="26" s="1"/>
  <c r="D336" i="26"/>
  <c r="D337" i="26" s="1"/>
  <c r="D429" i="26"/>
  <c r="D101" i="19"/>
  <c r="D102" i="19" s="1"/>
  <c r="D160" i="23"/>
  <c r="D161" i="23" s="1"/>
  <c r="D160" i="25"/>
  <c r="D161" i="25" s="1"/>
  <c r="D101" i="27"/>
  <c r="D102" i="27" s="1"/>
  <c r="D451" i="26"/>
  <c r="D452" i="26" s="1"/>
  <c r="B147" i="29" s="1"/>
  <c r="D285" i="18"/>
  <c r="D286" i="18" s="1"/>
  <c r="D318" i="18"/>
  <c r="D321" i="18" s="1"/>
  <c r="D322" i="18" s="1"/>
  <c r="D336" i="18"/>
  <c r="D337" i="18" s="1"/>
  <c r="D429" i="18"/>
  <c r="D432" i="18" s="1"/>
  <c r="D433" i="18" s="1"/>
  <c r="B134" i="29" s="1"/>
  <c r="D54" i="20"/>
  <c r="D55" i="20" s="1"/>
  <c r="D134" i="20"/>
  <c r="D135" i="20" s="1"/>
  <c r="D146" i="20"/>
  <c r="D147" i="20" s="1"/>
  <c r="D379" i="20"/>
  <c r="D380" i="20" s="1"/>
  <c r="D399" i="20"/>
  <c r="D400" i="20" s="1"/>
  <c r="D81" i="22"/>
  <c r="D110" i="22"/>
  <c r="D111" i="22" s="1"/>
  <c r="D229" i="22"/>
  <c r="D230" i="22" s="1"/>
  <c r="D263" i="22"/>
  <c r="D264" i="22" s="1"/>
  <c r="D318" i="22"/>
  <c r="D321" i="22" s="1"/>
  <c r="D322" i="22" s="1"/>
  <c r="D336" i="22"/>
  <c r="D337" i="22" s="1"/>
  <c r="D451" i="22"/>
  <c r="D452" i="22" s="1"/>
  <c r="B145" i="29" s="1"/>
  <c r="D443" i="24"/>
  <c r="D186" i="26"/>
  <c r="D187" i="26" s="1"/>
  <c r="D229" i="26"/>
  <c r="D230" i="26" s="1"/>
  <c r="D101" i="21"/>
  <c r="D102" i="21" s="1"/>
  <c r="D101" i="23"/>
  <c r="D102" i="23" s="1"/>
  <c r="D101" i="25"/>
  <c r="D102" i="25" s="1"/>
  <c r="D40" i="18"/>
  <c r="D41" i="18" s="1"/>
  <c r="D40" i="24"/>
  <c r="D41" i="24" s="1"/>
  <c r="D40" i="26"/>
  <c r="D41" i="26" s="1"/>
  <c r="D194" i="27"/>
  <c r="D194" i="25"/>
  <c r="D194" i="23"/>
  <c r="D194" i="21"/>
  <c r="D194" i="19"/>
  <c r="D243" i="26"/>
  <c r="D286" i="26"/>
  <c r="D319" i="26"/>
  <c r="D432" i="26"/>
  <c r="D433" i="26" s="1"/>
  <c r="B138" i="29" s="1"/>
  <c r="D430" i="26"/>
  <c r="D501" i="26"/>
  <c r="B183" i="29" s="1"/>
  <c r="D96" i="26"/>
  <c r="D97" i="26" s="1"/>
  <c r="D82" i="26"/>
  <c r="D164" i="26"/>
  <c r="D400" i="26"/>
  <c r="D402" i="26"/>
  <c r="D403" i="26" s="1"/>
  <c r="D38" i="26"/>
  <c r="D347" i="26"/>
  <c r="D449" i="26"/>
  <c r="D286" i="24"/>
  <c r="D245" i="24"/>
  <c r="D246" i="24" s="1"/>
  <c r="D243" i="24"/>
  <c r="D147" i="24"/>
  <c r="D164" i="24"/>
  <c r="D189" i="24"/>
  <c r="D190" i="24" s="1"/>
  <c r="D400" i="24"/>
  <c r="D402" i="24"/>
  <c r="D403" i="24" s="1"/>
  <c r="D96" i="24"/>
  <c r="D97" i="24" s="1"/>
  <c r="D82" i="24"/>
  <c r="D321" i="24"/>
  <c r="D322" i="24" s="1"/>
  <c r="D319" i="24"/>
  <c r="D432" i="24"/>
  <c r="D433" i="24" s="1"/>
  <c r="B137" i="29" s="1"/>
  <c r="D430" i="24"/>
  <c r="D38" i="24"/>
  <c r="D347" i="24"/>
  <c r="D347" i="22"/>
  <c r="D501" i="22"/>
  <c r="B181" i="29" s="1"/>
  <c r="D164" i="22"/>
  <c r="D243" i="22"/>
  <c r="D147" i="22"/>
  <c r="D449" i="22"/>
  <c r="D349" i="20"/>
  <c r="D350" i="20" s="1"/>
  <c r="D501" i="20"/>
  <c r="B180" i="29" s="1"/>
  <c r="D164" i="20"/>
  <c r="D243" i="20"/>
  <c r="D451" i="20"/>
  <c r="D452" i="20" s="1"/>
  <c r="B144" i="29" s="1"/>
  <c r="D347" i="20"/>
  <c r="D449" i="20"/>
  <c r="D501" i="18"/>
  <c r="B179" i="29" s="1"/>
  <c r="D243" i="18"/>
  <c r="D164" i="18"/>
  <c r="D400" i="18"/>
  <c r="D402" i="18"/>
  <c r="D403" i="18" s="1"/>
  <c r="D38" i="18"/>
  <c r="D347" i="18"/>
  <c r="D449" i="18"/>
  <c r="D288" i="24" l="1"/>
  <c r="D289" i="24" s="1"/>
  <c r="D197" i="25"/>
  <c r="D198" i="25" s="1"/>
  <c r="B11" i="25" s="1"/>
  <c r="D432" i="22"/>
  <c r="D433" i="22" s="1"/>
  <c r="B136" i="29" s="1"/>
  <c r="D349" i="22"/>
  <c r="D350" i="22" s="1"/>
  <c r="B118" i="29" s="1"/>
  <c r="D319" i="22"/>
  <c r="D245" i="22"/>
  <c r="D246" i="22" s="1"/>
  <c r="B91" i="29" s="1"/>
  <c r="D189" i="22"/>
  <c r="D190" i="22" s="1"/>
  <c r="B82" i="29" s="1"/>
  <c r="D149" i="22"/>
  <c r="D150" i="22" s="1"/>
  <c r="B73" i="29" s="1"/>
  <c r="D96" i="22"/>
  <c r="D97" i="22" s="1"/>
  <c r="B64" i="29" s="1"/>
  <c r="D82" i="22"/>
  <c r="D38" i="22"/>
  <c r="D189" i="20"/>
  <c r="D190" i="20" s="1"/>
  <c r="D40" i="20"/>
  <c r="D41" i="20" s="1"/>
  <c r="B54" i="29" s="1"/>
  <c r="D430" i="20"/>
  <c r="D319" i="20"/>
  <c r="D96" i="20"/>
  <c r="D97" i="20" s="1"/>
  <c r="B63" i="29" s="1"/>
  <c r="D149" i="20"/>
  <c r="D150" i="20" s="1"/>
  <c r="B72" i="29" s="1"/>
  <c r="D197" i="21"/>
  <c r="D198" i="21" s="1"/>
  <c r="B11" i="21" s="1"/>
  <c r="D402" i="22"/>
  <c r="D403" i="22" s="1"/>
  <c r="B127" i="29" s="1"/>
  <c r="D149" i="24"/>
  <c r="D150" i="24" s="1"/>
  <c r="D149" i="26"/>
  <c r="D150" i="26" s="1"/>
  <c r="B75" i="29" s="1"/>
  <c r="D245" i="26"/>
  <c r="D246" i="26" s="1"/>
  <c r="D288" i="22"/>
  <c r="D289" i="22" s="1"/>
  <c r="B100" i="29" s="1"/>
  <c r="D402" i="20"/>
  <c r="D403" i="20" s="1"/>
  <c r="B126" i="29" s="1"/>
  <c r="D288" i="20"/>
  <c r="D289" i="20" s="1"/>
  <c r="B99" i="29" s="1"/>
  <c r="D245" i="20"/>
  <c r="D246" i="20" s="1"/>
  <c r="B90" i="29" s="1"/>
  <c r="D197" i="23"/>
  <c r="D198" i="23" s="1"/>
  <c r="B11" i="23" s="1"/>
  <c r="D197" i="27"/>
  <c r="D198" i="27" s="1"/>
  <c r="B11" i="27" s="1"/>
  <c r="D189" i="26"/>
  <c r="D190" i="26" s="1"/>
  <c r="B84" i="29" s="1"/>
  <c r="D430" i="18"/>
  <c r="D319" i="18"/>
  <c r="D288" i="18"/>
  <c r="D289" i="18" s="1"/>
  <c r="B98" i="29" s="1"/>
  <c r="D197" i="19"/>
  <c r="D198" i="19" s="1"/>
  <c r="B11" i="19" s="1"/>
  <c r="D245" i="18"/>
  <c r="D246" i="18" s="1"/>
  <c r="B89" i="29" s="1"/>
  <c r="D189" i="18"/>
  <c r="D190" i="18" s="1"/>
  <c r="B80" i="29" s="1"/>
  <c r="D149" i="18"/>
  <c r="D150" i="18" s="1"/>
  <c r="B71" i="29" s="1"/>
  <c r="D82" i="18"/>
  <c r="D349" i="26"/>
  <c r="D350" i="26" s="1"/>
  <c r="B120" i="29" s="1"/>
  <c r="D349" i="18"/>
  <c r="D350" i="18" s="1"/>
  <c r="B116" i="29" s="1"/>
  <c r="D504" i="24"/>
  <c r="D505" i="24" s="1"/>
  <c r="B125" i="29"/>
  <c r="B53" i="29"/>
  <c r="B93" i="29"/>
  <c r="B128" i="29"/>
  <c r="B101" i="29"/>
  <c r="B55" i="29"/>
  <c r="B107" i="29"/>
  <c r="B192" i="29"/>
  <c r="B191" i="29"/>
  <c r="B129" i="29"/>
  <c r="B119" i="29"/>
  <c r="B117" i="29"/>
  <c r="B111" i="29"/>
  <c r="B110" i="29"/>
  <c r="B109" i="29"/>
  <c r="B108" i="29"/>
  <c r="B102" i="29"/>
  <c r="B92" i="29"/>
  <c r="B83" i="29"/>
  <c r="B81" i="29"/>
  <c r="B74" i="29"/>
  <c r="B66" i="29"/>
  <c r="B65" i="29"/>
  <c r="B57" i="29"/>
  <c r="B56" i="29"/>
  <c r="D504" i="22" l="1"/>
  <c r="D505" i="22" s="1"/>
  <c r="B12" i="22" s="1"/>
  <c r="B12" i="24"/>
  <c r="B38" i="29"/>
  <c r="B28" i="29"/>
  <c r="D504" i="26"/>
  <c r="D505" i="26" s="1"/>
  <c r="D504" i="20"/>
  <c r="D505" i="20" s="1"/>
  <c r="B188" i="29"/>
  <c r="D504" i="18"/>
  <c r="D505" i="18" s="1"/>
  <c r="A7" i="25"/>
  <c r="A7" i="27"/>
  <c r="A7" i="19"/>
  <c r="A7" i="21"/>
  <c r="A7" i="23"/>
  <c r="B62" i="29"/>
  <c r="B190" i="29"/>
  <c r="B189" i="29"/>
  <c r="J186" i="29"/>
  <c r="J177" i="29"/>
  <c r="J168" i="29"/>
  <c r="J159" i="29"/>
  <c r="J150" i="29"/>
  <c r="J141" i="29"/>
  <c r="J132" i="29"/>
  <c r="J123" i="29"/>
  <c r="J114" i="29"/>
  <c r="J105" i="29"/>
  <c r="J96" i="29"/>
  <c r="J87" i="29"/>
  <c r="J78" i="29"/>
  <c r="J69" i="29"/>
  <c r="J60" i="29"/>
  <c r="J51" i="29"/>
  <c r="J42" i="29"/>
  <c r="J33" i="29"/>
  <c r="J23" i="29"/>
  <c r="B37" i="29" l="1"/>
  <c r="B27" i="29"/>
  <c r="B12" i="26"/>
  <c r="B39" i="29"/>
  <c r="B29" i="29"/>
  <c r="B12" i="18"/>
  <c r="B35" i="29"/>
  <c r="B25" i="29"/>
  <c r="B12" i="20"/>
  <c r="B36" i="29"/>
  <c r="B26"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D51" i="17"/>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70" i="16" l="1"/>
  <c r="D471" i="16" s="1"/>
  <c r="B160" i="29" s="1"/>
  <c r="D491" i="16"/>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285" i="16" l="1"/>
  <c r="D160" i="17"/>
  <c r="D161" i="17" s="1"/>
  <c r="D42" i="17"/>
  <c r="D197" i="17"/>
  <c r="D198" i="17" s="1"/>
  <c r="B187" i="29" s="1"/>
  <c r="D318" i="16"/>
  <c r="D319" i="16" s="1"/>
  <c r="D146" i="16"/>
  <c r="D147" i="16" s="1"/>
  <c r="D263" i="16"/>
  <c r="D264" i="16" s="1"/>
  <c r="D336" i="16"/>
  <c r="D337" i="16" s="1"/>
  <c r="D134" i="16"/>
  <c r="D135" i="16" s="1"/>
  <c r="D364" i="16"/>
  <c r="D402" i="16"/>
  <c r="D230" i="16"/>
  <c r="D245" i="16"/>
  <c r="D246" i="16" s="1"/>
  <c r="B88" i="29" s="1"/>
  <c r="D347" i="16"/>
  <c r="D321" i="16" l="1"/>
  <c r="D322" i="16" s="1"/>
  <c r="B106" i="29" s="1"/>
  <c r="B11" i="17"/>
  <c r="D349" i="16"/>
  <c r="D350" i="16" s="1"/>
  <c r="B115" i="29" s="1"/>
  <c r="D149" i="16"/>
  <c r="D150" i="16" s="1"/>
  <c r="B70" i="29" s="1"/>
  <c r="D403" i="16"/>
  <c r="B124" i="29" s="1"/>
  <c r="D286" i="16"/>
  <c r="D288" i="16"/>
  <c r="D289" i="16" s="1"/>
  <c r="B97" i="29" s="1"/>
  <c r="D504" i="16" l="1"/>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<sst xmlns="http://schemas.openxmlformats.org/spreadsheetml/2006/main" count="4473" uniqueCount="630">
  <si>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</si>
  <si>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</si>
  <si>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</si>
  <si>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</si>
  <si>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</si>
  <si>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</si>
  <si>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</si>
  <si>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</si>
  <si>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</si>
  <si>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</si>
  <si>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</si>
  <si>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</si>
  <si>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</si>
  <si>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</si>
  <si>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</si>
  <si>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</si>
  <si>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</si>
  <si>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</si>
  <si>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</si>
  <si>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</si>
  <si>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</si>
  <si>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</si>
  <si>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</si>
  <si>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</si>
  <si>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</si>
  <si>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</si>
  <si>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</si>
  <si>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</si>
  <si>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</si>
  <si>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</si>
  <si>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</si>
  <si>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</si>
  <si>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</si>
  <si>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</si>
  <si>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</si>
  <si>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</si>
  <si>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</si>
  <si>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</si>
  <si>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</si>
  <si>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</si>
  <si>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</si>
  <si>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</si>
  <si>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</si>
  <si>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</si>
  <si>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</si>
  <si>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</si>
  <si>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</si>
  <si>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</si>
  <si>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</si>
  <si>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</si>
  <si>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</si>
  <si>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</si>
  <si>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</si>
  <si>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</si>
  <si>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</si>
  <si>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</si>
  <si>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</si>
  <si>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</si>
  <si>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</si>
  <si>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</si>
  <si>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</si>
  <si>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</si>
  <si>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</si>
  <si>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</si>
  <si>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</si>
  <si>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</si>
  <si>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</si>
  <si>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</si>
  <si>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</si>
  <si>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</si>
  <si>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</si>
  <si>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</si>
  <si>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</si>
  <si>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</si>
  <si>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</si>
  <si>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</si>
  <si>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</si>
  <si>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</si>
  <si>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</si>
  <si>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</si>
  <si>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</si>
  <si>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</si>
  <si>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</si>
  <si>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</si>
  <si>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</si>
  <si>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</si>
  <si>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</si>
  <si>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</si>
  <si>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</si>
  <si>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</si>
  <si>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</si>
  <si>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</si>
  <si>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</si>
  <si>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</si>
  <si>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</si>
  <si>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</si>
  <si>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</si>
  <si>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</si>
  <si>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</si>
  <si>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</si>
  <si>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</si>
  <si>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</si>
  <si>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</si>
  <si>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</si>
  <si>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</si>
  <si>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</si>
  <si>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</si>
  <si>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</si>
  <si>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</si>
  <si>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</si>
  <si>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</si>
  <si>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</si>
  <si>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</si>
  <si>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</si>
  <si>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</si>
  <si>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</si>
  <si>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</si>
  <si>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</si>
  <si>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</si>
  <si>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</si>
  <si>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</si>
  <si>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</si>
  <si>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</si>
  <si>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</si>
  <si>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</si>
  <si>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</si>
  <si>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</si>
  <si>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</si>
  <si>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</si>
  <si>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</si>
  <si>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</si>
  <si>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</si>
  <si>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</si>
  <si>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</si>
  <si>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</si>
  <si>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</si>
  <si>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</si>
  <si>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</si>
  <si>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</si>
  <si>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</si>
  <si>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</si>
  <si>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</si>
  <si>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</si>
  <si>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</si>
  <si>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</si>
  <si>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</si>
  <si>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</si>
  <si>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</si>
  <si>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</si>
  <si>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</si>
  <si>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</si>
  <si>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</si>
  <si>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</si>
  <si>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</si>
  <si>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</si>
  <si>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</si>
  <si>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</si>
  <si>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</si>
  <si>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</si>
  <si>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</si>
  <si>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</si>
  <si>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</si>
  <si>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</si>
  <si>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</si>
  <si>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</si>
  <si>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</si>
  <si>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</si>
  <si>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</si>
  <si>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</si>
  <si>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</si>
  <si>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</si>
  <si>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</si>
  <si>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</si>
  <si>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</si>
  <si>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</si>
  <si>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</si>
  <si>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</si>
  <si>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</si>
  <si>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</si>
  <si>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</si>
  <si>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</si>
  <si>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</si>
  <si>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</si>
  <si>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</si>
  <si>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</si>
  <si>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</si>
  <si>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</si>
  <si>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</si>
  <si>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</si>
  <si>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</si>
  <si>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</si>
  <si>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</si>
  <si>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</si>
  <si>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</si>
  <si>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</si>
  <si>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</si>
  <si>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</si>
  <si>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</si>
  <si>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</si>
  <si>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</si>
  <si>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</si>
  <si>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</si>
  <si>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</si>
  <si>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</si>
  <si>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</si>
  <si>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</si>
  <si>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</si>
  <si>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</si>
  <si>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</si>
  <si>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</si>
  <si>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</si>
  <si>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</si>
  <si>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</si>
  <si>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</si>
  <si>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</si>
  <si>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</si>
  <si>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</si>
  <si>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</si>
  <si>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</si>
  <si>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</si>
  <si>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</si>
  <si>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</si>
  <si>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</si>
  <si>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</si>
  <si>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</si>
  <si>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</si>
  <si>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</si>
  <si>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</si>
  <si>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</si>
  <si>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</si>
  <si>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</si>
  <si>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</si>
  <si>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</si>
  <si>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</si>
  <si>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</si>
  <si>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</si>
  <si>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</si>
  <si>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</si>
  <si>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</si>
  <si>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</si>
  <si>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</si>
  <si>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</si>
  <si>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</si>
  <si>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</si>
  <si>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</si>
  <si>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</si>
  <si>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</si>
  <si>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</si>
  <si>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</si>
  <si>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</si>
  <si>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</si>
  <si>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</si>
  <si>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</si>
  <si>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</si>
  <si>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</si>
  <si>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</si>
  <si>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</si>
  <si>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</si>
  <si>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</si>
  <si>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</si>
  <si>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</si>
  <si>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</si>
  <si>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</si>
  <si>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</si>
  <si>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</si>
  <si>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</si>
  <si>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</si>
  <si>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</si>
  <si>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</si>
  <si>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</si>
  <si>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</si>
  <si>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</si>
  <si>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</si>
  <si>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</si>
  <si>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</si>
  <si>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</si>
  <si>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</si>
  <si>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</si>
  <si>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</si>
  <si>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</si>
  <si>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</si>
  <si>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</si>
  <si>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</si>
  <si>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</si>
  <si>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</si>
  <si>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</si>
  <si>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</si>
  <si>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</si>
  <si>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</si>
  <si>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</si>
  <si>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</si>
  <si>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</si>
  <si>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</si>
  <si>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</si>
  <si>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</si>
  <si>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</si>
  <si>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</si>
  <si>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</si>
  <si>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</si>
  <si>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</si>
  <si>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</si>
  <si>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</si>
  <si>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</si>
  <si>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</si>
  <si>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</si>
  <si>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</si>
  <si>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</si>
  <si>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</si>
  <si>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</si>
  <si>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</si>
  <si>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</si>
  <si>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</si>
  <si>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</si>
  <si>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</si>
  <si>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</si>
  <si>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</si>
  <si>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</si>
  <si>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</si>
  <si>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</si>
  <si>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</si>
  <si>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</si>
  <si>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</si>
  <si>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</si>
  <si>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</si>
  <si>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</si>
  <si>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</si>
  <si>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</si>
  <si>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</si>
  <si>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</si>
  <si>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</si>
  <si>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</si>
  <si>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</si>
  <si>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</si>
  <si>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</si>
  <si>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</si>
  <si>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</si>
  <si>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</si>
  <si>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</si>
  <si>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</si>
  <si>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</si>
  <si>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</si>
  <si>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</si>
  <si>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</si>
  <si>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</si>
  <si>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</si>
  <si>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</si>
  <si>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</si>
  <si>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</si>
  <si>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</si>
  <si>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</si>
  <si>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</si>
  <si>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</si>
  <si>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</si>
  <si>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</si>
  <si>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</si>
  <si>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</si>
  <si>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</si>
  <si>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</si>
  <si>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</si>
  <si>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</si>
  <si>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</si>
  <si>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</si>
  <si>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</si>
  <si>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</si>
  <si>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</si>
  <si>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</si>
  <si>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</si>
  <si>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</si>
  <si>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</si>
  <si>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</si>
  <si>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</si>
  <si>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</si>
  <si>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</si>
  <si>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</si>
  <si>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</si>
  <si>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</si>
  <si>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</si>
  <si>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</si>
  <si>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</si>
  <si>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</si>
  <si>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</si>
  <si>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</si>
  <si>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</si>
  <si>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</si>
  <si>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</si>
  <si>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</si>
  <si>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</si>
  <si>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</si>
  <si>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</si>
  <si>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</si>
  <si>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</si>
  <si>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</si>
  <si>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</si>
  <si>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</si>
  <si>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</si>
  <si>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</si>
  <si>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</si>
  <si>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</si>
  <si>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</si>
  <si>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</si>
  <si>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</si>
  <si>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</si>
  <si>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</si>
  <si>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</si>
  <si>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</si>
  <si>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</si>
  <si>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</si>
  <si>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</si>
  <si>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</si>
  <si>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</si>
  <si>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</si>
  <si>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Directeur magasin &amp; Chefs rayons</t>
  </si>
  <si>
    <t>Adopter les nouvelles dispositives d'enregistrement des autocontrôles P et S.</t>
  </si>
  <si>
    <t xml:space="preserve">Le tableau d'enregistrement des vérifications mensuelles des températures de la chambre froide à la thermosonde (petit tableau) n'était pas rempli.
</t>
  </si>
  <si>
    <t>Developpement de givre au niveau du meuble froid négatif des crèmes glacées.</t>
  </si>
  <si>
    <t>L'afficheur du rayon des yaourt ( en face du rayon épices et condiments) affichait 11° alors que la température relevée par le thermomètre était 1,7°.</t>
  </si>
  <si>
    <t>Durée d'exposition des produits</t>
  </si>
  <si>
    <t>Mme Sameh SLAIMI &amp; M. Haithem BOUGAALECH</t>
  </si>
  <si>
    <t>Travaux au niveau du quai de réception le jour de l'audit</t>
  </si>
  <si>
    <t>La porte du monte-charge n'était pas propre</t>
  </si>
  <si>
    <t>Absence d'une porte dans la zone de stockage des MP</t>
  </si>
  <si>
    <t>prévoir un système de fermeture à ce niveau</t>
  </si>
  <si>
    <t>Absence de tamis conforme. Les produits en poudre utilisés ne sont pas tamisés avant utilisation</t>
  </si>
  <si>
    <t>Le carrelage du sol est fissuré</t>
  </si>
  <si>
    <t>Température de la chambre froide 
affichée : 1,9°C
mesurée : 1,5 °C</t>
  </si>
  <si>
    <t>Décollement des jointures de la chambre de pousse.</t>
  </si>
  <si>
    <t>Le tapis roulant de la façonneuse de baguette est usé</t>
  </si>
  <si>
    <t>Interdire le port des voiles ornementées.</t>
  </si>
  <si>
    <t>Température du meuble des sandwichs
affiché : 1,4°C
mesuré : 1,7°C</t>
  </si>
  <si>
    <t>L'opératrice portait des bijoux et un pantallon de ville</t>
  </si>
  <si>
    <t>Le couteau de désossage est très aiguisé. La lame est très fine, le risque de contamination physique par la pointe du couteau est accru à ce niveau</t>
  </si>
  <si>
    <t>Température à cœur du poulet dans le laboratoire 7,4°C</t>
  </si>
  <si>
    <t>Température du linéaire 
affichée : 2,5°C
mesurée : 1,5°C</t>
  </si>
  <si>
    <t>La fabrique de glace en panne</t>
  </si>
  <si>
    <t>Réparer la fabrique de glace</t>
  </si>
  <si>
    <t>Décollement des jointures de la chambre</t>
  </si>
  <si>
    <t xml:space="preserve">Réparer la jointure </t>
  </si>
  <si>
    <t xml:space="preserve">Ecoulement d'eau de l'évaporateur de la chambre froide positive </t>
  </si>
  <si>
    <t>Réparer le système de froid de la chambre froide</t>
  </si>
  <si>
    <t>La température du meubles des produits surgelés 
mesurée -18°C 
affichée -17,2°C</t>
  </si>
  <si>
    <t>voir technique</t>
  </si>
  <si>
    <t>1/ Le nettoyage des bacs à glace est difficile à cause de leur état d'usure avancé
2/ Les portes étiquettes sont usés</t>
  </si>
  <si>
    <t>Enregistrer quotidiennement la température à cœur des produits exposés</t>
  </si>
  <si>
    <t xml:space="preserve">Dorra Sousse </t>
  </si>
  <si>
    <t>Le local poubelle n'est pas climatisé</t>
  </si>
  <si>
    <t>prévoir un système de climatisation du local</t>
  </si>
  <si>
    <t>Stagnation d'eau au niveau du rayon poissonnerie, la position du siphon ne permet pas un drainage complet de l'eau écoulant de l'étal</t>
  </si>
  <si>
    <t>Les parois internes du monte-charges sont rouillés</t>
  </si>
  <si>
    <t>La planche de découpe n'était pas propre. Un rabotage est nécessaire à ce niveau</t>
  </si>
  <si>
    <t>Détâcher la rouille au niveau de ces zones</t>
  </si>
  <si>
    <t>Présence d'insectes volants à plusieurs niveaux.</t>
  </si>
  <si>
    <t>Réparer le meuble d'exposition boucherie  TRAD</t>
  </si>
  <si>
    <t xml:space="preserve">Présence de cadavre d'insectes sur les grilles internes de l'appareil DEIV du rayon Traiteur </t>
  </si>
  <si>
    <t>L'ouvre boite et le pique pâte n'étaient pas propres</t>
  </si>
  <si>
    <t xml:space="preserve">1/ La chambre froide poisitive poissonnerie : développement de rouille au niveau de la jointure du sol
2/ Décollement de la jointure au niveau du laboratoire de la boucherie : développement de rouille au niveau de la jointure du sol
3/ Développement de rouille au niveau de la chambre froide Traiteur </t>
  </si>
  <si>
    <t>Les baguettes précuites sont réceptionnées dans des sacs ouverts. Les caisses emballage n'étaient pas propres. Aviser le fournisseur sur ces écarts</t>
  </si>
  <si>
    <t>Renforcer le nettoyage de cet équipement</t>
  </si>
  <si>
    <t xml:space="preserve">Accumulation de souillure au niveau de l'axe et boutons marche/arrêt du pétrin. </t>
  </si>
  <si>
    <t xml:space="preserve">Présence de piqûres de moisissures sur le linéaire des gâteaux </t>
  </si>
  <si>
    <t>Renforcer le nettoyage à ce niveau</t>
  </si>
  <si>
    <t>Le revêtement de la chambre froide est écaillé</t>
  </si>
  <si>
    <t>Les épices et fruits secs sont stockés à côté de la porte de sortie de la poubelle de la boucherie. La contamination croisée est accru à ce niveau.</t>
  </si>
  <si>
    <t>Modifier l'emplacement de l'étagère des épices et fruits secs.</t>
  </si>
  <si>
    <t>Les sacs de sucre sont entreposés sur des palettes en bois. Cette pratique est proscrite. Transvaser les sacs sur des palettes en PVC afin de protéger ce produit.</t>
  </si>
  <si>
    <t>Propreté insuffisante</t>
  </si>
  <si>
    <t>Taux d'humidité 53°C</t>
  </si>
  <si>
    <t>Les horaires de sortie de la poubelle ne sont pas fixés</t>
  </si>
  <si>
    <t>Les jointures de la chambre de pousse sont moisies</t>
  </si>
  <si>
    <t>Fournir un tamis conforme et procéder au tamisage de la farine avant mélange.</t>
  </si>
  <si>
    <t>La vitre du meuble d'exposition n'était pas propre</t>
  </si>
  <si>
    <t>Le sol de la chambre était humide à cause de l'égouttement de l'évaporateur (voir technique). Assurer un raclage régulier en attendant les réparations.</t>
  </si>
  <si>
    <t>La portière de l'armoire UV n'était pas propre</t>
  </si>
  <si>
    <t>Les fraises préemballés sont moisies. Renforcer le tri au niveau de la chambre froide</t>
  </si>
  <si>
    <t>Le linéaire des légumes manquait de propreté. Présence d'insectes volants aux alentours du rayon fruits et légumes</t>
  </si>
  <si>
    <t>Imprimer les instructions en couleurs.</t>
  </si>
  <si>
    <t>Le meuble des baguettes sont usés</t>
  </si>
  <si>
    <t>Remplacer les meubles des baguettes</t>
  </si>
  <si>
    <t>La jointure de la chambre froide est décollée. Présence d'un trou au niveau de la porte de la chambre froide</t>
  </si>
  <si>
    <t>Meuble des sandwichs: la vitre est brisée</t>
  </si>
  <si>
    <t>1/ La surface d'exposition des volailles TRAD est écaillée
2/ La vitre du meuble d'exposition TRAD est brisée</t>
  </si>
  <si>
    <t>Dr Hend KAMOUN</t>
  </si>
  <si>
    <t>Directeur magasin et chefs rayons</t>
  </si>
  <si>
    <t>renforcer le nettoyage et l'élimination des toiles d'araignée</t>
  </si>
  <si>
    <t>assurer l'enregistrement de tous les paramètres de contrôle a la reception des produits provenant de l'entrepot</t>
  </si>
  <si>
    <t>changement en terminal de cuisson</t>
  </si>
  <si>
    <t>étiquette cookies A eff ne contient pas amandes dans la composition, étiquette makroudh petit modele ne contient pas sesam dans la composition</t>
  </si>
  <si>
    <t>Dysfonctionnement au niveau de la chambre froide négative boul/pat : les produits surgelés sont partiellement décongelés (gâteaux et viennoiseries) température a cœur de gateaux -4°C, thermometre afficheur affiche deg</t>
  </si>
  <si>
    <t>en cours de travaux de remodeling</t>
  </si>
  <si>
    <t>Fabrication de tajine sur place</t>
  </si>
  <si>
    <t>port d'épingles au niveau du foulard</t>
  </si>
  <si>
    <t>meuble non protégé</t>
  </si>
  <si>
    <t>température du meuble sandwich affichée 1,5°C et température verifiée 17°C</t>
  </si>
  <si>
    <t>La jointure de la chambre froide négative est décollée. Présence d'un trou au niveau de la porte de la chambre froide positive</t>
  </si>
  <si>
    <t>absence de source de lumière dans la chambre froide positive</t>
  </si>
  <si>
    <t>manque de tracabilité pour la ricotte</t>
  </si>
  <si>
    <t>Traces de moisissures au niveau des  paniers en osier</t>
  </si>
  <si>
    <t>Chambre froide en panne et les produits ont été transférés dans la chambre froide PLS</t>
  </si>
  <si>
    <t>Température du meuble affichée 4,8°C et température vérifiée 6,8°C</t>
  </si>
  <si>
    <t xml:space="preserve">présence d’une ouverture sous la porte de la réception (favorisant l’accès des nuisibles)  </t>
  </si>
  <si>
    <t>Assurer un meilleur classement des fiches de tracabilité</t>
  </si>
  <si>
    <t>La surface d'exposition des volailles TRAD est écaillée</t>
  </si>
  <si>
    <t>fuite d'eau au niveau de l'évaporateur du climatiseur du labo, grilles évaporateur du labo sale</t>
  </si>
  <si>
    <t>température du linéaire LS affichée 7,8°C et température vérifiée 2,7°C, température du linéaire trad affichée 9°C et température vérifiée 4°C</t>
  </si>
  <si>
    <t>Enregistrer quotidiennement la température à cœur des produits exposés et des produits surgelés</t>
  </si>
  <si>
    <t>traçabilité partiellement réalisée pour les produits de mer surgelés</t>
  </si>
  <si>
    <t>machine de glace en panne</t>
  </si>
  <si>
    <t>Manque de balisage de certains fruits et legumes ex: avocat, annanas, dattes, menthe</t>
  </si>
  <si>
    <t>Fuite d'eau au niveau du plafond de la reserve</t>
  </si>
  <si>
    <t>les grilles de reprise d'air sont sales au niveau linéaire charcuteries et yaourts</t>
  </si>
  <si>
    <t>Les thermomètres afficheurs des meubles surgelés sont non fonctionnels, température affichée au linéaire yaourt 8°C et celle vérifiée est 5,4°C</t>
  </si>
  <si>
    <t>Présence de restes de pains au dessus des casiers</t>
  </si>
  <si>
    <t>Manque de distributeur papier seche main. Le papier est deposé au dessus de la poubelle</t>
  </si>
  <si>
    <t>manque de climatisation au niveau du local poubelles</t>
  </si>
  <si>
    <t xml:space="preserve">présence de dépôt de givre au niveau du meuble  surgelés </t>
  </si>
  <si>
    <t>Mme Meriam CHOUCHENE</t>
  </si>
  <si>
    <t>Directeur &amp; chefs rayons</t>
  </si>
  <si>
    <t xml:space="preserve">La zone de réception n'était pas propre; </t>
  </si>
  <si>
    <t>Glaçage des poissons insuffisant sur l'étal</t>
  </si>
  <si>
    <t>Le système d'ouverture à pédale est défaillant au rayon poissonnerie.</t>
  </si>
  <si>
    <t>Une attention est requise au contrôle de l'état de fraicheur des produits de la mer.</t>
  </si>
  <si>
    <t>Présence de fuite au niveau du robinet du poste lave-mains de la poissonnerie.</t>
  </si>
  <si>
    <t>Absence de papier essuie-mains.</t>
  </si>
  <si>
    <t>Absence de plan d'action suite au dernier audit au rayon poissonnerie.</t>
  </si>
  <si>
    <t>Chevalets rouillés et usés.</t>
  </si>
  <si>
    <t>Accumulation d'eau souillée dans le bac collecteur de la table de travail.</t>
  </si>
  <si>
    <t>Etat de propreté insatisfaisant.</t>
  </si>
  <si>
    <t>Etagères souillées.</t>
  </si>
  <si>
    <t xml:space="preserve">
</t>
  </si>
  <si>
    <t>Les certificats sanitaires des viandes ne sont pas archivés à la boucherie.</t>
  </si>
  <si>
    <t>T° meubles des Viandes rouges et blanches 6°C. Nous rappelons que la température d'exposition des abats doit être entre 3°C et 5°C.</t>
  </si>
  <si>
    <t>Raser ou protéger la barbe.</t>
  </si>
  <si>
    <t>T° meuble 2°C</t>
  </si>
  <si>
    <t>Achat d'une nouvelle rôtissoire en cours.</t>
  </si>
  <si>
    <t xml:space="preserve">Stockage des poulets marinés, dans des caisses non protégées, dans la chambre froide des fromages et charcuterie. Le risque de contamination croisée est accru à ce niveau. </t>
  </si>
  <si>
    <t>Il est préférable de déplacer les produits dans la chambre froide boucherie ou de mettre les poulets dans des bacs hermétiquement fermés.</t>
  </si>
  <si>
    <t>Lavage des mains dans la plonge.</t>
  </si>
  <si>
    <t>Interdire le port d'épingles pour les femmes voilées. Porter des coiffes.</t>
  </si>
  <si>
    <t>Lavage temporaire dans la plonge fromage/charcuterie; vu l'absence de local.</t>
  </si>
  <si>
    <t>Meuble d'exposition à température ambiante est partiellement protégé.</t>
  </si>
  <si>
    <t>Assurer le suivi des DF et DLC pour une meilleure maitrise du concept FEFO.</t>
  </si>
  <si>
    <t>Non respect du concept FEFO pour le râpé au gruyère 'Mont Régal' ; Présence de 2 lots ayant une DF1 28/08/2017  &amp; DF2 04/09/2017
On note l'exposition du deuxième lot le jour de l'audit.</t>
  </si>
  <si>
    <t>Dépassement de la durée de vie secondaire d'un produit entamé (thon); date d'ouverture 14/09/2017.</t>
  </si>
  <si>
    <t>T° 5,7°C</t>
  </si>
  <si>
    <t>Présence d'un cadavre d'insecte sur le meuble des fromages;</t>
  </si>
  <si>
    <t>Il s'agit d'un terminal de cuisson</t>
  </si>
  <si>
    <t>Les échantillons vérifiés étaient conformes</t>
  </si>
  <si>
    <t>Prévoir des équipements adaptés pour cette manipulation.</t>
  </si>
  <si>
    <t>Présence de piqûres de moisissures dans les préparations alimentaires 'Primo' N° lot 24017.</t>
  </si>
  <si>
    <t>Présence de givre au meuble surgelé</t>
  </si>
  <si>
    <t>En cours d'aménagement</t>
  </si>
  <si>
    <t>Dépassement de la durée de vie des produits:
- chocolat 'Kinder Bueno' DLUO 01/09/2017
- Chips-up 'Cerealis' DLUO 03/09/2017.</t>
  </si>
  <si>
    <t>Renforcer le contrôle de la durée de vie des produits exposés.</t>
  </si>
  <si>
    <t>Les chasses d'eau des WC sont en panne aux sanitaires femmes.
Absence d'eau chaude dans les douches hommes et femmes.</t>
  </si>
  <si>
    <t>Absence de système de climatisation.</t>
  </si>
  <si>
    <t>Manque d'étanchéité de la porte du quai de réception.</t>
  </si>
  <si>
    <t>Absence de GTC; prévu au remodeling</t>
  </si>
  <si>
    <t xml:space="preserve">Eclairage suffisant et protégé </t>
  </si>
  <si>
    <t>T° du laboratoire 25°C &gt; 12°C.
Les activités de la boucherie sont réalisées temporairement au niveau de la chambre froide des fromages. Egalement, le système frigorifique à ce niveau n'est actif que lorsque la porte de la chambre froide soit fermée. Dans le cas inverse, l'éclairage s'éteint.</t>
  </si>
  <si>
    <t>Il est indispensable de mettre en marche l'évaporateur pour maintenir un milieu conforme à la manipulation de la viande.</t>
  </si>
  <si>
    <t>Les trappes de visite ne sont pas protégées au niveau du stand.</t>
  </si>
  <si>
    <t>Diffusion de l'eau stagnée au sol de la chambre froide vers le plafond de la réserve sèche. Revoir le problème d'infiltration.</t>
  </si>
  <si>
    <t>Développement de moisissures en bas des murs du stand. Repeindre le local.</t>
  </si>
  <si>
    <t xml:space="preserve">Réparer la machine à glaçon.
</t>
  </si>
  <si>
    <t>La machine à glaçon est en panne.</t>
  </si>
  <si>
    <t>DEIV inactif au rayon poissonnerie
Les grilles des DEIV aux rayons traiteur et fromage/ charcuterie sont remplis de cadavres d'insectes.</t>
  </si>
  <si>
    <t>Présence excessive de mouches aux rayons traiteur et fromage/ charcuterie.</t>
  </si>
  <si>
    <t>Prévoir un système de climatisation à ce niveau.</t>
  </si>
  <si>
    <t>Stagnation d'eau dans la chambre froide et le stand de la poissonnerie.</t>
  </si>
  <si>
    <t>Réparer les chasses d'eau WC et prévoir de l'eau chaude.</t>
  </si>
  <si>
    <t>Taux de réalisation du plan d'action précédent</t>
  </si>
  <si>
    <t>Le revêtement rugueux de la zone de réception empêche les opérations de nettoyage.</t>
  </si>
  <si>
    <t xml:space="preserve">Le faux plafond est partiellement démonté dans le but de réaménagement; les conditions de travail ne sont pas hygiéniques pour la manipulation des aliments. Le risque de chute de corps étranger est accru à ce niveau.
</t>
  </si>
  <si>
    <t>Absence de la mention de condition de stockage suite à la décongélation sur l'étiquette des muffins vanille 'Sopral'. Avertir le fournisseur sur cet écart.</t>
  </si>
  <si>
    <t>Veiller à respecter le protocole de vérification de la température de fin de cuisson.
 Veiller à exposer les poulets suite à la fin de cuisson.</t>
  </si>
  <si>
    <t>Le ravitaillement de la viande depuis la chambre froide vers les meubles se fait par le passage à partir de la pâtisserie.
Bien que cette condition est temporaire (vu les travaux de réaménagement), on note que le risque de contamination croisée est accru à ce niveau. Il est indispensable d'instaurer une séparation dans le temps entre les différents flux de matières. Les horaires doivent être communiqués et affichés.</t>
  </si>
  <si>
    <t>Etat de fraicheur dégradée des sardines réceptionnées le 13/09/2017</t>
  </si>
  <si>
    <t>Absence d'opérateur chargé à la poissonnerie le jour de l'audit; le chef rayon était en congé.</t>
  </si>
  <si>
    <t>Le lavage des mains au poste lave-mains était  difficile vu la fuite au robinet (voir volet technique).</t>
  </si>
  <si>
    <t>Absence de distributeurs de papier essuie-mains aux sanitaires.</t>
  </si>
  <si>
    <t>Prévoir des dispositifs de papier essuie-mains aux sanitaires.</t>
  </si>
  <si>
    <t>Absence de papier essuie-mains aux sanitaires.</t>
  </si>
  <si>
    <t>Entreposage des viennoiseries, en cours de mise en emballage, dans un chariot client. Cette équipement était sale et non apte à la manipulation hygiénique.</t>
  </si>
  <si>
    <t>La durée de vie UHD des mini gâteaux 'Food Solution' était supérieure à la durée de vie mentionnée par le fournisseur. Avertir les services qualité et informatique sur cet écart.</t>
  </si>
  <si>
    <t>Absence de la mention de sésame sur la liste des ingrédients des kaak au datte 'Saada' et sur le croquant aux céréales 'Cookie d'or'.
Absence de mention de sésame, amande et pistaches sur la liste des ingrédients des nougats 'Khili'.
Avertir le service qualité et achat sur ces écarts.</t>
  </si>
  <si>
    <t>La préparation des sandwiches était réalisée au niveau du rayon vu l'absence de laboratoire (en cours de réaménagement). Bien qu'il s'agit d'un point technique, il est recommandé de respecter la chaine de froid des préparations sensibles.</t>
  </si>
  <si>
    <t>Le contrôle de la fin de cuisson des poulets rôtis était souvent visuel. Le thermomètre n'était pas présent sur place. 
Les poulets cuits demeuraient à l'intérieur de la rôtissoire en arrêt. Cette pratique pourrait être à l'origine de dégradation microbiologique du produit. Egalement, la duré d'exposition de ces produits (4H) pourrait être dépassée.</t>
  </si>
  <si>
    <t>Le poste lave-mains était difficilement accessible par la table de travail.</t>
  </si>
  <si>
    <t>Stockage des poulets marinés dans la chambre froide destinée au fromage/ charcuterie. Veiller à séparer les produits de différentes natures.</t>
  </si>
  <si>
    <t>Présence de piqûres de moisissures sur les paniers en rotin utilisés pour exposition des morceaux de fromage. Veiller à nettoyer en profondeur ces éléments ou les remplacer.</t>
  </si>
  <si>
    <t>Exposition des paquets de râpé au gruyère (Mont Régal' (N° lot 2-36 ) contaminés par les moisissures.
Renforcer le contrôle de l'état des produits exposés même avant la fin de DLC.</t>
  </si>
  <si>
    <t xml:space="preserve">Respect des durées de vie des produits trad. exposés dans le stand </t>
  </si>
  <si>
    <t xml:space="preserve">Vu le disfonctionnement de la machine de glace, l'approvisionnement de la glace était à partir d'un fournisseur externe. Ce dernier, utilisait des sacs non aptes au contact avec les glaces (anciens sacs à sucre). </t>
  </si>
  <si>
    <t>Absence d'identification de la date de réception des poissons (liche jaune et maquereau)</t>
  </si>
  <si>
    <t xml:space="preserve">Glaçage étiquetage des produits </t>
  </si>
  <si>
    <t>La protection des endives contre la lumière était réalisée par un sac noir non apte au contact avec les aliments; revoir la possibilité de changer cet emballage par un autre Equipment adapté.</t>
  </si>
  <si>
    <t>Stagnation d'eau au sol de la réserve suite à l'infiltration depuis la chambre froide poissonnerie. Bien qu'il s'agit d'un point technique, le nettoyage et le raclage régulier aideront à maintenir le sol propre.</t>
  </si>
  <si>
    <t xml:space="preserve">Absence d'odeur nauséabonde </t>
  </si>
  <si>
    <t>Suite aux travaux de réaménagement, les circuits de sorties de déchets ont été modifiées temporairement. Veiller à instaurer une séparation dans le temps entre les opérations propres et sales pour éviter le risque de contamination croisée.</t>
  </si>
  <si>
    <t>Entreposage des palettes en bois dans une zone souillée.</t>
  </si>
  <si>
    <t>Le plafond de la réserve des boissons laisse passer par le grillage les eaux pluviales et les nuisibles.</t>
  </si>
  <si>
    <t>Directeur du magasin et chefs rayons</t>
  </si>
  <si>
    <t>monte charge sale</t>
  </si>
  <si>
    <t>Le Lavage des mains est réalisé au sous sol dans la salle de pause à cause des travaux</t>
  </si>
  <si>
    <t xml:space="preserve"> la désinfection des fruits et œufs est réalisée au sous sol dans la salle de pause à cause des travaux</t>
  </si>
  <si>
    <t>porte de la chambre froide negative est maintenue ouverte</t>
  </si>
  <si>
    <t>etiquette essada du produit biscuits vanille est illisible, a durée de vie UHD de l'opera x2 happy's' était supérieure à la durée de vie mentionnée par le fournisseur. Avertir les services qualité et informatique sur cet écart.</t>
  </si>
  <si>
    <t>thermomètre afficheur non fonctionnel, température verifiée 3,1°C</t>
  </si>
  <si>
    <t>Température affichée au niveau de la chambre froide négative 4.8°C à cause d’un dysfonctionnement au niveau de la fermeture de la porte (produits en cours de décongélation).</t>
  </si>
  <si>
    <t>friteuse sale et huile fortement oxydée</t>
  </si>
  <si>
    <t xml:space="preserve"> la désinfection deslégumes et œufs est réalisée au sous sol dans la salle de pause à cause des travaux</t>
  </si>
  <si>
    <t>T° meuble affichée 0,5°C et verifiée 2,1°C</t>
  </si>
  <si>
    <t>manque de sabot de travail</t>
  </si>
  <si>
    <t>Présence de 5 boudins de salami pur bœuf dont la DLC 31/10/17</t>
  </si>
  <si>
    <t>manque de sabot pour le nouveau employé</t>
  </si>
  <si>
    <t>thermomètre non vérifié pour le mois d'octobre 17</t>
  </si>
  <si>
    <t>Osso bocco tartare DLC  carrefour 05/11/17&gt; DLC fournisseur 03/11/17</t>
  </si>
  <si>
    <t>T° du laboratoire 20°C
Les activités de la boucherie sont réalisées temporairement au niveau de la chambre froide des fromages. Egalement, le système frigorifique à ce niveau n'est actif que lorsque la porte de la chambre froide soit fermée. Dans le cas inverse, l'éclairage s'éteint.</t>
  </si>
  <si>
    <t>Le faux plafond est partiellement démonté dans le but de réaménagement; les conditions de travail ne sont pas hygiéniques pour la manipulation des aliments. Le risque de chute de corps étranger est accru à ce niveau.</t>
  </si>
  <si>
    <t xml:space="preserve">Température affichée au niveau de la chambre froide négative 4.8°C à cause d’un dysfonctionnement au niveau de la fermeture de la porte (produits en cours de décongélation).
</t>
  </si>
  <si>
    <t>La machine en cours d'installation</t>
  </si>
  <si>
    <t>température affichée au niveau meuble surgelés -10°C et température vérifiée -15°C</t>
  </si>
  <si>
    <t>Les caisses sont sales et linéaire datte sale</t>
  </si>
  <si>
    <t xml:space="preserve">Stagnation d'eau au sol de la réserve suite à l'infiltration depuis la chambre froide poissonnerie.
</t>
  </si>
  <si>
    <t xml:space="preserve">excès de givre au niveau meuble surgelés 
</t>
  </si>
  <si>
    <t>equipement réfrigéré sale</t>
  </si>
  <si>
    <t>magasin en remodeling</t>
  </si>
  <si>
    <t xml:space="preserve">DEIV poissonnerie non fonctionnel
</t>
  </si>
  <si>
    <t>Présence excessive de mouches aux rayons traiteur et fromage/ charcuterie et fleg</t>
  </si>
  <si>
    <t>Absence de système de climatisation. Et manque de bennes a ordure</t>
  </si>
  <si>
    <t>Le plan d’action établi suite aux résultats d’analyses microbiologiques non conformes est le même quelque soit le produit et le résultat.</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</si>
</sst>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6"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theme="1"/>
      <name val="Calibri"/>
      <family val="2"/>
      <scheme val="minor"/>
    </font>
    <font>
      <sz val="11"/>
      <color rgb="FF000000"/>
      <name val="Calibri"/>
      <family val="2"/>
      <scheme val="minor"/>
    </font>
    <font>
      <sz val="11"/>
      <color rgb="FF000000"/>
      <name val="Calibri Light"/>
      <family val="2"/>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4">
    <xf numFmtId="0" fontId="0" fillId="0" borderId="0"/>
    <xf numFmtId="0" fontId="2" fillId="0" borderId="0"/>
    <xf numFmtId="0" fontId="2" fillId="0" borderId="0"/>
    <xf numFmtId="9" fontId="53" fillId="0" borderId="0" applyFont="0" applyFill="0" applyBorder="0" applyAlignment="0" applyProtection="0"/>
  </cellStyleXfs>
  <cellXfs count="319">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9" fontId="24" fillId="0" borderId="1" xfId="0" applyNumberFormat="1" applyFont="1" applyBorder="1" applyAlignment="1" applyProtection="1">
      <alignment wrapText="1"/>
      <protection locked="0"/>
    </xf>
    <xf numFmtId="9" fontId="0" fillId="0" borderId="1" xfId="0" applyNumberFormat="1" applyBorder="1" applyAlignment="1" applyProtection="1">
      <alignment vertical="center" wrapText="1"/>
      <protection locked="0"/>
    </xf>
    <xf numFmtId="0" fontId="0" fillId="0" borderId="1" xfId="0" applyFill="1" applyBorder="1" applyAlignment="1" applyProtection="1">
      <alignment vertical="center" wrapText="1"/>
      <protection locked="0"/>
    </xf>
    <xf numFmtId="0" fontId="11" fillId="0" borderId="1" xfId="0" applyFont="1" applyBorder="1" applyAlignment="1" applyProtection="1">
      <alignment vertical="center" wrapText="1"/>
      <protection locked="0"/>
    </xf>
    <xf numFmtId="0" fontId="11" fillId="0" borderId="1" xfId="0" applyFont="1" applyBorder="1" applyAlignment="1" applyProtection="1">
      <alignment vertical="center" wrapText="1"/>
    </xf>
    <xf numFmtId="0" fontId="19" fillId="2" borderId="1" xfId="1" applyFont="1" applyFill="1" applyBorder="1" applyAlignment="1" applyProtection="1">
      <alignment horizontal="left" vertical="center" wrapText="1"/>
      <protection locked="0"/>
    </xf>
    <xf numFmtId="0" fontId="11" fillId="0" borderId="1" xfId="0" applyFont="1" applyFill="1" applyBorder="1" applyAlignment="1" applyProtection="1">
      <alignment vertical="center" wrapText="1"/>
      <protection locked="0"/>
    </xf>
    <xf numFmtId="9" fontId="24" fillId="0" borderId="1" xfId="3" applyFont="1" applyBorder="1" applyAlignment="1" applyProtection="1">
      <alignment vertical="center" wrapText="1"/>
      <protection locked="0"/>
    </xf>
    <xf numFmtId="9" fontId="0" fillId="0" borderId="1" xfId="3" applyFont="1" applyBorder="1" applyAlignment="1" applyProtection="1">
      <alignment vertical="center" wrapText="1"/>
      <protection locked="0"/>
    </xf>
    <xf numFmtId="9" fontId="0" fillId="0" borderId="1" xfId="3" applyFont="1" applyBorder="1" applyAlignment="1" applyProtection="1">
      <alignment horizontal="right" vertical="center" wrapText="1"/>
      <protection locked="0"/>
    </xf>
    <xf numFmtId="9" fontId="0" fillId="0" borderId="7" xfId="3" applyFont="1" applyBorder="1" applyAlignment="1" applyProtection="1">
      <alignment vertical="center"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9" fontId="11" fillId="0" borderId="1" xfId="0" applyNumberFormat="1" applyFont="1" applyBorder="1" applyAlignment="1" applyProtection="1">
      <alignment wrapText="1"/>
      <protection locked="0"/>
    </xf>
    <xf numFmtId="9" fontId="0" fillId="0" borderId="1" xfId="0" applyNumberFormat="1" applyBorder="1" applyAlignment="1" applyProtection="1">
      <alignment horizontal="right" wrapText="1"/>
      <protection locked="0"/>
    </xf>
    <xf numFmtId="0" fontId="19" fillId="0" borderId="1" xfId="0" applyFont="1" applyBorder="1" applyAlignment="1" applyProtection="1">
      <alignment wrapText="1"/>
      <protection locked="0"/>
    </xf>
    <xf numFmtId="0" fontId="54" fillId="0" borderId="1" xfId="0" applyFont="1" applyBorder="1" applyAlignment="1" applyProtection="1">
      <alignment vertical="top" wrapText="1"/>
      <protection locked="0"/>
    </xf>
    <xf numFmtId="0" fontId="55" fillId="0" borderId="1" xfId="0" applyFont="1" applyBorder="1" applyAlignment="1" applyProtection="1">
      <alignment wrapText="1"/>
      <protection locked="0"/>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xf>
  </cellXfs>
  <cellStyles count="4">
    <cellStyle name="Normal" xfId="0" builtinId="0"/>
    <cellStyle name="Normal_COMMUNS" xfId="1"/>
    <cellStyle name="Normal_GARDE" xfId="2"/>
    <cellStyle name="Pourcentage" xfId="3" builtinId="5"/>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0.95</c:v>
                </c:pt>
                <c:pt idx="1">
                  <c:v>0.92307692307692313</c:v>
                </c:pt>
                <c:pt idx="2">
                  <c:v>0.92307692307692313</c:v>
                </c:pt>
                <c:pt idx="3">
                  <c:v>0.92307692307692313</c:v>
                </c:pt>
                <c:pt idx="4">
                  <c:v>0</c:v>
                </c:pt>
                <c:pt idx="5">
                  <c:v>0</c:v>
                </c:pt>
              </c:numCache>
            </c:numRef>
          </c:val>
          <c:extLst xmlns:c16r2="http://schemas.microsoft.com/office/drawing/2015/06/chart">
            <c:ext xmlns:c16="http://schemas.microsoft.com/office/drawing/2014/chart" uri="{C3380CC4-5D6E-409C-BE32-E72D297353CC}">
              <c16:uniqueId val="{00000000-BE92-47C0-AD1B-0814380E2E7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BE92-47C0-AD1B-0814380E2E78}"/>
            </c:ext>
          </c:extLst>
        </c:ser>
        <c:dLbls>
          <c:showLegendKey val="0"/>
          <c:showVal val="1"/>
          <c:showCatName val="0"/>
          <c:showSerName val="0"/>
          <c:showPercent val="0"/>
          <c:showBubbleSize val="0"/>
        </c:dLbls>
        <c:gapWidth val="75"/>
        <c:overlap val="40"/>
        <c:axId val="284882544"/>
        <c:axId val="284883104"/>
      </c:barChart>
      <c:catAx>
        <c:axId val="284882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4883104"/>
        <c:crosses val="autoZero"/>
        <c:auto val="1"/>
        <c:lblAlgn val="ctr"/>
        <c:lblOffset val="100"/>
        <c:noMultiLvlLbl val="0"/>
      </c:catAx>
      <c:valAx>
        <c:axId val="2848831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4882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'Page de garde'!$B$142:$B$147</c:f>
              <c:numCache>
                <c:formatCode>0.0%</c:formatCode>
                <c:ptCount val="6"/>
                <c:pt idx="0">
                  <c:v>1</c:v>
                </c:pt>
                <c:pt idx="1">
                  <c:v>0.91666666666666663</c:v>
                </c:pt>
                <c:pt idx="2">
                  <c:v>0.91666666666666663</c:v>
                </c:pt>
                <c:pt idx="3">
                  <c:v>0.83333333333333337</c:v>
                </c:pt>
                <c:pt idx="4">
                  <c:v>0</c:v>
                </c:pt>
                <c:pt idx="5">
                  <c:v>0</c:v>
                </c:pt>
              </c:numCache>
            </c:numRef>
          </c:val>
          <c:extLst xmlns:c16r2="http://schemas.microsoft.com/office/drawing/2015/06/chart">
            <c:ext xmlns:c16="http://schemas.microsoft.com/office/drawing/2014/chart" uri="{C3380CC4-5D6E-409C-BE32-E72D297353CC}">
              <c16:uniqueId val="{00000000-AE08-4741-81AE-945CC10EEA9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AE08-4741-81AE-945CC10EEA93}"/>
            </c:ext>
          </c:extLst>
        </c:ser>
        <c:dLbls>
          <c:showLegendKey val="0"/>
          <c:showVal val="1"/>
          <c:showCatName val="0"/>
          <c:showSerName val="0"/>
          <c:showPercent val="0"/>
          <c:showBubbleSize val="0"/>
        </c:dLbls>
        <c:gapWidth val="75"/>
        <c:overlap val="40"/>
        <c:axId val="211232960"/>
        <c:axId val="211233520"/>
      </c:barChart>
      <c:catAx>
        <c:axId val="211232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1233520"/>
        <c:crosses val="autoZero"/>
        <c:auto val="1"/>
        <c:lblAlgn val="ctr"/>
        <c:lblOffset val="100"/>
        <c:noMultiLvlLbl val="0"/>
      </c:catAx>
      <c:valAx>
        <c:axId val="2112335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1232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'Page de garde'!$B$187:$B$192</c:f>
              <c:numCache>
                <c:formatCode>0.0%</c:formatCode>
                <c:ptCount val="6"/>
                <c:pt idx="0">
                  <c:v>0.88596491228070173</c:v>
                </c:pt>
                <c:pt idx="1">
                  <c:v>0.78947368421052633</c:v>
                </c:pt>
                <c:pt idx="2">
                  <c:v>0.80582524271844658</c:v>
                </c:pt>
                <c:pt idx="3">
                  <c:v>0.88317757009345799</c:v>
                </c:pt>
                <c:pt idx="4">
                  <c:v>0</c:v>
                </c:pt>
                <c:pt idx="5">
                  <c:v>0</c:v>
                </c:pt>
              </c:numCache>
            </c:numRef>
          </c:val>
          <c:extLst xmlns:c16r2="http://schemas.microsoft.com/office/drawing/2015/06/chart">
            <c:ext xmlns:c16="http://schemas.microsoft.com/office/drawing/2014/chart" uri="{C3380CC4-5D6E-409C-BE32-E72D297353CC}">
              <c16:uniqueId val="{00000000-BEC0-4A13-A6C3-11651EE512B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BEC0-4A13-A6C3-11651EE512B8}"/>
            </c:ext>
          </c:extLst>
        </c:ser>
        <c:dLbls>
          <c:showLegendKey val="0"/>
          <c:showVal val="1"/>
          <c:showCatName val="0"/>
          <c:showSerName val="0"/>
          <c:showPercent val="0"/>
          <c:showBubbleSize val="0"/>
        </c:dLbls>
        <c:gapWidth val="75"/>
        <c:overlap val="40"/>
        <c:axId val="282321952"/>
        <c:axId val="282322512"/>
      </c:barChart>
      <c:catAx>
        <c:axId val="2823219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2322512"/>
        <c:crosses val="autoZero"/>
        <c:auto val="1"/>
        <c:lblAlgn val="ctr"/>
        <c:lblOffset val="100"/>
        <c:noMultiLvlLbl val="0"/>
      </c:catAx>
      <c:valAx>
        <c:axId val="2823225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23219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0.95598591549295775</c:v>
                </c:pt>
                <c:pt idx="1">
                  <c:v>0.98056537102473496</c:v>
                </c:pt>
                <c:pt idx="2">
                  <c:v>0.89189189189189189</c:v>
                </c:pt>
                <c:pt idx="3">
                  <c:v>0.94927536231884058</c:v>
                </c:pt>
                <c:pt idx="4">
                  <c:v>0</c:v>
                </c:pt>
                <c:pt idx="5">
                  <c:v>0</c:v>
                </c:pt>
              </c:numCache>
            </c:numRef>
          </c:val>
          <c:extLst xmlns:c16r2="http://schemas.microsoft.com/office/drawing/2015/06/chart">
            <c:ext xmlns:c16="http://schemas.microsoft.com/office/drawing/2014/chart" uri="{C3380CC4-5D6E-409C-BE32-E72D297353CC}">
              <c16:uniqueId val="{00000000-8C50-4A5A-A41F-C1C794AB2A9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8C50-4A5A-A41F-C1C794AB2A92}"/>
            </c:ext>
          </c:extLst>
        </c:ser>
        <c:dLbls>
          <c:showLegendKey val="0"/>
          <c:showVal val="1"/>
          <c:showCatName val="0"/>
          <c:showSerName val="0"/>
          <c:showPercent val="0"/>
          <c:showBubbleSize val="0"/>
        </c:dLbls>
        <c:gapWidth val="75"/>
        <c:overlap val="40"/>
        <c:axId val="282325312"/>
        <c:axId val="282325872"/>
      </c:barChart>
      <c:catAx>
        <c:axId val="282325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2325872"/>
        <c:crosses val="autoZero"/>
        <c:auto val="1"/>
        <c:lblAlgn val="ctr"/>
        <c:lblOffset val="100"/>
        <c:noMultiLvlLbl val="0"/>
      </c:catAx>
      <c:valAx>
        <c:axId val="2823258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2325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0.9209754138868298</c:v>
                </c:pt>
                <c:pt idx="1">
                  <c:v>0.8850195276176307</c:v>
                </c:pt>
                <c:pt idx="2">
                  <c:v>0.84885856730516918</c:v>
                </c:pt>
                <c:pt idx="3">
                  <c:v>0.91622646620614923</c:v>
                </c:pt>
                <c:pt idx="4">
                  <c:v>0</c:v>
                </c:pt>
                <c:pt idx="5">
                  <c:v>0</c:v>
                </c:pt>
              </c:numCache>
            </c:numRef>
          </c:val>
          <c:extLst xmlns:c16r2="http://schemas.microsoft.com/office/drawing/2015/06/chart">
            <c:ext xmlns:c16="http://schemas.microsoft.com/office/drawing/2014/chart" uri="{C3380CC4-5D6E-409C-BE32-E72D297353CC}">
              <c16:uniqueId val="{00000000-B85B-4995-8A7A-0021D48C3DD6}"/>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B85B-4995-8A7A-0021D48C3DD6}"/>
            </c:ext>
          </c:extLst>
        </c:ser>
        <c:dLbls>
          <c:showLegendKey val="0"/>
          <c:showVal val="0"/>
          <c:showCatName val="0"/>
          <c:showSerName val="0"/>
          <c:showPercent val="0"/>
          <c:showBubbleSize val="0"/>
        </c:dLbls>
        <c:gapWidth val="75"/>
        <c:overlap val="-25"/>
        <c:axId val="281890720"/>
        <c:axId val="281891280"/>
        <c:extLst xmlns:c16r2="http://schemas.microsoft.com/office/drawing/2015/06/chart"/>
      </c:barChart>
      <c:catAx>
        <c:axId val="28189072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1891280"/>
        <c:crosses val="autoZero"/>
        <c:auto val="1"/>
        <c:lblAlgn val="ctr"/>
        <c:lblOffset val="100"/>
        <c:noMultiLvlLbl val="0"/>
      </c:catAx>
      <c:valAx>
        <c:axId val="28189128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818907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60B-4E83-AC76-FBFF82159F13}"/>
                </c:ex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60B-4E83-AC76-FBFF82159F13}"/>
                </c:ex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60B-4E83-AC76-FBFF82159F13}"/>
                </c:ex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60B-4E83-AC76-FBFF82159F13}"/>
                </c:ex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60B-4E83-AC76-FBFF82159F13}"/>
                </c:ex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60B-4E83-AC76-FBFF82159F13}"/>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0.35</c:v>
                </c:pt>
                <c:pt idx="1">
                  <c:v>0.77409090909090905</c:v>
                </c:pt>
                <c:pt idx="2">
                  <c:v>0.64666666666666672</c:v>
                </c:pt>
                <c:pt idx="3">
                  <c:v>0.65904545454545449</c:v>
                </c:pt>
                <c:pt idx="4">
                  <c:v>0</c:v>
                </c:pt>
                <c:pt idx="5">
                  <c:v>0</c:v>
                </c:pt>
              </c:numCache>
            </c:numRef>
          </c:val>
          <c:extLst xmlns:c16r2="http://schemas.microsoft.com/office/drawing/2015/06/chart">
            <c:ext xmlns:c16="http://schemas.microsoft.com/office/drawing/2014/chart" uri="{C3380CC4-5D6E-409C-BE32-E72D297353CC}">
              <c16:uniqueId val="{00000006-860B-4E83-AC76-FBFF82159F1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860B-4E83-AC76-FBFF82159F13}"/>
            </c:ext>
          </c:extLst>
        </c:ser>
        <c:dLbls>
          <c:showLegendKey val="0"/>
          <c:showVal val="1"/>
          <c:showCatName val="0"/>
          <c:showSerName val="0"/>
          <c:showPercent val="0"/>
          <c:showBubbleSize val="0"/>
        </c:dLbls>
        <c:gapWidth val="65"/>
        <c:axId val="281894080"/>
        <c:axId val="281894640"/>
        <c:extLst xmlns:c16r2="http://schemas.microsoft.com/office/drawing/2015/06/chart"/>
      </c:barChart>
      <c:catAx>
        <c:axId val="281894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1894640"/>
        <c:crosses val="autoZero"/>
        <c:auto val="1"/>
        <c:lblAlgn val="ctr"/>
        <c:lblOffset val="100"/>
        <c:noMultiLvlLbl val="0"/>
      </c:catAx>
      <c:valAx>
        <c:axId val="2818946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81894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'Page de garde'!$B$133:$B$138</c:f>
              <c:numCache>
                <c:formatCode>0.0%</c:formatCode>
                <c:ptCount val="6"/>
                <c:pt idx="0">
                  <c:v>0.9375</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7180-461D-9312-254E047B74A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7180-461D-9312-254E047B74A1}"/>
            </c:ext>
          </c:extLst>
        </c:ser>
        <c:dLbls>
          <c:showLegendKey val="0"/>
          <c:showVal val="1"/>
          <c:showCatName val="0"/>
          <c:showSerName val="0"/>
          <c:showPercent val="0"/>
          <c:showBubbleSize val="0"/>
        </c:dLbls>
        <c:gapWidth val="75"/>
        <c:overlap val="40"/>
        <c:axId val="281897440"/>
        <c:axId val="281898000"/>
      </c:barChart>
      <c:catAx>
        <c:axId val="2818974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1898000"/>
        <c:crosses val="autoZero"/>
        <c:auto val="1"/>
        <c:lblAlgn val="ctr"/>
        <c:lblOffset val="100"/>
        <c:noMultiLvlLbl val="0"/>
      </c:catAx>
      <c:valAx>
        <c:axId val="2818980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1897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'Page de garde'!$B$151:$B$156</c:f>
              <c:numCache>
                <c:formatCode>0.0%</c:formatCode>
                <c:ptCount val="6"/>
                <c:pt idx="0">
                  <c:v>0.875</c:v>
                </c:pt>
                <c:pt idx="1">
                  <c:v>0.875</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BCE0-435F-880D-CAC5B67A1CB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BCE0-435F-880D-CAC5B67A1CB3}"/>
            </c:ext>
          </c:extLst>
        </c:ser>
        <c:dLbls>
          <c:showLegendKey val="0"/>
          <c:showVal val="1"/>
          <c:showCatName val="0"/>
          <c:showSerName val="0"/>
          <c:showPercent val="0"/>
          <c:showBubbleSize val="0"/>
        </c:dLbls>
        <c:gapWidth val="75"/>
        <c:overlap val="40"/>
        <c:axId val="281279616"/>
        <c:axId val="281280176"/>
      </c:barChart>
      <c:catAx>
        <c:axId val="2812796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1280176"/>
        <c:crosses val="autoZero"/>
        <c:auto val="1"/>
        <c:lblAlgn val="ctr"/>
        <c:lblOffset val="100"/>
        <c:noMultiLvlLbl val="0"/>
      </c:catAx>
      <c:valAx>
        <c:axId val="281280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12796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'Page de garde'!$B$160:$B$165</c:f>
              <c:numCache>
                <c:formatCode>0.0%</c:formatCode>
                <c:ptCount val="6"/>
                <c:pt idx="0">
                  <c:v>0.83333333333333337</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3E98-423D-B4A5-40DC0E5A862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3E98-423D-B4A5-40DC0E5A862C}"/>
            </c:ext>
          </c:extLst>
        </c:ser>
        <c:dLbls>
          <c:showLegendKey val="0"/>
          <c:showVal val="1"/>
          <c:showCatName val="0"/>
          <c:showSerName val="0"/>
          <c:showPercent val="0"/>
          <c:showBubbleSize val="0"/>
        </c:dLbls>
        <c:gapWidth val="75"/>
        <c:overlap val="40"/>
        <c:axId val="281282976"/>
        <c:axId val="281283536"/>
      </c:barChart>
      <c:catAx>
        <c:axId val="2812829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1283536"/>
        <c:crosses val="autoZero"/>
        <c:auto val="1"/>
        <c:lblAlgn val="ctr"/>
        <c:lblOffset val="100"/>
        <c:noMultiLvlLbl val="0"/>
      </c:catAx>
      <c:valAx>
        <c:axId val="2812835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1282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'Page de garde'!$B$169:$B$174</c:f>
              <c:numCache>
                <c:formatCode>0.0%</c:formatCode>
                <c:ptCount val="6"/>
                <c:pt idx="0">
                  <c:v>1</c:v>
                </c:pt>
                <c:pt idx="1">
                  <c:v>1</c:v>
                </c:pt>
                <c:pt idx="2">
                  <c:v>0.9285714285714286</c:v>
                </c:pt>
                <c:pt idx="3">
                  <c:v>0.9642857142857143</c:v>
                </c:pt>
                <c:pt idx="4">
                  <c:v>0</c:v>
                </c:pt>
                <c:pt idx="5">
                  <c:v>0</c:v>
                </c:pt>
              </c:numCache>
            </c:numRef>
          </c:val>
          <c:extLst xmlns:c16r2="http://schemas.microsoft.com/office/drawing/2015/06/chart">
            <c:ext xmlns:c16="http://schemas.microsoft.com/office/drawing/2014/chart" uri="{C3380CC4-5D6E-409C-BE32-E72D297353CC}">
              <c16:uniqueId val="{00000000-A8ED-44B2-84CF-B2A075B4B5A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A8ED-44B2-84CF-B2A075B4B5A4}"/>
            </c:ext>
          </c:extLst>
        </c:ser>
        <c:dLbls>
          <c:showLegendKey val="0"/>
          <c:showVal val="1"/>
          <c:showCatName val="0"/>
          <c:showSerName val="0"/>
          <c:showPercent val="0"/>
          <c:showBubbleSize val="0"/>
        </c:dLbls>
        <c:gapWidth val="75"/>
        <c:overlap val="40"/>
        <c:axId val="281347040"/>
        <c:axId val="281347600"/>
      </c:barChart>
      <c:catAx>
        <c:axId val="2813470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1347600"/>
        <c:crosses val="autoZero"/>
        <c:auto val="1"/>
        <c:lblAlgn val="ctr"/>
        <c:lblOffset val="100"/>
        <c:noMultiLvlLbl val="0"/>
      </c:catAx>
      <c:valAx>
        <c:axId val="2813476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13470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C723-4C03-9E54-F111FCD3636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C723-4C03-9E54-F111FCD36368}"/>
            </c:ext>
          </c:extLst>
        </c:ser>
        <c:dLbls>
          <c:showLegendKey val="0"/>
          <c:showVal val="1"/>
          <c:showCatName val="0"/>
          <c:showSerName val="0"/>
          <c:showPercent val="0"/>
          <c:showBubbleSize val="0"/>
        </c:dLbls>
        <c:gapWidth val="75"/>
        <c:overlap val="40"/>
        <c:axId val="281350400"/>
        <c:axId val="281350960"/>
      </c:barChart>
      <c:catAx>
        <c:axId val="281350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1350960"/>
        <c:crosses val="autoZero"/>
        <c:auto val="1"/>
        <c:lblAlgn val="ctr"/>
        <c:lblOffset val="100"/>
        <c:noMultiLvlLbl val="0"/>
      </c:catAx>
      <c:valAx>
        <c:axId val="2813509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1350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0.90540540540540537</c:v>
                </c:pt>
                <c:pt idx="1">
                  <c:v>1</c:v>
                </c:pt>
                <c:pt idx="2">
                  <c:v>0.93103448275862066</c:v>
                </c:pt>
                <c:pt idx="3">
                  <c:v>0.95454545454545459</c:v>
                </c:pt>
                <c:pt idx="4">
                  <c:v>0</c:v>
                </c:pt>
                <c:pt idx="5">
                  <c:v>0</c:v>
                </c:pt>
              </c:numCache>
            </c:numRef>
          </c:val>
          <c:extLst xmlns:c16r2="http://schemas.microsoft.com/office/drawing/2015/06/chart">
            <c:ext xmlns:c16="http://schemas.microsoft.com/office/drawing/2014/chart" uri="{C3380CC4-5D6E-409C-BE32-E72D297353CC}">
              <c16:uniqueId val="{00000000-7CEF-4AA9-B483-69F44E1A3D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7CEF-4AA9-B483-69F44E1A3D20}"/>
            </c:ext>
          </c:extLst>
        </c:ser>
        <c:dLbls>
          <c:showLegendKey val="0"/>
          <c:showVal val="1"/>
          <c:showCatName val="0"/>
          <c:showSerName val="0"/>
          <c:showPercent val="0"/>
          <c:showBubbleSize val="0"/>
        </c:dLbls>
        <c:gapWidth val="75"/>
        <c:overlap val="40"/>
        <c:axId val="284883664"/>
        <c:axId val="284887024"/>
      </c:barChart>
      <c:catAx>
        <c:axId val="284883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4887024"/>
        <c:crosses val="autoZero"/>
        <c:auto val="1"/>
        <c:lblAlgn val="ctr"/>
        <c:lblOffset val="100"/>
        <c:noMultiLvlLbl val="0"/>
      </c:catAx>
      <c:valAx>
        <c:axId val="2848870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48836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0.97142857142857142</c:v>
                </c:pt>
                <c:pt idx="1">
                  <c:v>0.97142857142857142</c:v>
                </c:pt>
                <c:pt idx="2">
                  <c:v>0.765625</c:v>
                </c:pt>
                <c:pt idx="3">
                  <c:v>0.9375</c:v>
                </c:pt>
                <c:pt idx="4">
                  <c:v>0</c:v>
                </c:pt>
                <c:pt idx="5">
                  <c:v>0</c:v>
                </c:pt>
              </c:numCache>
            </c:numRef>
          </c:val>
          <c:extLst xmlns:c16r2="http://schemas.microsoft.com/office/drawing/2015/06/chart">
            <c:ext xmlns:c16="http://schemas.microsoft.com/office/drawing/2014/chart" uri="{C3380CC4-5D6E-409C-BE32-E72D297353CC}">
              <c16:uniqueId val="{00000000-2B89-405C-A69D-453E0EF4328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2B89-405C-A69D-453E0EF43283}"/>
            </c:ext>
          </c:extLst>
        </c:ser>
        <c:dLbls>
          <c:showLegendKey val="0"/>
          <c:showVal val="1"/>
          <c:showCatName val="0"/>
          <c:showSerName val="0"/>
          <c:showPercent val="0"/>
          <c:showBubbleSize val="0"/>
        </c:dLbls>
        <c:gapWidth val="75"/>
        <c:overlap val="40"/>
        <c:axId val="290860992"/>
        <c:axId val="290862112"/>
      </c:barChart>
      <c:catAx>
        <c:axId val="2908609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0862112"/>
        <c:crosses val="autoZero"/>
        <c:auto val="1"/>
        <c:lblAlgn val="ctr"/>
        <c:lblOffset val="100"/>
        <c:noMultiLvlLbl val="0"/>
      </c:catAx>
      <c:valAx>
        <c:axId val="2908621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908609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0.98076923076923073</c:v>
                </c:pt>
                <c:pt idx="1">
                  <c:v>0.96153846153846156</c:v>
                </c:pt>
                <c:pt idx="2">
                  <c:v>0.88095238095238093</c:v>
                </c:pt>
                <c:pt idx="3">
                  <c:v>0.80769230769230771</c:v>
                </c:pt>
                <c:pt idx="4">
                  <c:v>0</c:v>
                </c:pt>
                <c:pt idx="5">
                  <c:v>0</c:v>
                </c:pt>
              </c:numCache>
            </c:numRef>
          </c:val>
          <c:extLst xmlns:c16r2="http://schemas.microsoft.com/office/drawing/2015/06/chart">
            <c:ext xmlns:c16="http://schemas.microsoft.com/office/drawing/2014/chart" uri="{C3380CC4-5D6E-409C-BE32-E72D297353CC}">
              <c16:uniqueId val="{00000000-0659-462D-A31B-041CD97C47A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0659-462D-A31B-041CD97C47AB}"/>
            </c:ext>
          </c:extLst>
        </c:ser>
        <c:dLbls>
          <c:showLegendKey val="0"/>
          <c:showVal val="1"/>
          <c:showCatName val="0"/>
          <c:showSerName val="0"/>
          <c:showPercent val="0"/>
          <c:showBubbleSize val="0"/>
        </c:dLbls>
        <c:gapWidth val="75"/>
        <c:overlap val="40"/>
        <c:axId val="213992976"/>
        <c:axId val="213989616"/>
      </c:barChart>
      <c:catAx>
        <c:axId val="2139929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3989616"/>
        <c:crosses val="autoZero"/>
        <c:auto val="1"/>
        <c:lblAlgn val="ctr"/>
        <c:lblOffset val="100"/>
        <c:noMultiLvlLbl val="0"/>
      </c:catAx>
      <c:valAx>
        <c:axId val="2139896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3992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0.96052631578947367</c:v>
                </c:pt>
                <c:pt idx="1">
                  <c:v>1</c:v>
                </c:pt>
                <c:pt idx="2">
                  <c:v>0.98484848484848486</c:v>
                </c:pt>
                <c:pt idx="3">
                  <c:v>0.95945945945945943</c:v>
                </c:pt>
                <c:pt idx="4">
                  <c:v>0</c:v>
                </c:pt>
                <c:pt idx="5">
                  <c:v>0</c:v>
                </c:pt>
              </c:numCache>
            </c:numRef>
          </c:val>
          <c:extLst xmlns:c16r2="http://schemas.microsoft.com/office/drawing/2015/06/chart">
            <c:ext xmlns:c16="http://schemas.microsoft.com/office/drawing/2014/chart" uri="{C3380CC4-5D6E-409C-BE32-E72D297353CC}">
              <c16:uniqueId val="{00000000-9625-4B2E-B3BA-C21CFF610CA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9625-4B2E-B3BA-C21CFF610CA0}"/>
            </c:ext>
          </c:extLst>
        </c:ser>
        <c:dLbls>
          <c:showLegendKey val="0"/>
          <c:showVal val="1"/>
          <c:showCatName val="0"/>
          <c:showSerName val="0"/>
          <c:showPercent val="0"/>
          <c:showBubbleSize val="0"/>
        </c:dLbls>
        <c:gapWidth val="75"/>
        <c:overlap val="40"/>
        <c:axId val="289306448"/>
        <c:axId val="289307008"/>
      </c:barChart>
      <c:catAx>
        <c:axId val="2893064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9307008"/>
        <c:crosses val="autoZero"/>
        <c:auto val="1"/>
        <c:lblAlgn val="ctr"/>
        <c:lblOffset val="100"/>
        <c:noMultiLvlLbl val="0"/>
      </c:catAx>
      <c:valAx>
        <c:axId val="2893070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93064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0.96551724137931039</c:v>
                </c:pt>
                <c:pt idx="1">
                  <c:v>0.94827586206896552</c:v>
                </c:pt>
                <c:pt idx="2">
                  <c:v>0.6964285714285714</c:v>
                </c:pt>
                <c:pt idx="3">
                  <c:v>0.9642857142857143</c:v>
                </c:pt>
                <c:pt idx="4">
                  <c:v>0</c:v>
                </c:pt>
                <c:pt idx="5">
                  <c:v>0</c:v>
                </c:pt>
              </c:numCache>
            </c:numRef>
          </c:val>
          <c:extLst xmlns:c16r2="http://schemas.microsoft.com/office/drawing/2015/06/chart">
            <c:ext xmlns:c16="http://schemas.microsoft.com/office/drawing/2014/chart" uri="{C3380CC4-5D6E-409C-BE32-E72D297353CC}">
              <c16:uniqueId val="{00000000-1B6E-4991-9E83-0477DE04F05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B6E-4991-9E83-0477DE04F05A}"/>
            </c:ext>
          </c:extLst>
        </c:ser>
        <c:dLbls>
          <c:showLegendKey val="0"/>
          <c:showVal val="1"/>
          <c:showCatName val="0"/>
          <c:showSerName val="0"/>
          <c:showPercent val="0"/>
          <c:showBubbleSize val="0"/>
        </c:dLbls>
        <c:gapWidth val="75"/>
        <c:overlap val="40"/>
        <c:axId val="289572672"/>
        <c:axId val="289573232"/>
      </c:barChart>
      <c:catAx>
        <c:axId val="2895726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9573232"/>
        <c:crosses val="autoZero"/>
        <c:auto val="1"/>
        <c:lblAlgn val="ctr"/>
        <c:lblOffset val="100"/>
        <c:noMultiLvlLbl val="0"/>
      </c:catAx>
      <c:valAx>
        <c:axId val="2895732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95726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0.92105263157894735</c:v>
                </c:pt>
                <c:pt idx="1">
                  <c:v>0.97368421052631582</c:v>
                </c:pt>
                <c:pt idx="2">
                  <c:v>0.97368421052631582</c:v>
                </c:pt>
                <c:pt idx="3">
                  <c:v>0.97368421052631582</c:v>
                </c:pt>
                <c:pt idx="4">
                  <c:v>0</c:v>
                </c:pt>
                <c:pt idx="5">
                  <c:v>0</c:v>
                </c:pt>
              </c:numCache>
            </c:numRef>
          </c:val>
          <c:extLst xmlns:c16r2="http://schemas.microsoft.com/office/drawing/2015/06/chart">
            <c:ext xmlns:c16="http://schemas.microsoft.com/office/drawing/2014/chart" uri="{C3380CC4-5D6E-409C-BE32-E72D297353CC}">
              <c16:uniqueId val="{00000000-EBE7-4ED4-A417-65E531BF760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EBE7-4ED4-A417-65E531BF7603}"/>
            </c:ext>
          </c:extLst>
        </c:ser>
        <c:dLbls>
          <c:showLegendKey val="0"/>
          <c:showVal val="1"/>
          <c:showCatName val="0"/>
          <c:showSerName val="0"/>
          <c:showPercent val="0"/>
          <c:showBubbleSize val="0"/>
        </c:dLbls>
        <c:gapWidth val="75"/>
        <c:overlap val="40"/>
        <c:axId val="289576032"/>
        <c:axId val="289576592"/>
      </c:barChart>
      <c:catAx>
        <c:axId val="2895760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9576592"/>
        <c:crosses val="autoZero"/>
        <c:auto val="1"/>
        <c:lblAlgn val="ctr"/>
        <c:lblOffset val="100"/>
        <c:noMultiLvlLbl val="0"/>
      </c:catAx>
      <c:valAx>
        <c:axId val="2895765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95760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0.9285714285714286</c:v>
                </c:pt>
                <c:pt idx="1">
                  <c:v>1</c:v>
                </c:pt>
                <c:pt idx="2">
                  <c:v>0.65384615384615385</c:v>
                </c:pt>
                <c:pt idx="3">
                  <c:v>1</c:v>
                </c:pt>
                <c:pt idx="4">
                  <c:v>0</c:v>
                </c:pt>
                <c:pt idx="5">
                  <c:v>0</c:v>
                </c:pt>
              </c:numCache>
            </c:numRef>
          </c:val>
          <c:extLst xmlns:c16r2="http://schemas.microsoft.com/office/drawing/2015/06/chart">
            <c:ext xmlns:c16="http://schemas.microsoft.com/office/drawing/2014/chart" uri="{C3380CC4-5D6E-409C-BE32-E72D297353CC}">
              <c16:uniqueId val="{00000000-BD9C-40F3-82DC-340B5926140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BD9C-40F3-82DC-340B5926140D}"/>
            </c:ext>
          </c:extLst>
        </c:ser>
        <c:dLbls>
          <c:showLegendKey val="0"/>
          <c:showVal val="1"/>
          <c:showCatName val="0"/>
          <c:showSerName val="0"/>
          <c:showPercent val="0"/>
          <c:showBubbleSize val="0"/>
        </c:dLbls>
        <c:gapWidth val="75"/>
        <c:overlap val="40"/>
        <c:axId val="289579392"/>
        <c:axId val="289579952"/>
      </c:barChart>
      <c:catAx>
        <c:axId val="2895793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9579952"/>
        <c:crosses val="autoZero"/>
        <c:auto val="1"/>
        <c:lblAlgn val="ctr"/>
        <c:lblOffset val="100"/>
        <c:noMultiLvlLbl val="0"/>
      </c:catAx>
      <c:valAx>
        <c:axId val="2895799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95793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0.9838709677419355</c:v>
                </c:pt>
                <c:pt idx="2">
                  <c:v>0.98275862068965514</c:v>
                </c:pt>
                <c:pt idx="3">
                  <c:v>0.967741935483871</c:v>
                </c:pt>
                <c:pt idx="4">
                  <c:v>0</c:v>
                </c:pt>
                <c:pt idx="5">
                  <c:v>0</c:v>
                </c:pt>
              </c:numCache>
            </c:numRef>
          </c:val>
          <c:extLst xmlns:c16r2="http://schemas.microsoft.com/office/drawing/2015/06/chart">
            <c:ext xmlns:c16="http://schemas.microsoft.com/office/drawing/2014/chart" uri="{C3380CC4-5D6E-409C-BE32-E72D297353CC}">
              <c16:uniqueId val="{00000000-164B-42C3-9DB3-1724B8458EA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64B-42C3-9DB3-1724B8458EA3}"/>
            </c:ext>
          </c:extLst>
        </c:ser>
        <c:dLbls>
          <c:showLegendKey val="0"/>
          <c:showVal val="1"/>
          <c:showCatName val="0"/>
          <c:showSerName val="0"/>
          <c:showPercent val="0"/>
          <c:showBubbleSize val="0"/>
        </c:dLbls>
        <c:gapWidth val="75"/>
        <c:overlap val="40"/>
        <c:axId val="211229600"/>
        <c:axId val="211230160"/>
      </c:barChart>
      <c:catAx>
        <c:axId val="211229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1230160"/>
        <c:crosses val="autoZero"/>
        <c:auto val="1"/>
        <c:lblAlgn val="ctr"/>
        <c:lblOffset val="100"/>
        <c:noMultiLvlLbl val="0"/>
      </c:catAx>
      <c:valAx>
        <c:axId val="2112301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1229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2.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image" Target="../media/image1.png"/><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chart" Target="../charts/chart15.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4.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3.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3</xdr:col>
      <xdr:colOff>746125</xdr:colOff>
      <xdr:row>131</xdr:row>
      <xdr:rowOff>190500</xdr:rowOff>
    </xdr:from>
    <xdr:to>
      <xdr:col>8</xdr:col>
      <xdr:colOff>746125</xdr:colOff>
      <xdr:row>138</xdr:row>
      <xdr:rowOff>176213</xdr:rowOff>
    </xdr:to>
    <xdr:graphicFrame macro="">
      <xdr:nvGraphicFramePr>
        <xdr:cNvPr id="23" name="Graphique 22">
          <a:extLst>
            <a:ext uri="{FF2B5EF4-FFF2-40B4-BE49-F238E27FC236}">
              <a16:creationId xmlns:a16="http://schemas.microsoft.com/office/drawing/2014/main" xmlns="" id="{96529277-554B-430B-BD78-4E3924C643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3</xdr:col>
      <xdr:colOff>730250</xdr:colOff>
      <xdr:row>149</xdr:row>
      <xdr:rowOff>31750</xdr:rowOff>
    </xdr:from>
    <xdr:to>
      <xdr:col>8</xdr:col>
      <xdr:colOff>730250</xdr:colOff>
      <xdr:row>156</xdr:row>
      <xdr:rowOff>71438</xdr:rowOff>
    </xdr:to>
    <xdr:graphicFrame macro="">
      <xdr:nvGraphicFramePr>
        <xdr:cNvPr id="24" name="Graphique 23">
          <a:extLst>
            <a:ext uri="{FF2B5EF4-FFF2-40B4-BE49-F238E27FC236}">
              <a16:creationId xmlns:a16="http://schemas.microsoft.com/office/drawing/2014/main" xmlns="" id="{B4C3CA08-1F92-4411-A82F-6101937B92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15875</xdr:colOff>
      <xdr:row>158</xdr:row>
      <xdr:rowOff>0</xdr:rowOff>
    </xdr:from>
    <xdr:to>
      <xdr:col>9</xdr:col>
      <xdr:colOff>15875</xdr:colOff>
      <xdr:row>165</xdr:row>
      <xdr:rowOff>49213</xdr:rowOff>
    </xdr:to>
    <xdr:graphicFrame macro="">
      <xdr:nvGraphicFramePr>
        <xdr:cNvPr id="26" name="Graphique 25">
          <a:extLst>
            <a:ext uri="{FF2B5EF4-FFF2-40B4-BE49-F238E27FC236}">
              <a16:creationId xmlns:a16="http://schemas.microsoft.com/office/drawing/2014/main" xmlns="" id="{5941C118-AA87-4C74-8972-9F1603E44B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15875</xdr:colOff>
      <xdr:row>167</xdr:row>
      <xdr:rowOff>79375</xdr:rowOff>
    </xdr:from>
    <xdr:to>
      <xdr:col>9</xdr:col>
      <xdr:colOff>15875</xdr:colOff>
      <xdr:row>174</xdr:row>
      <xdr:rowOff>123825</xdr:rowOff>
    </xdr:to>
    <xdr:graphicFrame macro="">
      <xdr:nvGraphicFramePr>
        <xdr:cNvPr id="27" name="Graphique 26">
          <a:extLst>
            <a:ext uri="{FF2B5EF4-FFF2-40B4-BE49-F238E27FC236}">
              <a16:creationId xmlns:a16="http://schemas.microsoft.com/office/drawing/2014/main" xmlns="" id="{A70B774F-D61D-4201-9BFB-1C691A79EC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15875</xdr:colOff>
      <xdr:row>176</xdr:row>
      <xdr:rowOff>31750</xdr:rowOff>
    </xdr:from>
    <xdr:to>
      <xdr:col>9</xdr:col>
      <xdr:colOff>15875</xdr:colOff>
      <xdr:row>183</xdr:row>
      <xdr:rowOff>80963</xdr:rowOff>
    </xdr:to>
    <xdr:graphicFrame macro="">
      <xdr:nvGraphicFramePr>
        <xdr:cNvPr id="28" name="Graphique 27">
          <a:extLst>
            <a:ext uri="{FF2B5EF4-FFF2-40B4-BE49-F238E27FC236}">
              <a16:creationId xmlns:a16="http://schemas.microsoft.com/office/drawing/2014/main" xmlns="" id="{EB6BE723-01AE-400B-9CDC-2B369141C7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xmlns=""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xmlns=""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xmlns=""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xmlns=""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4" zoomScale="60" zoomScaleNormal="100" workbookViewId="0">
      <selection activeCell="D18" sqref="D18:K18"/>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78" t="s">
        <v>379</v>
      </c>
      <c r="B18" s="278"/>
      <c r="C18" s="278"/>
      <c r="D18" s="279" t="s">
        <v>443</v>
      </c>
      <c r="E18" s="279"/>
      <c r="F18" s="279"/>
      <c r="G18" s="279"/>
      <c r="H18" s="279"/>
      <c r="I18" s="279"/>
      <c r="J18" s="279"/>
      <c r="K18" s="279"/>
    </row>
    <row r="20" spans="1:11" ht="16.5" x14ac:dyDescent="0.3">
      <c r="A20" s="204"/>
      <c r="B20" s="199"/>
      <c r="C20" s="199"/>
      <c r="D20" s="199"/>
      <c r="E20" s="199"/>
      <c r="F20" s="199"/>
      <c r="G20" s="199"/>
      <c r="H20" s="199"/>
      <c r="I20" s="199"/>
    </row>
    <row r="21" spans="1:11" x14ac:dyDescent="0.25">
      <c r="A21" s="280" t="s">
        <v>380</v>
      </c>
      <c r="B21" s="280"/>
      <c r="C21" s="280"/>
      <c r="D21" s="280"/>
      <c r="E21" s="280"/>
      <c r="F21" s="280"/>
      <c r="G21" s="280"/>
      <c r="H21" s="280"/>
      <c r="I21" s="280"/>
      <c r="J21" s="280"/>
      <c r="K21" s="280"/>
    </row>
    <row r="22" spans="1:11" x14ac:dyDescent="0.25">
      <c r="A22" s="205"/>
      <c r="B22" s="200"/>
      <c r="C22" s="200"/>
      <c r="D22" s="199"/>
      <c r="E22" s="199"/>
      <c r="F22" s="199"/>
      <c r="G22" s="199"/>
      <c r="H22" s="199"/>
      <c r="I22" s="199"/>
    </row>
    <row r="23" spans="1:11" ht="42" customHeight="1" x14ac:dyDescent="0.25">
      <c r="A23" s="206" t="s">
        <v>381</v>
      </c>
      <c r="B23" s="274" t="s">
        <v>382</v>
      </c>
      <c r="C23" s="274"/>
      <c r="D23" s="199"/>
      <c r="E23" s="199"/>
      <c r="F23" s="199"/>
      <c r="G23" s="199"/>
      <c r="H23" s="199"/>
      <c r="I23" s="199"/>
      <c r="J23" s="198" t="str">
        <f>D18</f>
        <v xml:space="preserve">Dorra Sousse </v>
      </c>
    </row>
    <row r="24" spans="1:11" ht="33" customHeight="1" x14ac:dyDescent="0.25">
      <c r="A24" s="207" t="s">
        <v>383</v>
      </c>
      <c r="B24" s="273">
        <f>AVERAGE('A1 Exploitation'!D505,'A1 Technique'!D198)</f>
        <v>0.9209754138868298</v>
      </c>
      <c r="C24" s="273"/>
      <c r="D24" s="199"/>
      <c r="E24" s="199"/>
      <c r="F24" s="199"/>
      <c r="G24" s="199"/>
      <c r="H24" s="199"/>
      <c r="I24" s="199"/>
    </row>
    <row r="25" spans="1:11" ht="33" customHeight="1" x14ac:dyDescent="0.25">
      <c r="A25" s="206" t="s">
        <v>384</v>
      </c>
      <c r="B25" s="273">
        <f>AVERAGE('A2 Exploitation'!D505,'A2 Technique'!D198)</f>
        <v>0.8850195276176307</v>
      </c>
      <c r="C25" s="273"/>
      <c r="D25" s="199"/>
      <c r="E25" s="199"/>
      <c r="F25" s="199"/>
      <c r="G25" s="199"/>
      <c r="H25" s="199"/>
      <c r="I25" s="199"/>
    </row>
    <row r="26" spans="1:11" ht="33" customHeight="1" x14ac:dyDescent="0.25">
      <c r="A26" s="207" t="s">
        <v>385</v>
      </c>
      <c r="B26" s="273">
        <f>AVERAGE('A3 Exploitation'!D505,'A3 Technique'!D198)</f>
        <v>0.84885856730516918</v>
      </c>
      <c r="C26" s="273"/>
      <c r="D26" s="199"/>
      <c r="E26" s="199"/>
      <c r="F26" s="199"/>
      <c r="G26" s="199"/>
      <c r="H26" s="199"/>
      <c r="I26" s="199"/>
    </row>
    <row r="27" spans="1:11" ht="33" customHeight="1" x14ac:dyDescent="0.25">
      <c r="A27" s="207" t="s">
        <v>386</v>
      </c>
      <c r="B27" s="273">
        <f>AVERAGE('A4 Exploitation'!D505,'A4 Technique'!D198)</f>
        <v>0.91622646620614923</v>
      </c>
      <c r="C27" s="273"/>
      <c r="D27" s="199"/>
      <c r="E27" s="199"/>
      <c r="F27" s="199"/>
      <c r="G27" s="199"/>
      <c r="H27" s="199"/>
      <c r="I27" s="199"/>
    </row>
    <row r="28" spans="1:11" ht="33" customHeight="1" x14ac:dyDescent="0.25">
      <c r="A28" s="206" t="s">
        <v>387</v>
      </c>
      <c r="B28" s="273">
        <f>AVERAGE('A5 Exploitation'!D505,'A5 Technique'!D198)</f>
        <v>0</v>
      </c>
      <c r="C28" s="273"/>
      <c r="D28" s="199"/>
      <c r="E28" s="199"/>
      <c r="F28" s="199"/>
      <c r="G28" s="199"/>
      <c r="H28" s="199"/>
      <c r="I28" s="199"/>
    </row>
    <row r="29" spans="1:11" ht="33" customHeight="1" x14ac:dyDescent="0.25">
      <c r="A29" s="206" t="s">
        <v>388</v>
      </c>
      <c r="B29" s="273">
        <f>AVERAGE('A6 Exploitation'!D505,'A6 Technique'!D198)</f>
        <v>0</v>
      </c>
      <c r="C29" s="273"/>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74" t="s">
        <v>389</v>
      </c>
      <c r="C33" s="274"/>
      <c r="D33" s="199"/>
      <c r="E33" s="199"/>
      <c r="F33" s="199"/>
      <c r="G33" s="199"/>
      <c r="H33" s="199"/>
      <c r="I33" s="199"/>
      <c r="J33" s="198" t="str">
        <f>D18</f>
        <v xml:space="preserve">Dorra Sousse </v>
      </c>
    </row>
    <row r="34" spans="1:10" ht="33" customHeight="1" x14ac:dyDescent="0.25">
      <c r="A34" s="207" t="s">
        <v>383</v>
      </c>
      <c r="B34" s="273">
        <f>'A1 Exploitation'!D505</f>
        <v>0.95598591549295775</v>
      </c>
      <c r="C34" s="273"/>
      <c r="D34" s="199"/>
      <c r="E34" s="199"/>
      <c r="F34" s="199"/>
      <c r="G34" s="199"/>
      <c r="H34" s="199"/>
      <c r="I34" s="199"/>
    </row>
    <row r="35" spans="1:10" ht="33" customHeight="1" x14ac:dyDescent="0.25">
      <c r="A35" s="206" t="s">
        <v>384</v>
      </c>
      <c r="B35" s="273">
        <f>'A2 Exploitation'!D505</f>
        <v>0.98056537102473496</v>
      </c>
      <c r="C35" s="273"/>
      <c r="D35" s="199"/>
      <c r="E35" s="199"/>
      <c r="F35" s="199"/>
      <c r="G35" s="199"/>
      <c r="H35" s="199"/>
      <c r="I35" s="199"/>
    </row>
    <row r="36" spans="1:10" ht="33" customHeight="1" x14ac:dyDescent="0.25">
      <c r="A36" s="207" t="s">
        <v>385</v>
      </c>
      <c r="B36" s="273">
        <f>'A3 Exploitation'!D505</f>
        <v>0.89189189189189189</v>
      </c>
      <c r="C36" s="273"/>
      <c r="D36" s="199"/>
      <c r="E36" s="199"/>
      <c r="F36" s="199"/>
      <c r="G36" s="199"/>
      <c r="H36" s="199"/>
      <c r="I36" s="199"/>
    </row>
    <row r="37" spans="1:10" ht="33" customHeight="1" x14ac:dyDescent="0.25">
      <c r="A37" s="207" t="s">
        <v>386</v>
      </c>
      <c r="B37" s="273">
        <f>'A4 Exploitation'!D505</f>
        <v>0.94927536231884058</v>
      </c>
      <c r="C37" s="273"/>
      <c r="D37" s="199"/>
      <c r="E37" s="199"/>
      <c r="F37" s="199"/>
      <c r="G37" s="199"/>
      <c r="H37" s="199"/>
      <c r="I37" s="199"/>
    </row>
    <row r="38" spans="1:10" ht="33" customHeight="1" x14ac:dyDescent="0.25">
      <c r="A38" s="206" t="s">
        <v>387</v>
      </c>
      <c r="B38" s="273">
        <f>'A5 Exploitation'!D505</f>
        <v>0</v>
      </c>
      <c r="C38" s="273"/>
      <c r="D38" s="199"/>
      <c r="E38" s="199"/>
      <c r="F38" s="199"/>
      <c r="G38" s="199"/>
      <c r="H38" s="199"/>
      <c r="I38" s="199"/>
    </row>
    <row r="39" spans="1:10" ht="33" customHeight="1" x14ac:dyDescent="0.25">
      <c r="A39" s="206" t="s">
        <v>388</v>
      </c>
      <c r="B39" s="273">
        <f>'A6 Exploitation'!D505</f>
        <v>0</v>
      </c>
      <c r="C39" s="273"/>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77" t="s">
        <v>390</v>
      </c>
      <c r="C42" s="277"/>
      <c r="D42" s="199"/>
      <c r="E42" s="199"/>
      <c r="F42" s="199"/>
      <c r="G42" s="199"/>
      <c r="H42" s="199"/>
      <c r="I42" s="199"/>
      <c r="J42" s="198" t="str">
        <f>D18</f>
        <v xml:space="preserve">Dorra Sousse </v>
      </c>
    </row>
    <row r="43" spans="1:10" ht="33" customHeight="1" x14ac:dyDescent="0.25">
      <c r="A43" s="207" t="s">
        <v>383</v>
      </c>
      <c r="B43" s="273">
        <f>AVERAGE('A1 Exploitation'!D503, 'A1 Technique'!D196)</f>
        <v>0.35</v>
      </c>
      <c r="C43" s="273"/>
      <c r="D43" s="199"/>
      <c r="E43" s="199"/>
      <c r="F43" s="199"/>
      <c r="G43" s="199"/>
      <c r="H43" s="199"/>
      <c r="I43" s="199"/>
    </row>
    <row r="44" spans="1:10" ht="33" customHeight="1" x14ac:dyDescent="0.25">
      <c r="A44" s="206" t="s">
        <v>384</v>
      </c>
      <c r="B44" s="273">
        <f>AVERAGE('A2 Exploitation'!D503, 'A2 Technique'!D196)</f>
        <v>0.77409090909090905</v>
      </c>
      <c r="C44" s="273"/>
      <c r="D44" s="199"/>
      <c r="E44" s="199"/>
      <c r="F44" s="199"/>
      <c r="G44" s="199"/>
      <c r="H44" s="199"/>
      <c r="I44" s="199"/>
    </row>
    <row r="45" spans="1:10" ht="33" customHeight="1" x14ac:dyDescent="0.25">
      <c r="A45" s="207" t="s">
        <v>385</v>
      </c>
      <c r="B45" s="273">
        <f>AVERAGE('A3 Exploitation'!D503, 'A3 Technique'!D196)</f>
        <v>0.64666666666666672</v>
      </c>
      <c r="C45" s="273"/>
      <c r="D45" s="199"/>
      <c r="E45" s="199"/>
      <c r="F45" s="199"/>
      <c r="G45" s="199"/>
      <c r="H45" s="199"/>
      <c r="I45" s="199"/>
    </row>
    <row r="46" spans="1:10" ht="33" customHeight="1" x14ac:dyDescent="0.25">
      <c r="A46" s="207" t="s">
        <v>386</v>
      </c>
      <c r="B46" s="273">
        <f>AVERAGE('A4 Exploitation'!D503, 'A4 Technique'!D196)</f>
        <v>0.65904545454545449</v>
      </c>
      <c r="C46" s="273"/>
      <c r="D46" s="199"/>
      <c r="E46" s="199"/>
      <c r="F46" s="199"/>
      <c r="G46" s="199"/>
      <c r="H46" s="199"/>
      <c r="I46" s="199"/>
    </row>
    <row r="47" spans="1:10" ht="33" customHeight="1" x14ac:dyDescent="0.25">
      <c r="A47" s="206" t="s">
        <v>387</v>
      </c>
      <c r="B47" s="273">
        <f>AVERAGE('A5 Exploitation'!D503, 'A5 Technique'!D196)</f>
        <v>0</v>
      </c>
      <c r="C47" s="273"/>
      <c r="D47" s="199"/>
      <c r="E47" s="199"/>
      <c r="F47" s="199"/>
      <c r="G47" s="199"/>
      <c r="H47" s="199"/>
      <c r="I47" s="199"/>
    </row>
    <row r="48" spans="1:10" ht="33" customHeight="1" x14ac:dyDescent="0.25">
      <c r="A48" s="206" t="s">
        <v>388</v>
      </c>
      <c r="B48" s="273">
        <f>AVERAGE('A6 Exploitation'!D503, 'A6 Technique'!D196)</f>
        <v>0</v>
      </c>
      <c r="C48" s="273"/>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74" t="s">
        <v>391</v>
      </c>
      <c r="C51" s="274"/>
      <c r="D51" s="199"/>
      <c r="E51" s="199"/>
      <c r="F51" s="199"/>
      <c r="G51" s="199"/>
      <c r="H51" s="199"/>
      <c r="I51" s="199"/>
      <c r="J51" s="198" t="str">
        <f>D18</f>
        <v xml:space="preserve">Dorra Sousse </v>
      </c>
    </row>
    <row r="52" spans="1:10" ht="33" customHeight="1" x14ac:dyDescent="0.25">
      <c r="A52" s="207" t="s">
        <v>383</v>
      </c>
      <c r="B52" s="276">
        <f>'A1 Exploitation'!D41</f>
        <v>0.95</v>
      </c>
      <c r="C52" s="276"/>
      <c r="D52" s="199"/>
      <c r="E52" s="199"/>
      <c r="F52" s="199"/>
      <c r="G52" s="199"/>
      <c r="H52" s="199"/>
      <c r="I52" s="199"/>
    </row>
    <row r="53" spans="1:10" ht="33" customHeight="1" x14ac:dyDescent="0.25">
      <c r="A53" s="206" t="s">
        <v>384</v>
      </c>
      <c r="B53" s="276">
        <f>'A2 Exploitation'!D41</f>
        <v>0.92307692307692313</v>
      </c>
      <c r="C53" s="276"/>
      <c r="D53" s="199"/>
      <c r="E53" s="199"/>
      <c r="F53" s="199"/>
      <c r="G53" s="199"/>
      <c r="H53" s="199"/>
      <c r="I53" s="199"/>
    </row>
    <row r="54" spans="1:10" ht="33" customHeight="1" x14ac:dyDescent="0.25">
      <c r="A54" s="207" t="s">
        <v>385</v>
      </c>
      <c r="B54" s="276">
        <f>'A3 Exploitation'!D41</f>
        <v>0.92307692307692313</v>
      </c>
      <c r="C54" s="276"/>
      <c r="D54" s="199"/>
      <c r="E54" s="199"/>
      <c r="F54" s="199"/>
      <c r="G54" s="199"/>
      <c r="H54" s="199"/>
      <c r="I54" s="199"/>
    </row>
    <row r="55" spans="1:10" ht="33" customHeight="1" x14ac:dyDescent="0.25">
      <c r="A55" s="207" t="s">
        <v>386</v>
      </c>
      <c r="B55" s="276">
        <f>'A4 Exploitation'!D41</f>
        <v>0.92307692307692313</v>
      </c>
      <c r="C55" s="276"/>
      <c r="D55" s="199"/>
      <c r="E55" s="199"/>
      <c r="F55" s="199"/>
      <c r="G55" s="199"/>
      <c r="H55" s="199"/>
      <c r="I55" s="199"/>
    </row>
    <row r="56" spans="1:10" ht="33" customHeight="1" x14ac:dyDescent="0.25">
      <c r="A56" s="206" t="s">
        <v>387</v>
      </c>
      <c r="B56" s="276">
        <f>'A5 Exploitation'!D41</f>
        <v>0</v>
      </c>
      <c r="C56" s="276"/>
      <c r="D56" s="199"/>
      <c r="E56" s="199"/>
      <c r="F56" s="199"/>
      <c r="G56" s="199"/>
      <c r="H56" s="199"/>
      <c r="I56" s="199"/>
    </row>
    <row r="57" spans="1:10" ht="33" customHeight="1" x14ac:dyDescent="0.25">
      <c r="A57" s="206" t="s">
        <v>388</v>
      </c>
      <c r="B57" s="276">
        <f>'A6 Exploitation'!D41</f>
        <v>0</v>
      </c>
      <c r="C57" s="276"/>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74" t="s">
        <v>392</v>
      </c>
      <c r="C60" s="274"/>
      <c r="D60" s="199"/>
      <c r="E60" s="199"/>
      <c r="F60" s="199"/>
      <c r="G60" s="199"/>
      <c r="H60" s="199"/>
      <c r="I60" s="199"/>
      <c r="J60" s="198" t="str">
        <f>D18</f>
        <v xml:space="preserve">Dorra Sousse </v>
      </c>
    </row>
    <row r="61" spans="1:10" ht="33" customHeight="1" x14ac:dyDescent="0.25">
      <c r="A61" s="207" t="s">
        <v>383</v>
      </c>
      <c r="B61" s="273">
        <f>'A1 Exploitation'!D97</f>
        <v>0.90540540540540537</v>
      </c>
      <c r="C61" s="273"/>
      <c r="D61" s="199"/>
      <c r="E61" s="199"/>
      <c r="F61" s="199"/>
      <c r="G61" s="199"/>
      <c r="H61" s="199"/>
      <c r="I61" s="199"/>
    </row>
    <row r="62" spans="1:10" ht="33" customHeight="1" x14ac:dyDescent="0.25">
      <c r="A62" s="206" t="s">
        <v>384</v>
      </c>
      <c r="B62" s="273">
        <f>'A2 Exploitation'!D97</f>
        <v>1</v>
      </c>
      <c r="C62" s="273"/>
      <c r="D62" s="199"/>
      <c r="E62" s="199"/>
      <c r="F62" s="199"/>
      <c r="G62" s="199"/>
      <c r="H62" s="199"/>
      <c r="I62" s="199"/>
    </row>
    <row r="63" spans="1:10" ht="33" customHeight="1" x14ac:dyDescent="0.25">
      <c r="A63" s="207" t="s">
        <v>385</v>
      </c>
      <c r="B63" s="273">
        <f>'A3 Exploitation'!D97</f>
        <v>0.93103448275862066</v>
      </c>
      <c r="C63" s="273"/>
      <c r="D63" s="199"/>
      <c r="E63" s="199"/>
      <c r="F63" s="199"/>
      <c r="G63" s="199"/>
      <c r="H63" s="199"/>
      <c r="I63" s="199"/>
    </row>
    <row r="64" spans="1:10" ht="33" customHeight="1" x14ac:dyDescent="0.25">
      <c r="A64" s="207" t="s">
        <v>386</v>
      </c>
      <c r="B64" s="273">
        <f>'A4 Exploitation'!D97</f>
        <v>0.95454545454545459</v>
      </c>
      <c r="C64" s="273"/>
      <c r="D64" s="199"/>
      <c r="E64" s="199"/>
      <c r="F64" s="199"/>
      <c r="G64" s="199"/>
      <c r="H64" s="199"/>
      <c r="I64" s="199"/>
    </row>
    <row r="65" spans="1:10" ht="33" customHeight="1" x14ac:dyDescent="0.25">
      <c r="A65" s="206" t="s">
        <v>387</v>
      </c>
      <c r="B65" s="273">
        <f>'A5 Exploitation'!D97</f>
        <v>0</v>
      </c>
      <c r="C65" s="273"/>
      <c r="D65" s="199"/>
      <c r="E65" s="199"/>
      <c r="F65" s="199"/>
      <c r="G65" s="199"/>
      <c r="H65" s="199"/>
      <c r="I65" s="199"/>
    </row>
    <row r="66" spans="1:10" ht="33" customHeight="1" x14ac:dyDescent="0.25">
      <c r="A66" s="206" t="s">
        <v>388</v>
      </c>
      <c r="B66" s="273">
        <f>'A6 Exploitation'!D97</f>
        <v>0</v>
      </c>
      <c r="C66" s="273"/>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74" t="s">
        <v>393</v>
      </c>
      <c r="C69" s="274"/>
      <c r="D69" s="199"/>
      <c r="E69" s="199"/>
      <c r="F69" s="199"/>
      <c r="G69" s="199"/>
      <c r="H69" s="199"/>
      <c r="I69" s="199"/>
      <c r="J69" s="198" t="str">
        <f>D18</f>
        <v xml:space="preserve">Dorra Sousse </v>
      </c>
    </row>
    <row r="70" spans="1:10" ht="33" customHeight="1" x14ac:dyDescent="0.25">
      <c r="A70" s="207" t="s">
        <v>383</v>
      </c>
      <c r="B70" s="273">
        <f>'A1 Exploitation'!D150</f>
        <v>0.97142857142857142</v>
      </c>
      <c r="C70" s="273"/>
      <c r="D70" s="199"/>
      <c r="E70" s="199"/>
      <c r="F70" s="199"/>
      <c r="G70" s="199"/>
      <c r="H70" s="199"/>
      <c r="I70" s="199"/>
    </row>
    <row r="71" spans="1:10" ht="33" customHeight="1" x14ac:dyDescent="0.25">
      <c r="A71" s="206" t="s">
        <v>384</v>
      </c>
      <c r="B71" s="273">
        <f>'A2 Exploitation'!D150</f>
        <v>0.97142857142857142</v>
      </c>
      <c r="C71" s="273"/>
      <c r="D71" s="199"/>
      <c r="E71" s="199"/>
      <c r="F71" s="199"/>
      <c r="G71" s="199"/>
      <c r="H71" s="199"/>
      <c r="I71" s="199"/>
    </row>
    <row r="72" spans="1:10" ht="33" customHeight="1" x14ac:dyDescent="0.25">
      <c r="A72" s="207" t="s">
        <v>385</v>
      </c>
      <c r="B72" s="273">
        <f>'A3 Exploitation'!D150</f>
        <v>0.765625</v>
      </c>
      <c r="C72" s="273"/>
      <c r="D72" s="199"/>
      <c r="E72" s="199"/>
      <c r="F72" s="199"/>
      <c r="G72" s="199"/>
      <c r="H72" s="199"/>
      <c r="I72" s="199"/>
    </row>
    <row r="73" spans="1:10" ht="33" customHeight="1" x14ac:dyDescent="0.25">
      <c r="A73" s="207" t="s">
        <v>386</v>
      </c>
      <c r="B73" s="273">
        <f>'A4 Exploitation'!D150</f>
        <v>0.9375</v>
      </c>
      <c r="C73" s="273"/>
      <c r="D73" s="199"/>
      <c r="E73" s="199"/>
      <c r="F73" s="199"/>
      <c r="G73" s="199"/>
      <c r="H73" s="199"/>
      <c r="I73" s="199"/>
    </row>
    <row r="74" spans="1:10" ht="33" customHeight="1" x14ac:dyDescent="0.25">
      <c r="A74" s="206" t="s">
        <v>387</v>
      </c>
      <c r="B74" s="273">
        <f>'A5 Exploitation'!D150</f>
        <v>0</v>
      </c>
      <c r="C74" s="273"/>
      <c r="D74" s="199"/>
      <c r="E74" s="199"/>
      <c r="F74" s="199"/>
      <c r="G74" s="199"/>
      <c r="H74" s="199"/>
      <c r="I74" s="199"/>
    </row>
    <row r="75" spans="1:10" ht="33" customHeight="1" x14ac:dyDescent="0.25">
      <c r="A75" s="206" t="s">
        <v>388</v>
      </c>
      <c r="B75" s="273">
        <f>'A6 Exploitation'!D150</f>
        <v>0</v>
      </c>
      <c r="C75" s="273"/>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74" t="s">
        <v>394</v>
      </c>
      <c r="C78" s="274"/>
      <c r="D78" s="199"/>
      <c r="E78" s="199"/>
      <c r="F78" s="199"/>
      <c r="G78" s="199"/>
      <c r="H78" s="199"/>
      <c r="I78" s="199"/>
      <c r="J78" s="198" t="str">
        <f>D18</f>
        <v xml:space="preserve">Dorra Sousse </v>
      </c>
    </row>
    <row r="79" spans="1:10" ht="33" customHeight="1" x14ac:dyDescent="0.25">
      <c r="A79" s="207" t="s">
        <v>383</v>
      </c>
      <c r="B79" s="273">
        <f>'A1 Exploitation'!D190</f>
        <v>0.98076923076923073</v>
      </c>
      <c r="C79" s="273"/>
      <c r="D79" s="199"/>
      <c r="E79" s="199"/>
      <c r="F79" s="199"/>
      <c r="G79" s="199"/>
      <c r="H79" s="199"/>
      <c r="I79" s="199"/>
    </row>
    <row r="80" spans="1:10" ht="33" customHeight="1" x14ac:dyDescent="0.25">
      <c r="A80" s="206" t="s">
        <v>384</v>
      </c>
      <c r="B80" s="273">
        <f>'A2 Exploitation'!D190</f>
        <v>0.96153846153846156</v>
      </c>
      <c r="C80" s="273"/>
      <c r="D80" s="199"/>
      <c r="E80" s="199"/>
      <c r="F80" s="199"/>
      <c r="G80" s="199"/>
      <c r="H80" s="199"/>
      <c r="I80" s="199"/>
    </row>
    <row r="81" spans="1:10" ht="33" customHeight="1" x14ac:dyDescent="0.25">
      <c r="A81" s="207" t="s">
        <v>385</v>
      </c>
      <c r="B81" s="273">
        <f>'A3 Exploitation'!D190</f>
        <v>0.88095238095238093</v>
      </c>
      <c r="C81" s="273"/>
      <c r="D81" s="199"/>
      <c r="E81" s="199"/>
      <c r="F81" s="199"/>
      <c r="G81" s="199"/>
      <c r="H81" s="199"/>
      <c r="I81" s="199"/>
    </row>
    <row r="82" spans="1:10" ht="33" customHeight="1" x14ac:dyDescent="0.25">
      <c r="A82" s="207" t="s">
        <v>386</v>
      </c>
      <c r="B82" s="273">
        <f>'A4 Exploitation'!D190</f>
        <v>0.80769230769230771</v>
      </c>
      <c r="C82" s="273"/>
      <c r="D82" s="199"/>
      <c r="E82" s="199"/>
      <c r="F82" s="199"/>
      <c r="G82" s="199"/>
      <c r="H82" s="199"/>
      <c r="I82" s="199"/>
    </row>
    <row r="83" spans="1:10" ht="33" customHeight="1" x14ac:dyDescent="0.25">
      <c r="A83" s="206" t="s">
        <v>387</v>
      </c>
      <c r="B83" s="273">
        <f>'A5 Exploitation'!D190</f>
        <v>0</v>
      </c>
      <c r="C83" s="273"/>
      <c r="D83" s="199"/>
      <c r="E83" s="199"/>
      <c r="F83" s="199"/>
      <c r="G83" s="199"/>
      <c r="H83" s="199"/>
      <c r="I83" s="199"/>
    </row>
    <row r="84" spans="1:10" ht="33" customHeight="1" x14ac:dyDescent="0.25">
      <c r="A84" s="206" t="s">
        <v>388</v>
      </c>
      <c r="B84" s="273">
        <f>'A6 Exploitation'!D190</f>
        <v>0</v>
      </c>
      <c r="C84" s="273"/>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74" t="s">
        <v>395</v>
      </c>
      <c r="C87" s="274"/>
      <c r="D87" s="199"/>
      <c r="E87" s="199"/>
      <c r="F87" s="199"/>
      <c r="G87" s="199"/>
      <c r="H87" s="199"/>
      <c r="I87" s="199"/>
      <c r="J87" s="198" t="str">
        <f>D18</f>
        <v xml:space="preserve">Dorra Sousse </v>
      </c>
    </row>
    <row r="88" spans="1:10" ht="33" customHeight="1" x14ac:dyDescent="0.25">
      <c r="A88" s="207" t="s">
        <v>383</v>
      </c>
      <c r="B88" s="273">
        <f>'A1 Exploitation'!D246</f>
        <v>0.96052631578947367</v>
      </c>
      <c r="C88" s="273"/>
      <c r="D88" s="199"/>
      <c r="E88" s="199"/>
      <c r="F88" s="199"/>
      <c r="G88" s="199"/>
      <c r="H88" s="199"/>
      <c r="I88" s="199"/>
    </row>
    <row r="89" spans="1:10" ht="33" customHeight="1" x14ac:dyDescent="0.25">
      <c r="A89" s="206" t="s">
        <v>384</v>
      </c>
      <c r="B89" s="273">
        <f>'A2 Exploitation'!D246</f>
        <v>1</v>
      </c>
      <c r="C89" s="273"/>
      <c r="D89" s="199"/>
      <c r="E89" s="199"/>
      <c r="F89" s="199"/>
      <c r="G89" s="199"/>
      <c r="H89" s="199"/>
      <c r="I89" s="199"/>
    </row>
    <row r="90" spans="1:10" ht="33" customHeight="1" x14ac:dyDescent="0.25">
      <c r="A90" s="207" t="s">
        <v>385</v>
      </c>
      <c r="B90" s="273">
        <f>'A3 Exploitation'!D246</f>
        <v>0.98484848484848486</v>
      </c>
      <c r="C90" s="273"/>
      <c r="D90" s="199"/>
      <c r="E90" s="199"/>
      <c r="F90" s="199"/>
      <c r="G90" s="199"/>
      <c r="H90" s="199"/>
      <c r="I90" s="199"/>
    </row>
    <row r="91" spans="1:10" ht="33" customHeight="1" x14ac:dyDescent="0.25">
      <c r="A91" s="207" t="s">
        <v>386</v>
      </c>
      <c r="B91" s="273">
        <f>'A4 Exploitation'!D246</f>
        <v>0.95945945945945943</v>
      </c>
      <c r="C91" s="273"/>
      <c r="D91" s="199"/>
      <c r="E91" s="199"/>
      <c r="F91" s="199"/>
      <c r="G91" s="199"/>
      <c r="H91" s="199"/>
      <c r="I91" s="199"/>
    </row>
    <row r="92" spans="1:10" ht="33" customHeight="1" x14ac:dyDescent="0.25">
      <c r="A92" s="206" t="s">
        <v>387</v>
      </c>
      <c r="B92" s="273">
        <f>'A5 Exploitation'!D246</f>
        <v>0</v>
      </c>
      <c r="C92" s="273"/>
      <c r="D92" s="199"/>
      <c r="E92" s="199"/>
      <c r="F92" s="199"/>
      <c r="G92" s="199"/>
      <c r="H92" s="199"/>
      <c r="I92" s="199"/>
    </row>
    <row r="93" spans="1:10" ht="33" customHeight="1" x14ac:dyDescent="0.25">
      <c r="A93" s="206" t="s">
        <v>388</v>
      </c>
      <c r="B93" s="273">
        <f>'A6 Exploitation'!D246</f>
        <v>0</v>
      </c>
      <c r="C93" s="273"/>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74" t="s">
        <v>396</v>
      </c>
      <c r="C96" s="274"/>
      <c r="D96" s="199"/>
      <c r="E96" s="199"/>
      <c r="F96" s="199"/>
      <c r="G96" s="199"/>
      <c r="H96" s="199"/>
      <c r="I96" s="199"/>
      <c r="J96" s="198" t="str">
        <f>D18</f>
        <v xml:space="preserve">Dorra Sousse </v>
      </c>
    </row>
    <row r="97" spans="1:10" ht="33" customHeight="1" x14ac:dyDescent="0.25">
      <c r="A97" s="207" t="s">
        <v>383</v>
      </c>
      <c r="B97" s="273">
        <f>'A1 Exploitation'!D289</f>
        <v>0.96551724137931039</v>
      </c>
      <c r="C97" s="273"/>
      <c r="D97" s="199"/>
      <c r="E97" s="199"/>
      <c r="F97" s="199"/>
      <c r="G97" s="199"/>
      <c r="H97" s="199"/>
      <c r="I97" s="199"/>
    </row>
    <row r="98" spans="1:10" ht="33" customHeight="1" x14ac:dyDescent="0.25">
      <c r="A98" s="206" t="s">
        <v>384</v>
      </c>
      <c r="B98" s="273">
        <f>'A2 Exploitation'!D289</f>
        <v>0.94827586206896552</v>
      </c>
      <c r="C98" s="273"/>
      <c r="D98" s="199"/>
      <c r="E98" s="199"/>
      <c r="F98" s="199"/>
      <c r="G98" s="199"/>
      <c r="H98" s="199"/>
      <c r="I98" s="199"/>
    </row>
    <row r="99" spans="1:10" ht="33" customHeight="1" x14ac:dyDescent="0.25">
      <c r="A99" s="207" t="s">
        <v>385</v>
      </c>
      <c r="B99" s="273">
        <f>'A3 Exploitation'!D289</f>
        <v>0.6964285714285714</v>
      </c>
      <c r="C99" s="273"/>
      <c r="D99" s="199"/>
      <c r="E99" s="199"/>
      <c r="F99" s="199"/>
      <c r="G99" s="199"/>
      <c r="H99" s="199"/>
      <c r="I99" s="199"/>
    </row>
    <row r="100" spans="1:10" ht="33" customHeight="1" x14ac:dyDescent="0.25">
      <c r="A100" s="207" t="s">
        <v>386</v>
      </c>
      <c r="B100" s="273">
        <f>'A4 Exploitation'!D289</f>
        <v>0.9642857142857143</v>
      </c>
      <c r="C100" s="273"/>
      <c r="D100" s="199"/>
      <c r="E100" s="199"/>
      <c r="F100" s="199"/>
      <c r="G100" s="199"/>
      <c r="H100" s="199"/>
      <c r="I100" s="199"/>
    </row>
    <row r="101" spans="1:10" ht="33" customHeight="1" x14ac:dyDescent="0.25">
      <c r="A101" s="206" t="s">
        <v>387</v>
      </c>
      <c r="B101" s="273">
        <f>'A5 Exploitation'!D289</f>
        <v>0</v>
      </c>
      <c r="C101" s="273"/>
      <c r="D101" s="199"/>
      <c r="E101" s="199"/>
      <c r="F101" s="199"/>
      <c r="G101" s="199"/>
      <c r="H101" s="199"/>
      <c r="I101" s="199"/>
    </row>
    <row r="102" spans="1:10" ht="33" customHeight="1" x14ac:dyDescent="0.25">
      <c r="A102" s="206" t="s">
        <v>388</v>
      </c>
      <c r="B102" s="273">
        <f>'A6 Exploitation'!D289</f>
        <v>0</v>
      </c>
      <c r="C102" s="273"/>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74" t="s">
        <v>397</v>
      </c>
      <c r="C105" s="274"/>
      <c r="D105" s="199"/>
      <c r="E105" s="199"/>
      <c r="F105" s="199"/>
      <c r="G105" s="199"/>
      <c r="H105" s="199"/>
      <c r="I105" s="199"/>
      <c r="J105" s="198" t="str">
        <f>D18</f>
        <v xml:space="preserve">Dorra Sousse </v>
      </c>
    </row>
    <row r="106" spans="1:10" ht="33" customHeight="1" x14ac:dyDescent="0.25">
      <c r="A106" s="207" t="s">
        <v>383</v>
      </c>
      <c r="B106" s="273">
        <f>'A1 Exploitation'!D322</f>
        <v>0.92105263157894735</v>
      </c>
      <c r="C106" s="273"/>
      <c r="D106" s="199"/>
      <c r="E106" s="199"/>
      <c r="F106" s="199"/>
      <c r="G106" s="199"/>
      <c r="H106" s="199"/>
      <c r="I106" s="199"/>
    </row>
    <row r="107" spans="1:10" ht="33" customHeight="1" x14ac:dyDescent="0.25">
      <c r="A107" s="206" t="s">
        <v>384</v>
      </c>
      <c r="B107" s="273">
        <f>'A2 Exploitation'!D322</f>
        <v>0.97368421052631582</v>
      </c>
      <c r="C107" s="273"/>
      <c r="D107" s="199"/>
      <c r="E107" s="199"/>
      <c r="F107" s="199"/>
      <c r="G107" s="199"/>
      <c r="H107" s="199"/>
      <c r="I107" s="199"/>
    </row>
    <row r="108" spans="1:10" ht="33" customHeight="1" x14ac:dyDescent="0.25">
      <c r="A108" s="207" t="s">
        <v>385</v>
      </c>
      <c r="B108" s="273">
        <f>'A3 Exploitation'!D322</f>
        <v>0.97368421052631582</v>
      </c>
      <c r="C108" s="273"/>
      <c r="D108" s="199"/>
      <c r="E108" s="199"/>
      <c r="F108" s="199"/>
      <c r="G108" s="199"/>
      <c r="H108" s="199"/>
      <c r="I108" s="199"/>
    </row>
    <row r="109" spans="1:10" ht="33" customHeight="1" x14ac:dyDescent="0.25">
      <c r="A109" s="207" t="s">
        <v>386</v>
      </c>
      <c r="B109" s="273">
        <f>'A4 Exploitation'!D322</f>
        <v>0.97368421052631582</v>
      </c>
      <c r="C109" s="273"/>
      <c r="D109" s="199"/>
      <c r="E109" s="199"/>
      <c r="F109" s="199"/>
      <c r="G109" s="199"/>
      <c r="H109" s="199"/>
      <c r="I109" s="199"/>
    </row>
    <row r="110" spans="1:10" ht="33" customHeight="1" x14ac:dyDescent="0.25">
      <c r="A110" s="206" t="s">
        <v>387</v>
      </c>
      <c r="B110" s="273">
        <f>'A5 Exploitation'!D322</f>
        <v>0</v>
      </c>
      <c r="C110" s="273"/>
      <c r="D110" s="199"/>
      <c r="E110" s="199"/>
      <c r="F110" s="199"/>
      <c r="G110" s="199"/>
      <c r="H110" s="199"/>
      <c r="I110" s="199"/>
    </row>
    <row r="111" spans="1:10" ht="33" customHeight="1" x14ac:dyDescent="0.25">
      <c r="A111" s="206" t="s">
        <v>388</v>
      </c>
      <c r="B111" s="273">
        <f>'A6 Exploitation'!D322</f>
        <v>0</v>
      </c>
      <c r="C111" s="273"/>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74" t="s">
        <v>398</v>
      </c>
      <c r="C114" s="274"/>
      <c r="D114" s="199"/>
      <c r="E114" s="199"/>
      <c r="F114" s="199"/>
      <c r="G114" s="199"/>
      <c r="H114" s="199"/>
      <c r="I114" s="199"/>
      <c r="J114" s="198" t="str">
        <f>D18</f>
        <v xml:space="preserve">Dorra Sousse </v>
      </c>
    </row>
    <row r="115" spans="1:10" ht="33" customHeight="1" x14ac:dyDescent="0.25">
      <c r="A115" s="207" t="s">
        <v>383</v>
      </c>
      <c r="B115" s="273">
        <f>'A1 Exploitation'!D350</f>
        <v>0.9285714285714286</v>
      </c>
      <c r="C115" s="273"/>
      <c r="D115" s="199"/>
      <c r="E115" s="199"/>
      <c r="F115" s="199"/>
      <c r="G115" s="199"/>
      <c r="H115" s="199"/>
      <c r="I115" s="199"/>
    </row>
    <row r="116" spans="1:10" ht="33" customHeight="1" x14ac:dyDescent="0.25">
      <c r="A116" s="206" t="s">
        <v>384</v>
      </c>
      <c r="B116" s="273">
        <f>'A2 Exploitation'!D350</f>
        <v>1</v>
      </c>
      <c r="C116" s="273"/>
      <c r="D116" s="199"/>
      <c r="E116" s="199"/>
      <c r="F116" s="199"/>
      <c r="G116" s="199"/>
      <c r="H116" s="199"/>
      <c r="I116" s="199"/>
    </row>
    <row r="117" spans="1:10" ht="33" customHeight="1" x14ac:dyDescent="0.25">
      <c r="A117" s="207" t="s">
        <v>385</v>
      </c>
      <c r="B117" s="273">
        <f>'A3 Exploitation'!D350</f>
        <v>0.65384615384615385</v>
      </c>
      <c r="C117" s="273"/>
      <c r="D117" s="199"/>
      <c r="E117" s="199"/>
      <c r="F117" s="199"/>
      <c r="G117" s="199"/>
      <c r="H117" s="199"/>
      <c r="I117" s="199"/>
    </row>
    <row r="118" spans="1:10" ht="33" customHeight="1" x14ac:dyDescent="0.25">
      <c r="A118" s="207" t="s">
        <v>386</v>
      </c>
      <c r="B118" s="273">
        <f>'A4 Exploitation'!D350</f>
        <v>1</v>
      </c>
      <c r="C118" s="273"/>
      <c r="D118" s="199"/>
      <c r="E118" s="199"/>
      <c r="F118" s="199"/>
      <c r="G118" s="199"/>
      <c r="H118" s="199"/>
      <c r="I118" s="199"/>
    </row>
    <row r="119" spans="1:10" ht="33" customHeight="1" x14ac:dyDescent="0.25">
      <c r="A119" s="206" t="s">
        <v>387</v>
      </c>
      <c r="B119" s="273">
        <f>'A5 Exploitation'!D350</f>
        <v>0</v>
      </c>
      <c r="C119" s="273"/>
      <c r="D119" s="199"/>
      <c r="E119" s="199"/>
      <c r="F119" s="199"/>
      <c r="G119" s="199"/>
      <c r="H119" s="199"/>
      <c r="I119" s="199"/>
    </row>
    <row r="120" spans="1:10" ht="33" customHeight="1" x14ac:dyDescent="0.25">
      <c r="A120" s="206" t="s">
        <v>388</v>
      </c>
      <c r="B120" s="273">
        <f>'A6 Exploitation'!D350</f>
        <v>0</v>
      </c>
      <c r="C120" s="273"/>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74" t="s">
        <v>399</v>
      </c>
      <c r="C123" s="274"/>
      <c r="D123" s="199"/>
      <c r="E123" s="199"/>
      <c r="F123" s="199"/>
      <c r="G123" s="199"/>
      <c r="H123" s="199"/>
      <c r="I123" s="199"/>
      <c r="J123" s="198" t="str">
        <f>D18</f>
        <v xml:space="preserve">Dorra Sousse </v>
      </c>
    </row>
    <row r="124" spans="1:10" ht="33" customHeight="1" x14ac:dyDescent="0.25">
      <c r="A124" s="207" t="s">
        <v>383</v>
      </c>
      <c r="B124" s="273">
        <f>'A1 Exploitation'!D403</f>
        <v>1</v>
      </c>
      <c r="C124" s="273"/>
      <c r="D124" s="199"/>
      <c r="E124" s="199"/>
      <c r="F124" s="199"/>
      <c r="G124" s="199"/>
      <c r="H124" s="199"/>
      <c r="I124" s="199"/>
    </row>
    <row r="125" spans="1:10" ht="33" customHeight="1" x14ac:dyDescent="0.25">
      <c r="A125" s="206" t="s">
        <v>384</v>
      </c>
      <c r="B125" s="273">
        <f>'A2 Exploitation'!D403</f>
        <v>0.9838709677419355</v>
      </c>
      <c r="C125" s="273"/>
      <c r="D125" s="199"/>
      <c r="E125" s="199"/>
      <c r="F125" s="199"/>
      <c r="G125" s="199"/>
      <c r="H125" s="199"/>
      <c r="I125" s="199"/>
    </row>
    <row r="126" spans="1:10" ht="33" customHeight="1" x14ac:dyDescent="0.25">
      <c r="A126" s="207" t="s">
        <v>385</v>
      </c>
      <c r="B126" s="273">
        <f>'A3 Exploitation'!D403</f>
        <v>0.98275862068965514</v>
      </c>
      <c r="C126" s="273"/>
      <c r="D126" s="199"/>
      <c r="E126" s="199"/>
      <c r="F126" s="199"/>
      <c r="G126" s="199"/>
      <c r="H126" s="199"/>
      <c r="I126" s="199"/>
    </row>
    <row r="127" spans="1:10" ht="33" customHeight="1" x14ac:dyDescent="0.25">
      <c r="A127" s="207" t="s">
        <v>386</v>
      </c>
      <c r="B127" s="273">
        <f>'A4 Exploitation'!D403</f>
        <v>0.967741935483871</v>
      </c>
      <c r="C127" s="273"/>
      <c r="D127" s="199"/>
      <c r="E127" s="199"/>
      <c r="F127" s="199"/>
      <c r="G127" s="199"/>
      <c r="H127" s="199"/>
      <c r="I127" s="199"/>
    </row>
    <row r="128" spans="1:10" ht="33" customHeight="1" x14ac:dyDescent="0.25">
      <c r="A128" s="206" t="s">
        <v>387</v>
      </c>
      <c r="B128" s="273">
        <f>'A5 Exploitation'!D403</f>
        <v>0</v>
      </c>
      <c r="C128" s="273"/>
      <c r="D128" s="199"/>
      <c r="E128" s="199"/>
      <c r="F128" s="199"/>
      <c r="G128" s="199"/>
      <c r="H128" s="199"/>
      <c r="I128" s="199"/>
    </row>
    <row r="129" spans="1:10" ht="33" customHeight="1" x14ac:dyDescent="0.25">
      <c r="A129" s="206" t="s">
        <v>388</v>
      </c>
      <c r="B129" s="273">
        <f>'A6 Exploitation'!D403</f>
        <v>0</v>
      </c>
      <c r="C129" s="273"/>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74" t="s">
        <v>400</v>
      </c>
      <c r="C132" s="274"/>
      <c r="D132" s="199"/>
      <c r="E132" s="199"/>
      <c r="F132" s="199"/>
      <c r="G132" s="199"/>
      <c r="H132" s="199"/>
      <c r="I132" s="199"/>
      <c r="J132" s="198" t="str">
        <f>D18</f>
        <v xml:space="preserve">Dorra Sousse </v>
      </c>
    </row>
    <row r="133" spans="1:10" ht="33" customHeight="1" x14ac:dyDescent="0.25">
      <c r="A133" s="207" t="s">
        <v>383</v>
      </c>
      <c r="B133" s="273">
        <f>'A1 Exploitation'!D433</f>
        <v>0.9375</v>
      </c>
      <c r="C133" s="273"/>
      <c r="D133" s="199"/>
      <c r="E133" s="199"/>
      <c r="F133" s="199"/>
      <c r="G133" s="199"/>
      <c r="H133" s="199"/>
      <c r="I133" s="199"/>
    </row>
    <row r="134" spans="1:10" ht="33" customHeight="1" x14ac:dyDescent="0.25">
      <c r="A134" s="206" t="s">
        <v>384</v>
      </c>
      <c r="B134" s="273">
        <f>'A2 Exploitation'!D433</f>
        <v>1</v>
      </c>
      <c r="C134" s="273"/>
      <c r="D134" s="199"/>
      <c r="E134" s="199"/>
      <c r="F134" s="199"/>
      <c r="G134" s="199"/>
      <c r="H134" s="199"/>
      <c r="I134" s="199"/>
    </row>
    <row r="135" spans="1:10" ht="33" customHeight="1" x14ac:dyDescent="0.25">
      <c r="A135" s="207" t="s">
        <v>385</v>
      </c>
      <c r="B135" s="273">
        <f>'A3 Exploitation'!D433</f>
        <v>1</v>
      </c>
      <c r="C135" s="273"/>
      <c r="D135" s="199"/>
      <c r="E135" s="199"/>
      <c r="F135" s="199"/>
      <c r="G135" s="199"/>
      <c r="H135" s="199"/>
      <c r="I135" s="199"/>
    </row>
    <row r="136" spans="1:10" ht="33" customHeight="1" x14ac:dyDescent="0.25">
      <c r="A136" s="207" t="s">
        <v>386</v>
      </c>
      <c r="B136" s="273">
        <f>'A4 Exploitation'!D433</f>
        <v>1</v>
      </c>
      <c r="C136" s="273"/>
      <c r="D136" s="199"/>
      <c r="E136" s="199"/>
      <c r="F136" s="199"/>
      <c r="G136" s="199"/>
      <c r="H136" s="199"/>
      <c r="I136" s="199"/>
    </row>
    <row r="137" spans="1:10" ht="33" customHeight="1" x14ac:dyDescent="0.25">
      <c r="A137" s="206" t="s">
        <v>387</v>
      </c>
      <c r="B137" s="273">
        <f>'A5 Exploitation'!D433</f>
        <v>0</v>
      </c>
      <c r="C137" s="273"/>
      <c r="D137" s="199"/>
      <c r="E137" s="199"/>
      <c r="F137" s="199"/>
      <c r="G137" s="199"/>
      <c r="H137" s="199"/>
      <c r="I137" s="199"/>
    </row>
    <row r="138" spans="1:10" ht="33" customHeight="1" x14ac:dyDescent="0.25">
      <c r="A138" s="206" t="s">
        <v>388</v>
      </c>
      <c r="B138" s="273">
        <f>'A6 Exploitation'!D433</f>
        <v>0</v>
      </c>
      <c r="C138" s="273"/>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74" t="s">
        <v>401</v>
      </c>
      <c r="C141" s="274"/>
      <c r="D141" s="199"/>
      <c r="E141" s="199"/>
      <c r="F141" s="199"/>
      <c r="G141" s="199"/>
      <c r="H141" s="199"/>
      <c r="I141" s="199"/>
      <c r="J141" s="198" t="str">
        <f>D18</f>
        <v xml:space="preserve">Dorra Sousse </v>
      </c>
    </row>
    <row r="142" spans="1:10" ht="33" customHeight="1" x14ac:dyDescent="0.25">
      <c r="A142" s="207" t="s">
        <v>383</v>
      </c>
      <c r="B142" s="273">
        <f>'A1 Exploitation'!D452</f>
        <v>1</v>
      </c>
      <c r="C142" s="273"/>
      <c r="D142" s="199"/>
      <c r="E142" s="199"/>
      <c r="F142" s="199"/>
      <c r="G142" s="199"/>
      <c r="H142" s="199"/>
      <c r="I142" s="199"/>
    </row>
    <row r="143" spans="1:10" ht="33" customHeight="1" x14ac:dyDescent="0.25">
      <c r="A143" s="206" t="s">
        <v>384</v>
      </c>
      <c r="B143" s="273">
        <f>'A2 Exploitation'!D452</f>
        <v>0.91666666666666663</v>
      </c>
      <c r="C143" s="273"/>
      <c r="D143" s="199"/>
      <c r="E143" s="199"/>
      <c r="F143" s="199"/>
      <c r="G143" s="199"/>
      <c r="H143" s="199"/>
      <c r="I143" s="199"/>
    </row>
    <row r="144" spans="1:10" ht="33" customHeight="1" x14ac:dyDescent="0.25">
      <c r="A144" s="207" t="s">
        <v>385</v>
      </c>
      <c r="B144" s="273">
        <f>'A3 Exploitation'!D452</f>
        <v>0.91666666666666663</v>
      </c>
      <c r="C144" s="273"/>
      <c r="D144" s="199"/>
      <c r="E144" s="199"/>
      <c r="F144" s="199"/>
      <c r="G144" s="199"/>
      <c r="H144" s="199"/>
      <c r="I144" s="199"/>
    </row>
    <row r="145" spans="1:10" ht="33" customHeight="1" x14ac:dyDescent="0.25">
      <c r="A145" s="207" t="s">
        <v>386</v>
      </c>
      <c r="B145" s="273">
        <f>'A4 Exploitation'!D452</f>
        <v>0.83333333333333337</v>
      </c>
      <c r="C145" s="273"/>
      <c r="D145" s="199"/>
      <c r="E145" s="199"/>
      <c r="F145" s="199"/>
      <c r="G145" s="199"/>
      <c r="H145" s="199"/>
      <c r="I145" s="199"/>
    </row>
    <row r="146" spans="1:10" ht="33" customHeight="1" x14ac:dyDescent="0.25">
      <c r="A146" s="206" t="s">
        <v>387</v>
      </c>
      <c r="B146" s="273">
        <f>'A5 Exploitation'!D452</f>
        <v>0</v>
      </c>
      <c r="C146" s="273"/>
      <c r="D146" s="199"/>
      <c r="E146" s="199"/>
      <c r="F146" s="199"/>
      <c r="G146" s="199"/>
      <c r="H146" s="199"/>
      <c r="I146" s="199"/>
    </row>
    <row r="147" spans="1:10" ht="33" customHeight="1" x14ac:dyDescent="0.25">
      <c r="A147" s="206" t="s">
        <v>388</v>
      </c>
      <c r="B147" s="273">
        <f>'A6 Exploitation'!D452</f>
        <v>0</v>
      </c>
      <c r="C147" s="273"/>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74" t="s">
        <v>402</v>
      </c>
      <c r="C150" s="274"/>
      <c r="D150" s="199"/>
      <c r="E150" s="199"/>
      <c r="F150" s="199"/>
      <c r="G150" s="199"/>
      <c r="H150" s="199"/>
      <c r="I150" s="199"/>
      <c r="J150" s="198" t="str">
        <f>D18</f>
        <v xml:space="preserve">Dorra Sousse </v>
      </c>
    </row>
    <row r="151" spans="1:10" ht="33" customHeight="1" x14ac:dyDescent="0.25">
      <c r="A151" s="207" t="s">
        <v>383</v>
      </c>
      <c r="B151" s="273">
        <f>'A1 Exploitation'!D462</f>
        <v>0.875</v>
      </c>
      <c r="C151" s="273"/>
      <c r="D151" s="199"/>
      <c r="E151" s="199"/>
      <c r="F151" s="199"/>
      <c r="G151" s="199"/>
      <c r="H151" s="199"/>
      <c r="I151" s="199"/>
    </row>
    <row r="152" spans="1:10" ht="33" customHeight="1" x14ac:dyDescent="0.25">
      <c r="A152" s="206" t="s">
        <v>384</v>
      </c>
      <c r="B152" s="273">
        <f>'A2 Exploitation'!D462</f>
        <v>0.875</v>
      </c>
      <c r="C152" s="273"/>
      <c r="D152" s="199"/>
      <c r="E152" s="199"/>
      <c r="F152" s="199"/>
      <c r="G152" s="199"/>
      <c r="H152" s="199"/>
      <c r="I152" s="199"/>
    </row>
    <row r="153" spans="1:10" ht="33" customHeight="1" x14ac:dyDescent="0.25">
      <c r="A153" s="207" t="s">
        <v>385</v>
      </c>
      <c r="B153" s="273">
        <f>'A3 Exploitation'!D462</f>
        <v>1</v>
      </c>
      <c r="C153" s="273"/>
      <c r="D153" s="199"/>
      <c r="E153" s="199"/>
      <c r="F153" s="199"/>
      <c r="G153" s="199"/>
      <c r="H153" s="199"/>
      <c r="I153" s="199"/>
    </row>
    <row r="154" spans="1:10" ht="33" customHeight="1" x14ac:dyDescent="0.25">
      <c r="A154" s="207" t="s">
        <v>386</v>
      </c>
      <c r="B154" s="273">
        <f>'A4 Exploitation'!D462</f>
        <v>1</v>
      </c>
      <c r="C154" s="273"/>
      <c r="D154" s="199"/>
      <c r="E154" s="199"/>
      <c r="F154" s="199"/>
      <c r="G154" s="199"/>
      <c r="H154" s="199"/>
      <c r="I154" s="199"/>
    </row>
    <row r="155" spans="1:10" ht="33" customHeight="1" x14ac:dyDescent="0.25">
      <c r="A155" s="206" t="s">
        <v>387</v>
      </c>
      <c r="B155" s="273">
        <f>'A5 Exploitation'!D462</f>
        <v>0</v>
      </c>
      <c r="C155" s="273"/>
      <c r="D155" s="199"/>
      <c r="E155" s="199"/>
      <c r="F155" s="199"/>
      <c r="G155" s="199"/>
      <c r="H155" s="199"/>
      <c r="I155" s="199"/>
    </row>
    <row r="156" spans="1:10" ht="33" customHeight="1" x14ac:dyDescent="0.25">
      <c r="A156" s="206" t="s">
        <v>388</v>
      </c>
      <c r="B156" s="273">
        <f>'A6 Exploitation'!D462</f>
        <v>0</v>
      </c>
      <c r="C156" s="273"/>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74" t="s">
        <v>403</v>
      </c>
      <c r="C159" s="274"/>
      <c r="D159" s="199"/>
      <c r="E159" s="199"/>
      <c r="F159" s="199"/>
      <c r="G159" s="199"/>
      <c r="H159" s="199"/>
      <c r="I159" s="199"/>
      <c r="J159" s="198" t="str">
        <f>D18</f>
        <v xml:space="preserve">Dorra Sousse </v>
      </c>
    </row>
    <row r="160" spans="1:10" ht="33" customHeight="1" x14ac:dyDescent="0.25">
      <c r="A160" s="207" t="s">
        <v>383</v>
      </c>
      <c r="B160" s="273">
        <f>'A1 Exploitation'!D471</f>
        <v>0.83333333333333337</v>
      </c>
      <c r="C160" s="273"/>
      <c r="D160" s="199"/>
      <c r="E160" s="199"/>
      <c r="F160" s="199"/>
      <c r="G160" s="199"/>
      <c r="H160" s="199"/>
      <c r="I160" s="199"/>
    </row>
    <row r="161" spans="1:10" ht="33" customHeight="1" x14ac:dyDescent="0.25">
      <c r="A161" s="206" t="s">
        <v>384</v>
      </c>
      <c r="B161" s="273">
        <f>'A2 Exploitation'!D471</f>
        <v>1</v>
      </c>
      <c r="C161" s="273"/>
      <c r="D161" s="199"/>
      <c r="E161" s="199"/>
      <c r="F161" s="199"/>
      <c r="G161" s="199"/>
      <c r="H161" s="199"/>
      <c r="I161" s="199"/>
    </row>
    <row r="162" spans="1:10" ht="33" customHeight="1" x14ac:dyDescent="0.25">
      <c r="A162" s="207" t="s">
        <v>385</v>
      </c>
      <c r="B162" s="273">
        <f>'A3 Exploitation'!D471</f>
        <v>1</v>
      </c>
      <c r="C162" s="273"/>
      <c r="D162" s="199"/>
      <c r="E162" s="199"/>
      <c r="F162" s="199"/>
      <c r="G162" s="199"/>
      <c r="H162" s="199"/>
      <c r="I162" s="199"/>
    </row>
    <row r="163" spans="1:10" ht="33" customHeight="1" x14ac:dyDescent="0.25">
      <c r="A163" s="207" t="s">
        <v>386</v>
      </c>
      <c r="B163" s="273">
        <f>'A4 Exploitation'!D471</f>
        <v>1</v>
      </c>
      <c r="C163" s="273"/>
      <c r="D163" s="199"/>
      <c r="E163" s="199"/>
      <c r="F163" s="199"/>
      <c r="G163" s="199"/>
      <c r="H163" s="199"/>
      <c r="I163" s="199"/>
    </row>
    <row r="164" spans="1:10" ht="33" customHeight="1" x14ac:dyDescent="0.25">
      <c r="A164" s="206" t="s">
        <v>387</v>
      </c>
      <c r="B164" s="273">
        <f>'A5 Exploitation'!D471</f>
        <v>0</v>
      </c>
      <c r="C164" s="273"/>
      <c r="D164" s="199"/>
      <c r="E164" s="199"/>
      <c r="F164" s="199"/>
      <c r="G164" s="199"/>
      <c r="H164" s="199"/>
      <c r="I164" s="199"/>
    </row>
    <row r="165" spans="1:10" ht="33" customHeight="1" x14ac:dyDescent="0.25">
      <c r="A165" s="206" t="s">
        <v>388</v>
      </c>
      <c r="B165" s="273">
        <f>'A6 Exploitation'!D471</f>
        <v>0</v>
      </c>
      <c r="C165" s="273"/>
      <c r="D165" s="199"/>
      <c r="E165" s="199"/>
      <c r="F165" s="199"/>
      <c r="G165" s="199"/>
      <c r="H165" s="199"/>
      <c r="I165" s="199"/>
    </row>
    <row r="166" spans="1:10" ht="18" x14ac:dyDescent="0.25">
      <c r="A166" s="209"/>
      <c r="B166" s="275"/>
      <c r="C166" s="275"/>
      <c r="D166" s="199"/>
      <c r="E166" s="199"/>
      <c r="F166" s="199"/>
      <c r="G166" s="199"/>
      <c r="H166" s="199"/>
      <c r="I166" s="199"/>
    </row>
    <row r="167" spans="1:10" ht="18" x14ac:dyDescent="0.25">
      <c r="A167" s="209"/>
      <c r="B167" s="275"/>
      <c r="C167" s="275"/>
      <c r="D167" s="199"/>
      <c r="E167" s="199"/>
      <c r="F167" s="199"/>
      <c r="G167" s="199"/>
      <c r="H167" s="199"/>
      <c r="I167" s="199"/>
    </row>
    <row r="168" spans="1:10" ht="33" customHeight="1" x14ac:dyDescent="0.25">
      <c r="A168" s="206" t="s">
        <v>381</v>
      </c>
      <c r="B168" s="274" t="s">
        <v>404</v>
      </c>
      <c r="C168" s="274"/>
      <c r="D168" s="199"/>
      <c r="E168" s="199"/>
      <c r="F168" s="199"/>
      <c r="G168" s="199"/>
      <c r="H168" s="199"/>
      <c r="I168" s="199"/>
      <c r="J168" s="198" t="str">
        <f>D18</f>
        <v xml:space="preserve">Dorra Sousse </v>
      </c>
    </row>
    <row r="169" spans="1:10" ht="33" customHeight="1" x14ac:dyDescent="0.25">
      <c r="A169" s="207" t="s">
        <v>383</v>
      </c>
      <c r="B169" s="273">
        <f>'A1 Exploitation'!D492</f>
        <v>1</v>
      </c>
      <c r="C169" s="273"/>
      <c r="D169" s="199"/>
      <c r="E169" s="199"/>
      <c r="F169" s="199"/>
      <c r="G169" s="199"/>
      <c r="H169" s="199"/>
      <c r="I169" s="199"/>
    </row>
    <row r="170" spans="1:10" ht="33" customHeight="1" x14ac:dyDescent="0.25">
      <c r="A170" s="206" t="s">
        <v>384</v>
      </c>
      <c r="B170" s="273">
        <f>'A2 Exploitation'!D492</f>
        <v>1</v>
      </c>
      <c r="C170" s="273"/>
      <c r="D170" s="199"/>
      <c r="E170" s="199"/>
      <c r="F170" s="199"/>
      <c r="G170" s="199"/>
      <c r="H170" s="199"/>
      <c r="I170" s="199"/>
    </row>
    <row r="171" spans="1:10" ht="33" customHeight="1" x14ac:dyDescent="0.25">
      <c r="A171" s="207" t="s">
        <v>385</v>
      </c>
      <c r="B171" s="273">
        <f>'A3 Exploitation'!D492</f>
        <v>0.9285714285714286</v>
      </c>
      <c r="C171" s="273"/>
      <c r="D171" s="199"/>
      <c r="E171" s="199"/>
      <c r="F171" s="199"/>
      <c r="G171" s="199"/>
      <c r="H171" s="199"/>
      <c r="I171" s="199"/>
    </row>
    <row r="172" spans="1:10" ht="33" customHeight="1" x14ac:dyDescent="0.25">
      <c r="A172" s="207" t="s">
        <v>386</v>
      </c>
      <c r="B172" s="273">
        <f>'A4 Exploitation'!D492</f>
        <v>0.9642857142857143</v>
      </c>
      <c r="C172" s="273"/>
    </row>
    <row r="173" spans="1:10" ht="33" customHeight="1" x14ac:dyDescent="0.25">
      <c r="A173" s="206" t="s">
        <v>387</v>
      </c>
      <c r="B173" s="273">
        <f>'A5 Exploitation'!D492</f>
        <v>0</v>
      </c>
      <c r="C173" s="273"/>
    </row>
    <row r="174" spans="1:10" ht="33" customHeight="1" x14ac:dyDescent="0.25">
      <c r="A174" s="206" t="s">
        <v>388</v>
      </c>
      <c r="B174" s="273">
        <f>'A6 Exploitation'!D492</f>
        <v>0</v>
      </c>
      <c r="C174" s="273"/>
    </row>
    <row r="175" spans="1:10" ht="18.75" x14ac:dyDescent="0.25">
      <c r="A175" s="210"/>
      <c r="B175" s="203"/>
      <c r="C175" s="203"/>
    </row>
    <row r="176" spans="1:10" ht="18.75" x14ac:dyDescent="0.25">
      <c r="A176" s="210"/>
      <c r="B176" s="203"/>
      <c r="C176" s="203"/>
    </row>
    <row r="177" spans="1:10" ht="33" customHeight="1" x14ac:dyDescent="0.25">
      <c r="A177" s="206" t="s">
        <v>381</v>
      </c>
      <c r="B177" s="274" t="s">
        <v>405</v>
      </c>
      <c r="C177" s="274"/>
      <c r="J177" s="198" t="str">
        <f>D18</f>
        <v xml:space="preserve">Dorra Sousse </v>
      </c>
    </row>
    <row r="178" spans="1:10" ht="33" customHeight="1" x14ac:dyDescent="0.25">
      <c r="A178" s="207" t="s">
        <v>383</v>
      </c>
      <c r="B178" s="273">
        <f>'A1 Exploitation'!D501</f>
        <v>1</v>
      </c>
      <c r="C178" s="273"/>
    </row>
    <row r="179" spans="1:10" ht="33" customHeight="1" x14ac:dyDescent="0.25">
      <c r="A179" s="206" t="s">
        <v>384</v>
      </c>
      <c r="B179" s="273">
        <f>'A2 Exploitation'!D501</f>
        <v>1</v>
      </c>
      <c r="C179" s="273"/>
    </row>
    <row r="180" spans="1:10" ht="33" customHeight="1" x14ac:dyDescent="0.25">
      <c r="A180" s="207" t="s">
        <v>385</v>
      </c>
      <c r="B180" s="273">
        <f>'A3 Exploitation'!D501</f>
        <v>1</v>
      </c>
      <c r="C180" s="273"/>
    </row>
    <row r="181" spans="1:10" ht="33" customHeight="1" x14ac:dyDescent="0.25">
      <c r="A181" s="207" t="s">
        <v>386</v>
      </c>
      <c r="B181" s="273">
        <f>'A4 Exploitation'!D501</f>
        <v>1</v>
      </c>
      <c r="C181" s="273"/>
    </row>
    <row r="182" spans="1:10" ht="33" customHeight="1" x14ac:dyDescent="0.25">
      <c r="A182" s="206" t="s">
        <v>387</v>
      </c>
      <c r="B182" s="273">
        <f>'A5 Exploitation'!D501</f>
        <v>0</v>
      </c>
      <c r="C182" s="273"/>
    </row>
    <row r="183" spans="1:10" ht="33" customHeight="1" x14ac:dyDescent="0.25">
      <c r="A183" s="206" t="s">
        <v>388</v>
      </c>
      <c r="B183" s="273">
        <f>'A6 Exploitation'!D501</f>
        <v>0</v>
      </c>
      <c r="C183" s="273"/>
    </row>
    <row r="184" spans="1:10" ht="18.75" x14ac:dyDescent="0.25">
      <c r="A184" s="210"/>
      <c r="B184" s="203"/>
      <c r="C184" s="203"/>
    </row>
    <row r="185" spans="1:10" ht="18.75" x14ac:dyDescent="0.25">
      <c r="A185" s="210"/>
      <c r="B185" s="203"/>
      <c r="C185" s="203"/>
    </row>
    <row r="186" spans="1:10" ht="33" customHeight="1" x14ac:dyDescent="0.25">
      <c r="A186" s="206" t="s">
        <v>381</v>
      </c>
      <c r="B186" s="274" t="s">
        <v>406</v>
      </c>
      <c r="C186" s="274"/>
      <c r="J186" s="198" t="str">
        <f>D18</f>
        <v xml:space="preserve">Dorra Sousse </v>
      </c>
    </row>
    <row r="187" spans="1:10" ht="33" customHeight="1" x14ac:dyDescent="0.25">
      <c r="A187" s="207" t="s">
        <v>383</v>
      </c>
      <c r="B187" s="273">
        <f>'A1 Technique'!D198</f>
        <v>0.88596491228070173</v>
      </c>
      <c r="C187" s="273"/>
    </row>
    <row r="188" spans="1:10" ht="33" customHeight="1" x14ac:dyDescent="0.25">
      <c r="A188" s="206" t="s">
        <v>384</v>
      </c>
      <c r="B188" s="273">
        <f>'A2 Technique'!D198</f>
        <v>0.78947368421052633</v>
      </c>
      <c r="C188" s="273"/>
    </row>
    <row r="189" spans="1:10" ht="33" customHeight="1" x14ac:dyDescent="0.25">
      <c r="A189" s="207" t="s">
        <v>385</v>
      </c>
      <c r="B189" s="273">
        <f>'A3 Technique'!D198</f>
        <v>0.80582524271844658</v>
      </c>
      <c r="C189" s="273"/>
    </row>
    <row r="190" spans="1:10" ht="33" customHeight="1" x14ac:dyDescent="0.25">
      <c r="A190" s="207" t="s">
        <v>386</v>
      </c>
      <c r="B190" s="273">
        <f>'A4 Technique'!D198</f>
        <v>0.88317757009345799</v>
      </c>
      <c r="C190" s="273"/>
    </row>
    <row r="191" spans="1:10" ht="33" customHeight="1" x14ac:dyDescent="0.25">
      <c r="A191" s="206" t="s">
        <v>387</v>
      </c>
      <c r="B191" s="273">
        <f>'A5 Technique'!D198</f>
        <v>0</v>
      </c>
      <c r="C191" s="273"/>
    </row>
    <row r="192" spans="1:10" ht="33" customHeight="1" x14ac:dyDescent="0.25">
      <c r="A192" s="206" t="s">
        <v>388</v>
      </c>
      <c r="B192" s="273">
        <f>'A6 Technique'!D198</f>
        <v>0</v>
      </c>
      <c r="C192" s="273"/>
    </row>
  </sheetData>
  <sheetProtection algorithmName="SHA-512" hashValue="r77a7VIbmLgnTOZQuJzI/EOWFD0+CvFsrX0DUTvbWI0abdefc5hmHM9y7yd2cAcggwtmZBpUqjIYlTUTyFxESg==" saltValue="EhSwy63hWz8Qpx5QDoJ6Ew==" spinCount="100000" sheet="1" objects="1" scenarios="1"/>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263" zoomScale="70" zoomScaleNormal="70" workbookViewId="0">
      <selection activeCell="E284" sqref="E2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4"/>
      <c r="E1" s="294"/>
      <c r="F1" s="294"/>
      <c r="G1" s="294"/>
      <c r="H1" s="294"/>
      <c r="I1" s="29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5" t="s">
        <v>201</v>
      </c>
      <c r="B7" s="295"/>
      <c r="C7" s="295"/>
      <c r="D7" s="295"/>
      <c r="E7" s="295"/>
      <c r="F7" s="295"/>
      <c r="G7" s="213"/>
      <c r="H7" s="213"/>
      <c r="I7" s="213"/>
    </row>
    <row r="8" spans="1:9" ht="29.25" x14ac:dyDescent="0.5">
      <c r="A8" s="296" t="str">
        <f>'Page de garde'!D18</f>
        <v xml:space="preserve">Dorra Sousse </v>
      </c>
      <c r="B8" s="296"/>
      <c r="C8" s="296"/>
      <c r="D8" s="296"/>
      <c r="E8" s="296"/>
      <c r="F8" s="296"/>
      <c r="G8" s="216"/>
      <c r="H8" s="216"/>
      <c r="I8" s="213"/>
    </row>
    <row r="9" spans="1:9" ht="24.75" x14ac:dyDescent="0.5">
      <c r="A9" s="38" t="s">
        <v>44</v>
      </c>
      <c r="B9" s="297"/>
      <c r="C9" s="297"/>
      <c r="D9" s="297"/>
      <c r="E9" s="297"/>
      <c r="F9" s="297"/>
      <c r="G9" s="216"/>
      <c r="H9" s="216"/>
      <c r="I9" s="213"/>
    </row>
    <row r="10" spans="1:9" ht="24.75" x14ac:dyDescent="0.5">
      <c r="A10" s="39" t="s">
        <v>46</v>
      </c>
      <c r="B10" s="298"/>
      <c r="C10" s="298"/>
      <c r="D10" s="298"/>
      <c r="E10" s="298"/>
      <c r="F10" s="298"/>
      <c r="G10" s="216"/>
      <c r="H10" s="216"/>
      <c r="I10" s="213"/>
    </row>
    <row r="11" spans="1:9" ht="24.75" x14ac:dyDescent="0.5">
      <c r="A11" s="38" t="s">
        <v>45</v>
      </c>
      <c r="B11" s="293"/>
      <c r="C11" s="293"/>
      <c r="D11" s="293"/>
      <c r="E11" s="293"/>
      <c r="F11" s="293"/>
      <c r="G11" s="216"/>
      <c r="H11" s="216"/>
      <c r="I11" s="213"/>
    </row>
    <row r="12" spans="1:9" ht="24.75" x14ac:dyDescent="0.5">
      <c r="A12" s="38" t="s">
        <v>276</v>
      </c>
      <c r="B12" s="286">
        <f>D505</f>
        <v>0</v>
      </c>
      <c r="C12" s="286"/>
      <c r="D12" s="286"/>
      <c r="E12" s="286"/>
      <c r="F12" s="286"/>
      <c r="G12" s="216"/>
      <c r="H12" s="216"/>
      <c r="I12" s="213"/>
    </row>
    <row r="13" spans="1:9" ht="22.5" x14ac:dyDescent="0.45">
      <c r="A13" s="35"/>
      <c r="B13" s="36"/>
      <c r="C13" s="36"/>
      <c r="D13" s="287"/>
      <c r="E13" s="287"/>
      <c r="F13" s="287"/>
      <c r="G13" s="287"/>
      <c r="H13" s="287"/>
      <c r="I13" s="3"/>
    </row>
    <row r="14" spans="1:9" ht="16.5" customHeight="1" x14ac:dyDescent="0.3">
      <c r="A14" s="288" t="s">
        <v>32</v>
      </c>
      <c r="B14" s="289" t="s">
        <v>33</v>
      </c>
      <c r="C14" s="289"/>
      <c r="D14" s="289" t="s">
        <v>48</v>
      </c>
      <c r="E14" s="290" t="s">
        <v>358</v>
      </c>
      <c r="F14" s="289" t="s">
        <v>214</v>
      </c>
      <c r="G14" s="36"/>
      <c r="H14" s="36"/>
    </row>
    <row r="15" spans="1:9" ht="16.5" customHeight="1" x14ac:dyDescent="0.3">
      <c r="A15" s="288"/>
      <c r="B15" s="77" t="s">
        <v>36</v>
      </c>
      <c r="C15" s="77" t="s">
        <v>35</v>
      </c>
      <c r="D15" s="289"/>
      <c r="E15" s="290"/>
      <c r="F15" s="289"/>
      <c r="G15" s="36"/>
      <c r="H15" s="36"/>
    </row>
    <row r="16" spans="1:9" ht="18" x14ac:dyDescent="0.35">
      <c r="A16" s="281" t="s">
        <v>0</v>
      </c>
      <c r="B16" s="281"/>
      <c r="C16" s="281"/>
      <c r="D16" s="281"/>
      <c r="E16" s="281"/>
      <c r="F16" s="281"/>
      <c r="G16" s="36"/>
      <c r="H16" s="36"/>
    </row>
    <row r="17" spans="1:8" ht="18" x14ac:dyDescent="0.3">
      <c r="A17" s="182">
        <f>B11</f>
        <v>0</v>
      </c>
      <c r="B17" s="36"/>
      <c r="C17" s="36"/>
      <c r="D17" s="36"/>
      <c r="E17" s="36"/>
      <c r="F17" s="36"/>
      <c r="G17" s="36"/>
      <c r="H17" s="36"/>
    </row>
    <row r="18" spans="1:8" ht="18" x14ac:dyDescent="0.25">
      <c r="A18" s="291" t="s">
        <v>1</v>
      </c>
      <c r="B18" s="292"/>
      <c r="C18" s="292"/>
      <c r="D18" s="292"/>
      <c r="E18" s="292"/>
      <c r="F18" s="292"/>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2" t="s">
        <v>18</v>
      </c>
      <c r="B26" s="283"/>
      <c r="C26" s="283"/>
      <c r="D26" s="283"/>
      <c r="E26" s="283"/>
      <c r="F26" s="283"/>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1" t="s">
        <v>137</v>
      </c>
      <c r="B43" s="281"/>
      <c r="C43" s="281"/>
      <c r="D43" s="281"/>
      <c r="E43" s="281"/>
      <c r="F43" s="281"/>
    </row>
    <row r="44" spans="1:7" x14ac:dyDescent="0.25">
      <c r="A44" s="183">
        <f>B11</f>
        <v>0</v>
      </c>
      <c r="B44" s="6"/>
      <c r="C44" s="7"/>
      <c r="D44" s="6"/>
    </row>
    <row r="45" spans="1:7" ht="16.5" x14ac:dyDescent="0.25">
      <c r="A45" s="284" t="s">
        <v>63</v>
      </c>
      <c r="B45" s="285"/>
      <c r="C45" s="285"/>
      <c r="D45" s="285"/>
      <c r="E45" s="285"/>
      <c r="F45" s="285"/>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2" t="s">
        <v>65</v>
      </c>
      <c r="B57" s="283"/>
      <c r="C57" s="283"/>
      <c r="D57" s="283"/>
      <c r="E57" s="283"/>
      <c r="F57" s="283"/>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2" t="s">
        <v>25</v>
      </c>
      <c r="B84" s="283"/>
      <c r="C84" s="283"/>
      <c r="D84" s="283"/>
      <c r="E84" s="283"/>
      <c r="F84" s="283"/>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4"/>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1" t="s">
        <v>129</v>
      </c>
      <c r="B99" s="281"/>
      <c r="C99" s="281"/>
      <c r="D99" s="281"/>
      <c r="E99" s="281"/>
      <c r="F99" s="281"/>
    </row>
    <row r="100" spans="1:6" x14ac:dyDescent="0.25">
      <c r="A100" s="183">
        <f>B11</f>
        <v>0</v>
      </c>
      <c r="B100" s="6"/>
      <c r="C100" s="7"/>
      <c r="D100" s="6"/>
    </row>
    <row r="101" spans="1:6" ht="16.5" x14ac:dyDescent="0.25">
      <c r="A101" s="284" t="s">
        <v>63</v>
      </c>
      <c r="B101" s="285"/>
      <c r="C101" s="285"/>
      <c r="D101" s="285"/>
      <c r="E101" s="285"/>
      <c r="F101" s="285"/>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2" t="s">
        <v>133</v>
      </c>
      <c r="B113" s="283"/>
      <c r="C113" s="283"/>
      <c r="D113" s="283"/>
      <c r="E113" s="283"/>
      <c r="F113" s="283"/>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2" t="s">
        <v>73</v>
      </c>
      <c r="B137" s="283"/>
      <c r="C137" s="283"/>
      <c r="D137" s="283"/>
      <c r="E137" s="283"/>
      <c r="F137" s="283"/>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1" t="s">
        <v>130</v>
      </c>
      <c r="B152" s="281"/>
      <c r="C152" s="281"/>
      <c r="D152" s="281"/>
      <c r="E152" s="281"/>
      <c r="F152" s="281"/>
    </row>
    <row r="153" spans="1:6" x14ac:dyDescent="0.25">
      <c r="A153" s="183">
        <f>B11</f>
        <v>0</v>
      </c>
      <c r="B153" s="6"/>
      <c r="C153" s="7"/>
      <c r="D153" s="59"/>
    </row>
    <row r="154" spans="1:6" ht="16.5" x14ac:dyDescent="0.25">
      <c r="A154" s="284" t="s">
        <v>63</v>
      </c>
      <c r="B154" s="285"/>
      <c r="C154" s="285"/>
      <c r="D154" s="285"/>
      <c r="E154" s="285"/>
      <c r="F154" s="285"/>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2" t="s">
        <v>134</v>
      </c>
      <c r="B166" s="283"/>
      <c r="C166" s="283"/>
      <c r="D166" s="283"/>
      <c r="E166" s="283"/>
      <c r="F166" s="283"/>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1" t="s">
        <v>167</v>
      </c>
      <c r="B192" s="281"/>
      <c r="C192" s="281"/>
      <c r="D192" s="281"/>
      <c r="E192" s="281"/>
      <c r="F192" s="281"/>
    </row>
    <row r="193" spans="1:7" x14ac:dyDescent="0.25">
      <c r="A193" s="189">
        <f>B11</f>
        <v>0</v>
      </c>
      <c r="B193" s="6"/>
      <c r="C193" s="7"/>
      <c r="D193" s="6"/>
    </row>
    <row r="194" spans="1:7" ht="18" x14ac:dyDescent="0.25">
      <c r="A194" s="282" t="s">
        <v>158</v>
      </c>
      <c r="B194" s="283"/>
      <c r="C194" s="283"/>
      <c r="D194" s="283"/>
      <c r="E194" s="283"/>
      <c r="F194" s="283"/>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2" t="s">
        <v>76</v>
      </c>
      <c r="B209" s="283"/>
      <c r="C209" s="283"/>
      <c r="D209" s="283"/>
      <c r="E209" s="283"/>
      <c r="F209" s="283"/>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2" t="s">
        <v>191</v>
      </c>
      <c r="B232" s="283"/>
      <c r="C232" s="283"/>
      <c r="D232" s="283"/>
      <c r="E232" s="283"/>
      <c r="F232" s="283"/>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5"/>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1" t="s">
        <v>78</v>
      </c>
      <c r="B248" s="281"/>
      <c r="C248" s="281"/>
      <c r="D248" s="281"/>
      <c r="E248" s="281"/>
      <c r="F248" s="281"/>
    </row>
    <row r="249" spans="1:6" s="3" customFormat="1" x14ac:dyDescent="0.25">
      <c r="A249" s="183">
        <f>B11</f>
        <v>0</v>
      </c>
      <c r="B249" s="6"/>
      <c r="C249" s="7"/>
      <c r="D249" s="6"/>
    </row>
    <row r="250" spans="1:6" s="3" customFormat="1" ht="18" x14ac:dyDescent="0.25">
      <c r="A250" s="282" t="s">
        <v>79</v>
      </c>
      <c r="B250" s="283"/>
      <c r="C250" s="283"/>
      <c r="D250" s="283"/>
      <c r="E250" s="283"/>
      <c r="F250" s="283"/>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2" t="s">
        <v>81</v>
      </c>
      <c r="B266" s="283"/>
      <c r="C266" s="283"/>
      <c r="D266" s="283"/>
      <c r="E266" s="283"/>
      <c r="F266" s="283"/>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6"/>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1" t="s">
        <v>4</v>
      </c>
      <c r="B291" s="281"/>
      <c r="C291" s="281"/>
      <c r="D291" s="281"/>
      <c r="E291" s="281"/>
      <c r="F291" s="281"/>
    </row>
    <row r="292" spans="1:7" x14ac:dyDescent="0.25">
      <c r="A292" s="192">
        <f>B11</f>
        <v>0</v>
      </c>
      <c r="B292" s="6"/>
      <c r="C292" s="7"/>
      <c r="D292" s="59"/>
    </row>
    <row r="293" spans="1:7" ht="18" x14ac:dyDescent="0.25">
      <c r="A293" s="282" t="s">
        <v>19</v>
      </c>
      <c r="B293" s="283"/>
      <c r="C293" s="283"/>
      <c r="D293" s="283"/>
      <c r="E293" s="283"/>
      <c r="F293" s="283"/>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2" t="s">
        <v>122</v>
      </c>
      <c r="B305" s="283"/>
      <c r="C305" s="283"/>
      <c r="D305" s="283"/>
      <c r="E305" s="283"/>
      <c r="F305" s="283"/>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1" t="s">
        <v>21</v>
      </c>
      <c r="B324" s="281"/>
      <c r="C324" s="281"/>
      <c r="D324" s="281"/>
      <c r="E324" s="281"/>
      <c r="F324" s="281"/>
    </row>
    <row r="325" spans="1:9" x14ac:dyDescent="0.25">
      <c r="A325" s="193">
        <f>B11</f>
        <v>0</v>
      </c>
      <c r="B325" s="6"/>
      <c r="C325" s="7"/>
      <c r="D325" s="6"/>
    </row>
    <row r="326" spans="1:9" ht="18" x14ac:dyDescent="0.25">
      <c r="A326" s="282" t="s">
        <v>12</v>
      </c>
      <c r="B326" s="283"/>
      <c r="C326" s="283"/>
      <c r="D326" s="283"/>
      <c r="E326" s="283"/>
      <c r="F326" s="283"/>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2" t="s">
        <v>25</v>
      </c>
      <c r="B339" s="283"/>
      <c r="C339" s="283"/>
      <c r="D339" s="283"/>
      <c r="E339" s="283"/>
      <c r="F339" s="283"/>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7"/>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1" t="s">
        <v>8</v>
      </c>
      <c r="B352" s="281"/>
      <c r="C352" s="281"/>
      <c r="D352" s="281"/>
      <c r="E352" s="281"/>
      <c r="F352" s="281"/>
    </row>
    <row r="353" spans="1:6" x14ac:dyDescent="0.25">
      <c r="A353" s="183">
        <f>B11</f>
        <v>0</v>
      </c>
      <c r="B353" s="6"/>
      <c r="C353" s="7"/>
      <c r="D353" s="59"/>
    </row>
    <row r="354" spans="1:6" ht="16.5" x14ac:dyDescent="0.25">
      <c r="A354" s="284" t="s">
        <v>113</v>
      </c>
      <c r="B354" s="285"/>
      <c r="C354" s="285"/>
      <c r="D354" s="285"/>
      <c r="E354" s="285"/>
      <c r="F354" s="285"/>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2" t="s">
        <v>25</v>
      </c>
      <c r="B366" s="283"/>
      <c r="C366" s="283"/>
      <c r="D366" s="283"/>
      <c r="E366" s="283"/>
      <c r="F366" s="283"/>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2" t="s">
        <v>124</v>
      </c>
      <c r="B382" s="283"/>
      <c r="C382" s="283"/>
      <c r="D382" s="283"/>
      <c r="E382" s="283"/>
      <c r="F382" s="283"/>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2" t="s">
        <v>29</v>
      </c>
      <c r="B391" s="283"/>
      <c r="C391" s="283"/>
      <c r="D391" s="283"/>
      <c r="E391" s="283"/>
      <c r="F391" s="283"/>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54"/>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1" t="s">
        <v>125</v>
      </c>
      <c r="B405" s="281"/>
      <c r="C405" s="281"/>
      <c r="D405" s="281"/>
      <c r="E405" s="281"/>
      <c r="F405" s="281"/>
    </row>
    <row r="406" spans="1:6" x14ac:dyDescent="0.25">
      <c r="A406" s="192">
        <f>B11</f>
        <v>0</v>
      </c>
      <c r="B406" s="6"/>
      <c r="C406" s="7"/>
      <c r="D406" s="6"/>
    </row>
    <row r="407" spans="1:6" ht="16.5" x14ac:dyDescent="0.25">
      <c r="A407" s="284" t="s">
        <v>19</v>
      </c>
      <c r="B407" s="285"/>
      <c r="C407" s="285"/>
      <c r="D407" s="285"/>
      <c r="E407" s="285"/>
      <c r="F407" s="285"/>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4" t="s">
        <v>122</v>
      </c>
      <c r="B418" s="285"/>
      <c r="C418" s="285"/>
      <c r="D418" s="285"/>
      <c r="E418" s="285"/>
      <c r="F418" s="285"/>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1" t="s">
        <v>374</v>
      </c>
      <c r="B435" s="281"/>
      <c r="C435" s="281"/>
      <c r="D435" s="281"/>
      <c r="E435" s="281"/>
      <c r="F435" s="281"/>
    </row>
    <row r="436" spans="1:7" x14ac:dyDescent="0.25">
      <c r="A436" s="195">
        <f>+B11</f>
        <v>0</v>
      </c>
      <c r="B436" s="6"/>
      <c r="C436" s="7"/>
      <c r="D436" s="6"/>
    </row>
    <row r="437" spans="1:7" ht="18" x14ac:dyDescent="0.25">
      <c r="A437" s="282" t="s">
        <v>375</v>
      </c>
      <c r="B437" s="283"/>
      <c r="C437" s="283"/>
      <c r="D437" s="283"/>
      <c r="E437" s="283"/>
      <c r="F437" s="283"/>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2" t="s">
        <v>31</v>
      </c>
      <c r="B444" s="283"/>
      <c r="C444" s="283"/>
      <c r="D444" s="283"/>
      <c r="E444" s="283"/>
      <c r="F444" s="283"/>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1" t="s">
        <v>180</v>
      </c>
      <c r="B454" s="281"/>
      <c r="C454" s="281"/>
      <c r="D454" s="281"/>
      <c r="E454" s="281"/>
      <c r="F454" s="281"/>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5"/>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1" t="s">
        <v>87</v>
      </c>
      <c r="B464" s="281"/>
      <c r="C464" s="281"/>
      <c r="D464" s="281"/>
      <c r="E464" s="281"/>
      <c r="F464" s="281"/>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7"/>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1" t="s">
        <v>151</v>
      </c>
      <c r="B473" s="281"/>
      <c r="C473" s="281"/>
      <c r="D473" s="281"/>
      <c r="E473" s="281"/>
      <c r="F473" s="281"/>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1" t="s">
        <v>152</v>
      </c>
      <c r="B494" s="281"/>
      <c r="C494" s="281"/>
      <c r="D494" s="281"/>
      <c r="E494" s="281"/>
      <c r="F494" s="281"/>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hOBVCzxEs/xbRKxFRPS940eV0i7nMvpR4AuFzI+2rfeuwlhzFV1GuB3+CnkT2o7CM+CDRWKqKPqVmszqHb2Lqg==" saltValue="DBW01LvJGbD+PX8o9np2LA=="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1"/>
      <c r="E1" s="311"/>
      <c r="F1" s="311"/>
      <c r="G1" s="311"/>
      <c r="H1" s="311"/>
      <c r="I1" s="311"/>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95" t="s">
        <v>52</v>
      </c>
      <c r="B6" s="295"/>
      <c r="C6" s="295"/>
      <c r="D6" s="295"/>
      <c r="E6" s="295"/>
      <c r="F6" s="295"/>
      <c r="G6" s="216"/>
      <c r="H6" s="216"/>
      <c r="I6" s="216"/>
    </row>
    <row r="7" spans="1:9" s="36" customFormat="1" ht="21.75" customHeight="1" x14ac:dyDescent="0.5">
      <c r="A7" s="296" t="str">
        <f>'A1 Exploitation'!A8:F8</f>
        <v xml:space="preserve">Dorra Sousse </v>
      </c>
      <c r="B7" s="296"/>
      <c r="C7" s="296"/>
      <c r="D7" s="296"/>
      <c r="E7" s="296"/>
      <c r="F7" s="296"/>
      <c r="G7" s="216"/>
      <c r="H7" s="216"/>
      <c r="I7" s="216"/>
    </row>
    <row r="8" spans="1:9" s="36" customFormat="1" ht="24.75" x14ac:dyDescent="0.5">
      <c r="A8" s="38" t="s">
        <v>44</v>
      </c>
      <c r="B8" s="312">
        <f>'A5 Exploitation'!B9:F9</f>
        <v>0</v>
      </c>
      <c r="C8" s="312"/>
      <c r="D8" s="312"/>
      <c r="E8" s="312"/>
      <c r="F8" s="312"/>
      <c r="G8" s="216"/>
      <c r="H8" s="216"/>
      <c r="I8" s="216"/>
    </row>
    <row r="9" spans="1:9" s="36" customFormat="1" ht="24.75" x14ac:dyDescent="0.5">
      <c r="A9" s="39" t="s">
        <v>46</v>
      </c>
      <c r="B9" s="313">
        <f>'A5 Exploitation'!B10:F10</f>
        <v>0</v>
      </c>
      <c r="C9" s="313"/>
      <c r="D9" s="313"/>
      <c r="E9" s="313"/>
      <c r="F9" s="313"/>
      <c r="G9" s="216"/>
      <c r="H9" s="216"/>
      <c r="I9" s="216"/>
    </row>
    <row r="10" spans="1:9" s="36" customFormat="1" ht="24.75" x14ac:dyDescent="0.5">
      <c r="A10" s="38" t="s">
        <v>45</v>
      </c>
      <c r="B10" s="310">
        <f>'A5 Exploitation'!B11:F11</f>
        <v>0</v>
      </c>
      <c r="C10" s="310"/>
      <c r="D10" s="310"/>
      <c r="E10" s="310"/>
      <c r="F10" s="310"/>
      <c r="G10" s="216"/>
      <c r="H10" s="216"/>
      <c r="I10" s="216"/>
    </row>
    <row r="11" spans="1:9" s="36" customFormat="1" ht="24.75" x14ac:dyDescent="0.5">
      <c r="A11" s="38" t="s">
        <v>341</v>
      </c>
      <c r="B11" s="314">
        <f>D198</f>
        <v>0</v>
      </c>
      <c r="C11" s="314"/>
      <c r="D11" s="314"/>
      <c r="E11" s="314"/>
      <c r="F11" s="314"/>
      <c r="G11" s="216"/>
      <c r="H11" s="216"/>
      <c r="I11" s="216"/>
    </row>
    <row r="12" spans="1:9" s="36" customFormat="1" ht="22.5" x14ac:dyDescent="0.45">
      <c r="A12" s="35"/>
      <c r="D12" s="287"/>
      <c r="E12" s="287"/>
      <c r="F12" s="287"/>
      <c r="G12" s="287"/>
      <c r="H12" s="287"/>
      <c r="I12" s="40"/>
    </row>
    <row r="13" spans="1:9" s="36" customFormat="1" ht="11.25" customHeight="1" x14ac:dyDescent="0.3">
      <c r="A13" s="288" t="s">
        <v>32</v>
      </c>
      <c r="B13" s="289" t="s">
        <v>33</v>
      </c>
      <c r="C13" s="289"/>
      <c r="D13" s="289" t="s">
        <v>48</v>
      </c>
      <c r="E13" s="289" t="s">
        <v>213</v>
      </c>
      <c r="F13" s="289" t="s">
        <v>214</v>
      </c>
    </row>
    <row r="14" spans="1:9" s="36" customFormat="1" ht="12.75" customHeight="1" x14ac:dyDescent="0.3">
      <c r="A14" s="288"/>
      <c r="B14" s="70" t="s">
        <v>36</v>
      </c>
      <c r="C14" s="70" t="s">
        <v>35</v>
      </c>
      <c r="D14" s="289"/>
      <c r="E14" s="289"/>
      <c r="F14" s="289"/>
    </row>
    <row r="15" spans="1:9" x14ac:dyDescent="0.3">
      <c r="A15" s="41"/>
      <c r="B15" s="41"/>
      <c r="C15" s="41"/>
      <c r="D15" s="41"/>
    </row>
    <row r="16" spans="1:9" ht="19.5" x14ac:dyDescent="0.4">
      <c r="A16" s="315" t="s">
        <v>0</v>
      </c>
      <c r="B16" s="316"/>
      <c r="C16" s="316"/>
      <c r="D16" s="316"/>
      <c r="E16" s="316"/>
      <c r="F16" s="316"/>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7" t="s">
        <v>38</v>
      </c>
      <c r="B22" s="304"/>
      <c r="C22" s="305"/>
      <c r="D22" s="215">
        <f>SUM(B17:C21)</f>
        <v>0</v>
      </c>
    </row>
    <row r="23" spans="1:6" x14ac:dyDescent="0.3">
      <c r="A23" s="301" t="s">
        <v>342</v>
      </c>
      <c r="B23" s="302"/>
      <c r="C23" s="303"/>
      <c r="D23" s="65">
        <f>D22/(COUNT(B17:C21)*2)</f>
        <v>0</v>
      </c>
    </row>
    <row r="24" spans="1:6" s="50" customFormat="1" x14ac:dyDescent="0.3">
      <c r="A24" s="54"/>
      <c r="B24" s="55"/>
      <c r="C24" s="55"/>
      <c r="D24" s="56"/>
    </row>
    <row r="25" spans="1:6" ht="19.5" x14ac:dyDescent="0.4">
      <c r="A25" s="299" t="s">
        <v>4</v>
      </c>
      <c r="B25" s="300"/>
      <c r="C25" s="300"/>
      <c r="D25" s="300"/>
      <c r="E25" s="300"/>
      <c r="F25" s="300"/>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1" t="s">
        <v>38</v>
      </c>
      <c r="B32" s="302"/>
      <c r="C32" s="303"/>
      <c r="D32" s="214">
        <f>SUM(B26:C31)</f>
        <v>0</v>
      </c>
    </row>
    <row r="33" spans="1:6" x14ac:dyDescent="0.3">
      <c r="A33" s="301" t="s">
        <v>342</v>
      </c>
      <c r="B33" s="302"/>
      <c r="C33" s="303"/>
      <c r="D33" s="65">
        <f>D32/(COUNT(B26:C31)*2)</f>
        <v>0</v>
      </c>
    </row>
    <row r="34" spans="1:6" s="50" customFormat="1" x14ac:dyDescent="0.3">
      <c r="A34" s="54"/>
      <c r="B34" s="55"/>
      <c r="C34" s="55"/>
      <c r="D34" s="56"/>
    </row>
    <row r="35" spans="1:6" s="50" customFormat="1" ht="19.5" x14ac:dyDescent="0.4">
      <c r="A35" s="299" t="s">
        <v>246</v>
      </c>
      <c r="B35" s="300"/>
      <c r="C35" s="300"/>
      <c r="D35" s="300"/>
      <c r="E35" s="300"/>
      <c r="F35" s="300"/>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1" t="s">
        <v>38</v>
      </c>
      <c r="B41" s="302"/>
      <c r="C41" s="303"/>
      <c r="D41" s="214">
        <f>SUM(B36:C40)</f>
        <v>0</v>
      </c>
      <c r="E41" s="37"/>
      <c r="F41" s="37"/>
    </row>
    <row r="42" spans="1:6" s="50" customFormat="1" x14ac:dyDescent="0.3">
      <c r="A42" s="301" t="s">
        <v>342</v>
      </c>
      <c r="B42" s="302"/>
      <c r="C42" s="303"/>
      <c r="D42" s="65">
        <f>D41/(COUNT(B36:C40)*2)</f>
        <v>0</v>
      </c>
      <c r="E42" s="37"/>
      <c r="F42" s="37"/>
    </row>
    <row r="43" spans="1:6" s="50" customFormat="1" x14ac:dyDescent="0.3">
      <c r="A43" s="90"/>
      <c r="B43" s="91"/>
      <c r="C43" s="91"/>
      <c r="D43" s="92"/>
    </row>
    <row r="44" spans="1:6" ht="19.5" x14ac:dyDescent="0.4">
      <c r="A44" s="308" t="s">
        <v>21</v>
      </c>
      <c r="B44" s="309"/>
      <c r="C44" s="309"/>
      <c r="D44" s="309"/>
      <c r="E44" s="309"/>
      <c r="F44" s="309"/>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1" t="s">
        <v>38</v>
      </c>
      <c r="B51" s="302"/>
      <c r="C51" s="303"/>
      <c r="D51" s="214">
        <f>SUM(B45:C50)</f>
        <v>0</v>
      </c>
    </row>
    <row r="52" spans="1:6" x14ac:dyDescent="0.3">
      <c r="A52" s="301" t="s">
        <v>342</v>
      </c>
      <c r="B52" s="302"/>
      <c r="C52" s="303"/>
      <c r="D52" s="65">
        <f>D51/(COUNT(B45:C50)*2)</f>
        <v>0</v>
      </c>
    </row>
    <row r="53" spans="1:6" s="50" customFormat="1" x14ac:dyDescent="0.3">
      <c r="A53" s="54"/>
      <c r="B53" s="55"/>
      <c r="C53" s="55"/>
      <c r="D53" s="56"/>
    </row>
    <row r="54" spans="1:6" ht="19.5" x14ac:dyDescent="0.4">
      <c r="A54" s="299" t="s">
        <v>8</v>
      </c>
      <c r="B54" s="300"/>
      <c r="C54" s="300"/>
      <c r="D54" s="300"/>
      <c r="E54" s="300"/>
      <c r="F54" s="300"/>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1" t="s">
        <v>38</v>
      </c>
      <c r="B62" s="302"/>
      <c r="C62" s="303"/>
      <c r="D62" s="214">
        <f>SUM(B55:C61)</f>
        <v>0</v>
      </c>
    </row>
    <row r="63" spans="1:6" x14ac:dyDescent="0.3">
      <c r="A63" s="301" t="s">
        <v>342</v>
      </c>
      <c r="B63" s="302"/>
      <c r="C63" s="303"/>
      <c r="D63" s="65">
        <f>D62/(COUNT(B55:C61)*2)</f>
        <v>0</v>
      </c>
    </row>
    <row r="64" spans="1:6" s="50" customFormat="1" x14ac:dyDescent="0.3">
      <c r="A64" s="54"/>
      <c r="B64" s="55"/>
      <c r="C64" s="55"/>
      <c r="D64" s="56"/>
    </row>
    <row r="65" spans="1:6" ht="19.5" x14ac:dyDescent="0.4">
      <c r="A65" s="299" t="s">
        <v>143</v>
      </c>
      <c r="B65" s="300"/>
      <c r="C65" s="300"/>
      <c r="D65" s="300"/>
      <c r="E65" s="300"/>
      <c r="F65" s="300"/>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1" t="s">
        <v>38</v>
      </c>
      <c r="B83" s="302"/>
      <c r="C83" s="303"/>
      <c r="D83" s="214">
        <f>SUM(B66:C82)</f>
        <v>0</v>
      </c>
    </row>
    <row r="84" spans="1:6" x14ac:dyDescent="0.3">
      <c r="A84" s="301" t="s">
        <v>342</v>
      </c>
      <c r="B84" s="302"/>
      <c r="C84" s="303"/>
      <c r="D84" s="65">
        <f>D83/(COUNT(B66:C82)*2)</f>
        <v>0</v>
      </c>
    </row>
    <row r="85" spans="1:6" s="50" customFormat="1" x14ac:dyDescent="0.3">
      <c r="A85" s="54"/>
      <c r="B85" s="55"/>
      <c r="C85" s="55"/>
      <c r="D85" s="56"/>
    </row>
    <row r="86" spans="1:6" ht="19.5" x14ac:dyDescent="0.4">
      <c r="A86" s="299" t="s">
        <v>237</v>
      </c>
      <c r="B86" s="300"/>
      <c r="C86" s="300"/>
      <c r="D86" s="300"/>
      <c r="E86" s="300"/>
      <c r="F86" s="300"/>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1" t="s">
        <v>38</v>
      </c>
      <c r="B101" s="302"/>
      <c r="C101" s="303"/>
      <c r="D101" s="214">
        <f>SUM(B87:C100)</f>
        <v>0</v>
      </c>
    </row>
    <row r="102" spans="1:6" x14ac:dyDescent="0.3">
      <c r="A102" s="301" t="s">
        <v>342</v>
      </c>
      <c r="B102" s="302"/>
      <c r="C102" s="303"/>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9" t="s">
        <v>238</v>
      </c>
      <c r="B105" s="300"/>
      <c r="C105" s="300"/>
      <c r="D105" s="300"/>
      <c r="E105" s="300"/>
      <c r="F105" s="300"/>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1" t="s">
        <v>38</v>
      </c>
      <c r="B117" s="302"/>
      <c r="C117" s="303"/>
      <c r="D117" s="214">
        <f>SUM(B106:C116)</f>
        <v>0</v>
      </c>
      <c r="E117" s="37"/>
      <c r="F117" s="37"/>
    </row>
    <row r="118" spans="1:6" s="50" customFormat="1" x14ac:dyDescent="0.3">
      <c r="A118" s="301" t="s">
        <v>342</v>
      </c>
      <c r="B118" s="302"/>
      <c r="C118" s="303"/>
      <c r="D118" s="65">
        <f>D117/(COUNT(B106:C116)*2)</f>
        <v>0</v>
      </c>
      <c r="E118" s="37"/>
      <c r="F118" s="37"/>
    </row>
    <row r="119" spans="1:6" s="50" customFormat="1" x14ac:dyDescent="0.3">
      <c r="A119" s="54"/>
      <c r="B119" s="55"/>
      <c r="C119" s="55"/>
      <c r="D119" s="56"/>
    </row>
    <row r="120" spans="1:6" ht="19.5" x14ac:dyDescent="0.4">
      <c r="A120" s="299" t="s">
        <v>208</v>
      </c>
      <c r="B120" s="300"/>
      <c r="C120" s="300"/>
      <c r="D120" s="300"/>
      <c r="E120" s="300"/>
      <c r="F120" s="300"/>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301" t="s">
        <v>38</v>
      </c>
      <c r="B132" s="302"/>
      <c r="C132" s="303"/>
      <c r="D132" s="214">
        <f>SUM(B121:C131)</f>
        <v>0</v>
      </c>
    </row>
    <row r="133" spans="1:6" x14ac:dyDescent="0.3">
      <c r="A133" s="301" t="s">
        <v>342</v>
      </c>
      <c r="B133" s="302"/>
      <c r="C133" s="303"/>
      <c r="D133" s="63">
        <f>D132/(COUNT(B121:C131)*2)</f>
        <v>0</v>
      </c>
    </row>
    <row r="134" spans="1:6" s="50" customFormat="1" x14ac:dyDescent="0.3">
      <c r="A134" s="54"/>
      <c r="B134" s="55"/>
      <c r="C134" s="55"/>
      <c r="D134" s="61"/>
    </row>
    <row r="135" spans="1:6" ht="19.5" x14ac:dyDescent="0.4">
      <c r="A135" s="299" t="s">
        <v>78</v>
      </c>
      <c r="B135" s="300"/>
      <c r="C135" s="300"/>
      <c r="D135" s="300"/>
      <c r="E135" s="300"/>
      <c r="F135" s="300"/>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1" t="s">
        <v>38</v>
      </c>
      <c r="B148" s="302"/>
      <c r="C148" s="303"/>
      <c r="D148" s="214">
        <f>SUM(B136:C147)</f>
        <v>0</v>
      </c>
    </row>
    <row r="149" spans="1:6" x14ac:dyDescent="0.3">
      <c r="A149" s="301" t="s">
        <v>342</v>
      </c>
      <c r="B149" s="302"/>
      <c r="C149" s="303"/>
      <c r="D149" s="65">
        <f>D148/(COUNT(B136:C147)*2)</f>
        <v>0</v>
      </c>
    </row>
    <row r="150" spans="1:6" s="50" customFormat="1" x14ac:dyDescent="0.3">
      <c r="A150" s="54"/>
      <c r="B150" s="55"/>
      <c r="C150" s="55"/>
      <c r="D150" s="56"/>
    </row>
    <row r="151" spans="1:6" ht="19.5" x14ac:dyDescent="0.4">
      <c r="A151" s="299" t="s">
        <v>243</v>
      </c>
      <c r="B151" s="300"/>
      <c r="C151" s="300"/>
      <c r="D151" s="300"/>
      <c r="E151" s="300"/>
      <c r="F151" s="300"/>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1" t="s">
        <v>38</v>
      </c>
      <c r="B160" s="304"/>
      <c r="C160" s="305"/>
      <c r="D160" s="215">
        <f>SUM(B152:C159)</f>
        <v>0</v>
      </c>
    </row>
    <row r="161" spans="1:6" x14ac:dyDescent="0.3">
      <c r="A161" s="301" t="s">
        <v>342</v>
      </c>
      <c r="B161" s="302"/>
      <c r="C161" s="303"/>
      <c r="D161" s="65">
        <f>D160/(COUNT(B152:C159)*2)</f>
        <v>0</v>
      </c>
    </row>
    <row r="162" spans="1:6" s="50" customFormat="1" x14ac:dyDescent="0.3">
      <c r="A162" s="54"/>
      <c r="B162" s="55"/>
      <c r="C162" s="57"/>
      <c r="D162" s="58"/>
    </row>
    <row r="163" spans="1:6" ht="19.5" x14ac:dyDescent="0.4">
      <c r="A163" s="299" t="s">
        <v>85</v>
      </c>
      <c r="B163" s="300"/>
      <c r="C163" s="300"/>
      <c r="D163" s="300"/>
      <c r="E163" s="300"/>
      <c r="F163" s="300"/>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1" t="s">
        <v>38</v>
      </c>
      <c r="B168" s="302"/>
      <c r="C168" s="303"/>
      <c r="D168" s="214">
        <f>SUM(B164:C167)</f>
        <v>0</v>
      </c>
    </row>
    <row r="169" spans="1:6" x14ac:dyDescent="0.3">
      <c r="A169" s="301" t="s">
        <v>342</v>
      </c>
      <c r="B169" s="302"/>
      <c r="C169" s="303"/>
      <c r="D169" s="65">
        <f>D168/(COUNT(B164:C167)*2)</f>
        <v>0</v>
      </c>
    </row>
    <row r="170" spans="1:6" s="50" customFormat="1" x14ac:dyDescent="0.3">
      <c r="A170" s="54"/>
      <c r="B170" s="55"/>
      <c r="C170" s="55"/>
      <c r="D170" s="56"/>
    </row>
    <row r="171" spans="1:6" ht="19.5" x14ac:dyDescent="0.4">
      <c r="A171" s="306" t="s">
        <v>17</v>
      </c>
      <c r="B171" s="307"/>
      <c r="C171" s="307"/>
      <c r="D171" s="307"/>
      <c r="E171" s="307"/>
      <c r="F171" s="307"/>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1" t="s">
        <v>38</v>
      </c>
      <c r="B176" s="302"/>
      <c r="C176" s="303"/>
      <c r="D176" s="214">
        <f>SUM(B172:C175)</f>
        <v>0</v>
      </c>
    </row>
    <row r="177" spans="1:6" x14ac:dyDescent="0.3">
      <c r="A177" s="301" t="s">
        <v>342</v>
      </c>
      <c r="B177" s="302"/>
      <c r="C177" s="303"/>
      <c r="D177" s="65">
        <f>D176/(COUNT(B172:C175)*2)</f>
        <v>0</v>
      </c>
    </row>
    <row r="178" spans="1:6" s="50" customFormat="1" x14ac:dyDescent="0.3">
      <c r="A178" s="54"/>
      <c r="B178" s="55"/>
      <c r="C178" s="55"/>
      <c r="D178" s="56"/>
    </row>
    <row r="179" spans="1:6" ht="19.5" x14ac:dyDescent="0.4">
      <c r="A179" s="299" t="s">
        <v>87</v>
      </c>
      <c r="B179" s="300"/>
      <c r="C179" s="300"/>
      <c r="D179" s="300"/>
      <c r="E179" s="300"/>
      <c r="F179" s="300"/>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1" t="s">
        <v>38</v>
      </c>
      <c r="B185" s="302"/>
      <c r="C185" s="303"/>
      <c r="D185" s="214">
        <f>SUM(B180:C184)</f>
        <v>0</v>
      </c>
    </row>
    <row r="186" spans="1:6" x14ac:dyDescent="0.3">
      <c r="A186" s="301" t="s">
        <v>342</v>
      </c>
      <c r="B186" s="302"/>
      <c r="C186" s="303"/>
      <c r="D186" s="65">
        <f>D185/(COUNT(B180:C184)*2)</f>
        <v>0</v>
      </c>
    </row>
    <row r="187" spans="1:6" s="50" customFormat="1" x14ac:dyDescent="0.3">
      <c r="A187" s="54"/>
      <c r="B187" s="55"/>
      <c r="C187" s="55"/>
      <c r="D187" s="56"/>
    </row>
    <row r="188" spans="1:6" ht="19.5" x14ac:dyDescent="0.4">
      <c r="A188" s="299" t="s">
        <v>242</v>
      </c>
      <c r="B188" s="300"/>
      <c r="C188" s="300"/>
      <c r="D188" s="300"/>
      <c r="E188" s="300"/>
      <c r="F188" s="300"/>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1" t="s">
        <v>38</v>
      </c>
      <c r="B193" s="302"/>
      <c r="C193" s="303"/>
      <c r="D193" s="97">
        <f>SUM(B189:C192)</f>
        <v>0</v>
      </c>
    </row>
    <row r="194" spans="1:4" x14ac:dyDescent="0.3">
      <c r="A194" s="301" t="s">
        <v>342</v>
      </c>
      <c r="B194" s="302"/>
      <c r="C194" s="303"/>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3gt/xXrAAI+x8jr4LqKebiehWG+wEg/w8Pdc23s00dJ131Pr/HAjVrChwSUfwxXFeZI8YL8j69F2ZbPblT7xQ==" saltValue="yaA4y2bItlSy0KGLjK/tDQ=="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zoomScale="50" zoomScaleNormal="50" workbookViewId="0">
      <selection activeCell="K11" sqref="K11"/>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4"/>
      <c r="E1" s="294"/>
      <c r="F1" s="294"/>
      <c r="G1" s="294"/>
      <c r="H1" s="294"/>
      <c r="I1" s="29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5" t="s">
        <v>201</v>
      </c>
      <c r="B7" s="295"/>
      <c r="C7" s="295"/>
      <c r="D7" s="295"/>
      <c r="E7" s="295"/>
      <c r="F7" s="295"/>
      <c r="G7" s="213"/>
      <c r="H7" s="213"/>
      <c r="I7" s="213"/>
    </row>
    <row r="8" spans="1:9" ht="29.25" x14ac:dyDescent="0.5">
      <c r="A8" s="296" t="str">
        <f>'Page de garde'!D18</f>
        <v xml:space="preserve">Dorra Sousse </v>
      </c>
      <c r="B8" s="296"/>
      <c r="C8" s="296"/>
      <c r="D8" s="296"/>
      <c r="E8" s="296"/>
      <c r="F8" s="296"/>
      <c r="G8" s="216"/>
      <c r="H8" s="216"/>
      <c r="I8" s="213"/>
    </row>
    <row r="9" spans="1:9" ht="24.75" x14ac:dyDescent="0.5">
      <c r="A9" s="38" t="s">
        <v>44</v>
      </c>
      <c r="B9" s="297"/>
      <c r="C9" s="297"/>
      <c r="D9" s="297"/>
      <c r="E9" s="297"/>
      <c r="F9" s="297"/>
      <c r="G9" s="216"/>
      <c r="H9" s="216"/>
      <c r="I9" s="213"/>
    </row>
    <row r="10" spans="1:9" ht="24.75" x14ac:dyDescent="0.5">
      <c r="A10" s="39" t="s">
        <v>46</v>
      </c>
      <c r="B10" s="298"/>
      <c r="C10" s="298"/>
      <c r="D10" s="298"/>
      <c r="E10" s="298"/>
      <c r="F10" s="298"/>
      <c r="G10" s="216"/>
      <c r="H10" s="216"/>
      <c r="I10" s="213"/>
    </row>
    <row r="11" spans="1:9" ht="24.75" x14ac:dyDescent="0.5">
      <c r="A11" s="38" t="s">
        <v>45</v>
      </c>
      <c r="B11" s="293"/>
      <c r="C11" s="293"/>
      <c r="D11" s="293"/>
      <c r="E11" s="293"/>
      <c r="F11" s="293"/>
      <c r="G11" s="216"/>
      <c r="H11" s="216"/>
      <c r="I11" s="213"/>
    </row>
    <row r="12" spans="1:9" ht="24.75" x14ac:dyDescent="0.5">
      <c r="A12" s="38" t="s">
        <v>276</v>
      </c>
      <c r="B12" s="286">
        <f>D505</f>
        <v>0</v>
      </c>
      <c r="C12" s="286"/>
      <c r="D12" s="286"/>
      <c r="E12" s="286"/>
      <c r="F12" s="286"/>
      <c r="G12" s="216"/>
      <c r="H12" s="216"/>
      <c r="I12" s="213"/>
    </row>
    <row r="13" spans="1:9" ht="22.5" x14ac:dyDescent="0.45">
      <c r="A13" s="35"/>
      <c r="B13" s="36"/>
      <c r="C13" s="36"/>
      <c r="D13" s="287"/>
      <c r="E13" s="287"/>
      <c r="F13" s="287"/>
      <c r="G13" s="287"/>
      <c r="H13" s="287"/>
      <c r="I13" s="3"/>
    </row>
    <row r="14" spans="1:9" ht="16.5" customHeight="1" x14ac:dyDescent="0.3">
      <c r="A14" s="288" t="s">
        <v>32</v>
      </c>
      <c r="B14" s="289" t="s">
        <v>33</v>
      </c>
      <c r="C14" s="289"/>
      <c r="D14" s="289" t="s">
        <v>48</v>
      </c>
      <c r="E14" s="290" t="s">
        <v>358</v>
      </c>
      <c r="F14" s="289" t="s">
        <v>214</v>
      </c>
      <c r="G14" s="36"/>
      <c r="H14" s="36"/>
    </row>
    <row r="15" spans="1:9" ht="16.5" customHeight="1" x14ac:dyDescent="0.3">
      <c r="A15" s="288"/>
      <c r="B15" s="77" t="s">
        <v>36</v>
      </c>
      <c r="C15" s="77" t="s">
        <v>35</v>
      </c>
      <c r="D15" s="289"/>
      <c r="E15" s="290"/>
      <c r="F15" s="289"/>
      <c r="G15" s="36"/>
      <c r="H15" s="36"/>
    </row>
    <row r="16" spans="1:9" ht="18" x14ac:dyDescent="0.35">
      <c r="A16" s="281" t="s">
        <v>0</v>
      </c>
      <c r="B16" s="281"/>
      <c r="C16" s="281"/>
      <c r="D16" s="281"/>
      <c r="E16" s="281"/>
      <c r="F16" s="281"/>
      <c r="G16" s="36"/>
      <c r="H16" s="36"/>
    </row>
    <row r="17" spans="1:8" ht="18" x14ac:dyDescent="0.3">
      <c r="A17" s="182">
        <f>B11</f>
        <v>0</v>
      </c>
      <c r="B17" s="36"/>
      <c r="C17" s="36"/>
      <c r="D17" s="36"/>
      <c r="E17" s="36"/>
      <c r="F17" s="36"/>
      <c r="G17" s="36"/>
      <c r="H17" s="36"/>
    </row>
    <row r="18" spans="1:8" ht="18" x14ac:dyDescent="0.25">
      <c r="A18" s="291" t="s">
        <v>1</v>
      </c>
      <c r="B18" s="292"/>
      <c r="C18" s="292"/>
      <c r="D18" s="292"/>
      <c r="E18" s="292"/>
      <c r="F18" s="292"/>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2" t="s">
        <v>18</v>
      </c>
      <c r="B26" s="283"/>
      <c r="C26" s="283"/>
      <c r="D26" s="283"/>
      <c r="E26" s="283"/>
      <c r="F26" s="283"/>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1" t="s">
        <v>137</v>
      </c>
      <c r="B43" s="281"/>
      <c r="C43" s="281"/>
      <c r="D43" s="281"/>
      <c r="E43" s="281"/>
      <c r="F43" s="281"/>
    </row>
    <row r="44" spans="1:7" x14ac:dyDescent="0.25">
      <c r="A44" s="183">
        <f>B11</f>
        <v>0</v>
      </c>
      <c r="B44" s="6"/>
      <c r="C44" s="7"/>
      <c r="D44" s="6"/>
    </row>
    <row r="45" spans="1:7" ht="16.5" x14ac:dyDescent="0.25">
      <c r="A45" s="284" t="s">
        <v>63</v>
      </c>
      <c r="B45" s="285"/>
      <c r="C45" s="285"/>
      <c r="D45" s="285"/>
      <c r="E45" s="285"/>
      <c r="F45" s="285"/>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2" t="s">
        <v>65</v>
      </c>
      <c r="B57" s="283"/>
      <c r="C57" s="283"/>
      <c r="D57" s="283"/>
      <c r="E57" s="283"/>
      <c r="F57" s="283"/>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2" t="s">
        <v>25</v>
      </c>
      <c r="B84" s="283"/>
      <c r="C84" s="283"/>
      <c r="D84" s="283"/>
      <c r="E84" s="283"/>
      <c r="F84" s="283"/>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4"/>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1" t="s">
        <v>129</v>
      </c>
      <c r="B99" s="281"/>
      <c r="C99" s="281"/>
      <c r="D99" s="281"/>
      <c r="E99" s="281"/>
      <c r="F99" s="281"/>
    </row>
    <row r="100" spans="1:6" x14ac:dyDescent="0.25">
      <c r="A100" s="183">
        <f>B11</f>
        <v>0</v>
      </c>
      <c r="B100" s="6"/>
      <c r="C100" s="7"/>
      <c r="D100" s="6"/>
    </row>
    <row r="101" spans="1:6" ht="16.5" x14ac:dyDescent="0.25">
      <c r="A101" s="284" t="s">
        <v>63</v>
      </c>
      <c r="B101" s="285"/>
      <c r="C101" s="285"/>
      <c r="D101" s="285"/>
      <c r="E101" s="285"/>
      <c r="F101" s="285"/>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2" t="s">
        <v>133</v>
      </c>
      <c r="B113" s="283"/>
      <c r="C113" s="283"/>
      <c r="D113" s="283"/>
      <c r="E113" s="283"/>
      <c r="F113" s="283"/>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2" t="s">
        <v>73</v>
      </c>
      <c r="B137" s="283"/>
      <c r="C137" s="283"/>
      <c r="D137" s="283"/>
      <c r="E137" s="283"/>
      <c r="F137" s="283"/>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1" t="s">
        <v>130</v>
      </c>
      <c r="B152" s="281"/>
      <c r="C152" s="281"/>
      <c r="D152" s="281"/>
      <c r="E152" s="281"/>
      <c r="F152" s="281"/>
    </row>
    <row r="153" spans="1:6" x14ac:dyDescent="0.25">
      <c r="A153" s="183">
        <f>B11</f>
        <v>0</v>
      </c>
      <c r="B153" s="6"/>
      <c r="C153" s="7"/>
      <c r="D153" s="59"/>
    </row>
    <row r="154" spans="1:6" ht="16.5" x14ac:dyDescent="0.25">
      <c r="A154" s="284" t="s">
        <v>63</v>
      </c>
      <c r="B154" s="285"/>
      <c r="C154" s="285"/>
      <c r="D154" s="285"/>
      <c r="E154" s="285"/>
      <c r="F154" s="285"/>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2" t="s">
        <v>134</v>
      </c>
      <c r="B166" s="283"/>
      <c r="C166" s="283"/>
      <c r="D166" s="283"/>
      <c r="E166" s="283"/>
      <c r="F166" s="283"/>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1" t="s">
        <v>167</v>
      </c>
      <c r="B192" s="281"/>
      <c r="C192" s="281"/>
      <c r="D192" s="281"/>
      <c r="E192" s="281"/>
      <c r="F192" s="281"/>
    </row>
    <row r="193" spans="1:7" x14ac:dyDescent="0.25">
      <c r="A193" s="189">
        <f>B11</f>
        <v>0</v>
      </c>
      <c r="B193" s="6"/>
      <c r="C193" s="7"/>
      <c r="D193" s="6"/>
    </row>
    <row r="194" spans="1:7" ht="18" x14ac:dyDescent="0.25">
      <c r="A194" s="282" t="s">
        <v>158</v>
      </c>
      <c r="B194" s="283"/>
      <c r="C194" s="283"/>
      <c r="D194" s="283"/>
      <c r="E194" s="283"/>
      <c r="F194" s="283"/>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2" t="s">
        <v>76</v>
      </c>
      <c r="B209" s="283"/>
      <c r="C209" s="283"/>
      <c r="D209" s="283"/>
      <c r="E209" s="283"/>
      <c r="F209" s="283"/>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2" t="s">
        <v>191</v>
      </c>
      <c r="B232" s="283"/>
      <c r="C232" s="283"/>
      <c r="D232" s="283"/>
      <c r="E232" s="283"/>
      <c r="F232" s="283"/>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5"/>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1" t="s">
        <v>78</v>
      </c>
      <c r="B248" s="281"/>
      <c r="C248" s="281"/>
      <c r="D248" s="281"/>
      <c r="E248" s="281"/>
      <c r="F248" s="281"/>
    </row>
    <row r="249" spans="1:6" s="3" customFormat="1" x14ac:dyDescent="0.25">
      <c r="A249" s="183">
        <f>B11</f>
        <v>0</v>
      </c>
      <c r="B249" s="6"/>
      <c r="C249" s="7"/>
      <c r="D249" s="6"/>
    </row>
    <row r="250" spans="1:6" s="3" customFormat="1" ht="18" x14ac:dyDescent="0.25">
      <c r="A250" s="282" t="s">
        <v>79</v>
      </c>
      <c r="B250" s="283"/>
      <c r="C250" s="283"/>
      <c r="D250" s="283"/>
      <c r="E250" s="283"/>
      <c r="F250" s="283"/>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2" t="s">
        <v>81</v>
      </c>
      <c r="B266" s="283"/>
      <c r="C266" s="283"/>
      <c r="D266" s="283"/>
      <c r="E266" s="283"/>
      <c r="F266" s="283"/>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6"/>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1" t="s">
        <v>4</v>
      </c>
      <c r="B291" s="281"/>
      <c r="C291" s="281"/>
      <c r="D291" s="281"/>
      <c r="E291" s="281"/>
      <c r="F291" s="281"/>
    </row>
    <row r="292" spans="1:7" x14ac:dyDescent="0.25">
      <c r="A292" s="192">
        <f>B11</f>
        <v>0</v>
      </c>
      <c r="B292" s="6"/>
      <c r="C292" s="7"/>
      <c r="D292" s="59"/>
    </row>
    <row r="293" spans="1:7" ht="18" x14ac:dyDescent="0.25">
      <c r="A293" s="282" t="s">
        <v>19</v>
      </c>
      <c r="B293" s="283"/>
      <c r="C293" s="283"/>
      <c r="D293" s="283"/>
      <c r="E293" s="283"/>
      <c r="F293" s="283"/>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2" t="s">
        <v>122</v>
      </c>
      <c r="B305" s="283"/>
      <c r="C305" s="283"/>
      <c r="D305" s="283"/>
      <c r="E305" s="283"/>
      <c r="F305" s="283"/>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1" t="s">
        <v>21</v>
      </c>
      <c r="B324" s="281"/>
      <c r="C324" s="281"/>
      <c r="D324" s="281"/>
      <c r="E324" s="281"/>
      <c r="F324" s="281"/>
    </row>
    <row r="325" spans="1:9" x14ac:dyDescent="0.25">
      <c r="A325" s="193">
        <f>B11</f>
        <v>0</v>
      </c>
      <c r="B325" s="6"/>
      <c r="C325" s="7"/>
      <c r="D325" s="6"/>
    </row>
    <row r="326" spans="1:9" ht="18" x14ac:dyDescent="0.25">
      <c r="A326" s="282" t="s">
        <v>12</v>
      </c>
      <c r="B326" s="283"/>
      <c r="C326" s="283"/>
      <c r="D326" s="283"/>
      <c r="E326" s="283"/>
      <c r="F326" s="283"/>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2" t="s">
        <v>25</v>
      </c>
      <c r="B339" s="283"/>
      <c r="C339" s="283"/>
      <c r="D339" s="283"/>
      <c r="E339" s="283"/>
      <c r="F339" s="283"/>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7"/>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1" t="s">
        <v>8</v>
      </c>
      <c r="B352" s="281"/>
      <c r="C352" s="281"/>
      <c r="D352" s="281"/>
      <c r="E352" s="281"/>
      <c r="F352" s="281"/>
    </row>
    <row r="353" spans="1:6" x14ac:dyDescent="0.25">
      <c r="A353" s="183">
        <f>B11</f>
        <v>0</v>
      </c>
      <c r="B353" s="6"/>
      <c r="C353" s="7"/>
      <c r="D353" s="59"/>
    </row>
    <row r="354" spans="1:6" ht="16.5" x14ac:dyDescent="0.25">
      <c r="A354" s="284" t="s">
        <v>113</v>
      </c>
      <c r="B354" s="285"/>
      <c r="C354" s="285"/>
      <c r="D354" s="285"/>
      <c r="E354" s="285"/>
      <c r="F354" s="285"/>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2" t="s">
        <v>25</v>
      </c>
      <c r="B366" s="283"/>
      <c r="C366" s="283"/>
      <c r="D366" s="283"/>
      <c r="E366" s="283"/>
      <c r="F366" s="283"/>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2" t="s">
        <v>124</v>
      </c>
      <c r="B382" s="283"/>
      <c r="C382" s="283"/>
      <c r="D382" s="283"/>
      <c r="E382" s="283"/>
      <c r="F382" s="283"/>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2" t="s">
        <v>29</v>
      </c>
      <c r="B391" s="283"/>
      <c r="C391" s="283"/>
      <c r="D391" s="283"/>
      <c r="E391" s="283"/>
      <c r="F391" s="283"/>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54"/>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1" t="s">
        <v>125</v>
      </c>
      <c r="B405" s="281"/>
      <c r="C405" s="281"/>
      <c r="D405" s="281"/>
      <c r="E405" s="281"/>
      <c r="F405" s="281"/>
    </row>
    <row r="406" spans="1:6" x14ac:dyDescent="0.25">
      <c r="A406" s="192">
        <f>B11</f>
        <v>0</v>
      </c>
      <c r="B406" s="6"/>
      <c r="C406" s="7"/>
      <c r="D406" s="6"/>
    </row>
    <row r="407" spans="1:6" ht="16.5" x14ac:dyDescent="0.25">
      <c r="A407" s="284" t="s">
        <v>19</v>
      </c>
      <c r="B407" s="285"/>
      <c r="C407" s="285"/>
      <c r="D407" s="285"/>
      <c r="E407" s="285"/>
      <c r="F407" s="285"/>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4" t="s">
        <v>122</v>
      </c>
      <c r="B418" s="285"/>
      <c r="C418" s="285"/>
      <c r="D418" s="285"/>
      <c r="E418" s="285"/>
      <c r="F418" s="285"/>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1" t="s">
        <v>374</v>
      </c>
      <c r="B435" s="281"/>
      <c r="C435" s="281"/>
      <c r="D435" s="281"/>
      <c r="E435" s="281"/>
      <c r="F435" s="281"/>
    </row>
    <row r="436" spans="1:7" x14ac:dyDescent="0.25">
      <c r="A436" s="195">
        <f>+B11</f>
        <v>0</v>
      </c>
      <c r="B436" s="6"/>
      <c r="C436" s="7"/>
      <c r="D436" s="6"/>
    </row>
    <row r="437" spans="1:7" ht="18" x14ac:dyDescent="0.25">
      <c r="A437" s="282" t="s">
        <v>375</v>
      </c>
      <c r="B437" s="283"/>
      <c r="C437" s="283"/>
      <c r="D437" s="283"/>
      <c r="E437" s="283"/>
      <c r="F437" s="283"/>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2" t="s">
        <v>31</v>
      </c>
      <c r="B444" s="283"/>
      <c r="C444" s="283"/>
      <c r="D444" s="283"/>
      <c r="E444" s="283"/>
      <c r="F444" s="283"/>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1" t="s">
        <v>180</v>
      </c>
      <c r="B454" s="281"/>
      <c r="C454" s="281"/>
      <c r="D454" s="281"/>
      <c r="E454" s="281"/>
      <c r="F454" s="281"/>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5"/>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1" t="s">
        <v>87</v>
      </c>
      <c r="B464" s="281"/>
      <c r="C464" s="281"/>
      <c r="D464" s="281"/>
      <c r="E464" s="281"/>
      <c r="F464" s="281"/>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7"/>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1" t="s">
        <v>151</v>
      </c>
      <c r="B473" s="281"/>
      <c r="C473" s="281"/>
      <c r="D473" s="281"/>
      <c r="E473" s="281"/>
      <c r="F473" s="281"/>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1" t="s">
        <v>152</v>
      </c>
      <c r="B494" s="281"/>
      <c r="C494" s="281"/>
      <c r="D494" s="281"/>
      <c r="E494" s="281"/>
      <c r="F494" s="281"/>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DDXxetIjLeQbsRKm/Vko1K4SABX/r3mUpcfYLsFzGBCxAG8eEGlNMDVrJjOa7T9STUoolbVkfu0I3tlo8rywTQ==" saltValue="n11+fzs6hqbODls90bNowg=="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1"/>
      <c r="E1" s="311"/>
      <c r="F1" s="311"/>
      <c r="G1" s="311"/>
      <c r="H1" s="311"/>
      <c r="I1" s="311"/>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95" t="s">
        <v>52</v>
      </c>
      <c r="B6" s="295"/>
      <c r="C6" s="295"/>
      <c r="D6" s="295"/>
      <c r="E6" s="295"/>
      <c r="F6" s="295"/>
      <c r="G6" s="216"/>
      <c r="H6" s="216"/>
      <c r="I6" s="216"/>
    </row>
    <row r="7" spans="1:9" s="36" customFormat="1" ht="21.75" customHeight="1" x14ac:dyDescent="0.5">
      <c r="A7" s="296" t="str">
        <f>'A1 Exploitation'!A8:F8</f>
        <v xml:space="preserve">Dorra Sousse </v>
      </c>
      <c r="B7" s="296"/>
      <c r="C7" s="296"/>
      <c r="D7" s="296"/>
      <c r="E7" s="296"/>
      <c r="F7" s="296"/>
      <c r="G7" s="216"/>
      <c r="H7" s="216"/>
      <c r="I7" s="216"/>
    </row>
    <row r="8" spans="1:9" s="36" customFormat="1" ht="24.75" x14ac:dyDescent="0.5">
      <c r="A8" s="38" t="s">
        <v>44</v>
      </c>
      <c r="B8" s="312">
        <f>'A6 Exploitation'!B9:F9</f>
        <v>0</v>
      </c>
      <c r="C8" s="312"/>
      <c r="D8" s="312"/>
      <c r="E8" s="312"/>
      <c r="F8" s="312"/>
      <c r="G8" s="216"/>
      <c r="H8" s="216"/>
      <c r="I8" s="216"/>
    </row>
    <row r="9" spans="1:9" s="36" customFormat="1" ht="24.75" x14ac:dyDescent="0.5">
      <c r="A9" s="39" t="s">
        <v>46</v>
      </c>
      <c r="B9" s="313">
        <f>'A6 Exploitation'!B10:F10</f>
        <v>0</v>
      </c>
      <c r="C9" s="313"/>
      <c r="D9" s="313"/>
      <c r="E9" s="313"/>
      <c r="F9" s="313"/>
      <c r="G9" s="216"/>
      <c r="H9" s="216"/>
      <c r="I9" s="216"/>
    </row>
    <row r="10" spans="1:9" s="36" customFormat="1" ht="24.75" x14ac:dyDescent="0.5">
      <c r="A10" s="38" t="s">
        <v>45</v>
      </c>
      <c r="B10" s="310">
        <f>'A6 Exploitation'!B11:F11</f>
        <v>0</v>
      </c>
      <c r="C10" s="310"/>
      <c r="D10" s="310"/>
      <c r="E10" s="310"/>
      <c r="F10" s="310"/>
      <c r="G10" s="216"/>
      <c r="H10" s="216"/>
      <c r="I10" s="216"/>
    </row>
    <row r="11" spans="1:9" s="36" customFormat="1" ht="24.75" x14ac:dyDescent="0.5">
      <c r="A11" s="38" t="s">
        <v>341</v>
      </c>
      <c r="B11" s="314">
        <f>D198</f>
        <v>0</v>
      </c>
      <c r="C11" s="314"/>
      <c r="D11" s="314"/>
      <c r="E11" s="314"/>
      <c r="F11" s="314"/>
      <c r="G11" s="216"/>
      <c r="H11" s="216"/>
      <c r="I11" s="216"/>
    </row>
    <row r="12" spans="1:9" s="36" customFormat="1" ht="22.5" x14ac:dyDescent="0.45">
      <c r="A12" s="35"/>
      <c r="D12" s="287"/>
      <c r="E12" s="287"/>
      <c r="F12" s="287"/>
      <c r="G12" s="287"/>
      <c r="H12" s="287"/>
      <c r="I12" s="40"/>
    </row>
    <row r="13" spans="1:9" s="36" customFormat="1" ht="11.25" customHeight="1" x14ac:dyDescent="0.3">
      <c r="A13" s="288" t="s">
        <v>32</v>
      </c>
      <c r="B13" s="289" t="s">
        <v>33</v>
      </c>
      <c r="C13" s="289"/>
      <c r="D13" s="289" t="s">
        <v>48</v>
      </c>
      <c r="E13" s="289" t="s">
        <v>213</v>
      </c>
      <c r="F13" s="289" t="s">
        <v>214</v>
      </c>
    </row>
    <row r="14" spans="1:9" s="36" customFormat="1" ht="12.75" customHeight="1" x14ac:dyDescent="0.3">
      <c r="A14" s="288"/>
      <c r="B14" s="70" t="s">
        <v>36</v>
      </c>
      <c r="C14" s="70" t="s">
        <v>35</v>
      </c>
      <c r="D14" s="289"/>
      <c r="E14" s="289"/>
      <c r="F14" s="289"/>
    </row>
    <row r="15" spans="1:9" x14ac:dyDescent="0.3">
      <c r="A15" s="41"/>
      <c r="B15" s="41"/>
      <c r="C15" s="41"/>
      <c r="D15" s="41"/>
    </row>
    <row r="16" spans="1:9" ht="19.5" x14ac:dyDescent="0.4">
      <c r="A16" s="315" t="s">
        <v>0</v>
      </c>
      <c r="B16" s="316"/>
      <c r="C16" s="316"/>
      <c r="D16" s="316"/>
      <c r="E16" s="316"/>
      <c r="F16" s="316"/>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7" t="s">
        <v>38</v>
      </c>
      <c r="B22" s="304"/>
      <c r="C22" s="305"/>
      <c r="D22" s="215">
        <f>SUM(B17:C21)</f>
        <v>0</v>
      </c>
    </row>
    <row r="23" spans="1:6" x14ac:dyDescent="0.3">
      <c r="A23" s="301" t="s">
        <v>342</v>
      </c>
      <c r="B23" s="302"/>
      <c r="C23" s="303"/>
      <c r="D23" s="65">
        <f>D22/(COUNT(B17:C21)*2)</f>
        <v>0</v>
      </c>
    </row>
    <row r="24" spans="1:6" s="50" customFormat="1" x14ac:dyDescent="0.3">
      <c r="A24" s="54"/>
      <c r="B24" s="55"/>
      <c r="C24" s="55"/>
      <c r="D24" s="56"/>
    </row>
    <row r="25" spans="1:6" ht="19.5" x14ac:dyDescent="0.4">
      <c r="A25" s="299" t="s">
        <v>4</v>
      </c>
      <c r="B25" s="300"/>
      <c r="C25" s="300"/>
      <c r="D25" s="300"/>
      <c r="E25" s="300"/>
      <c r="F25" s="300"/>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1" t="s">
        <v>38</v>
      </c>
      <c r="B32" s="302"/>
      <c r="C32" s="303"/>
      <c r="D32" s="214">
        <f>SUM(B26:C31)</f>
        <v>0</v>
      </c>
    </row>
    <row r="33" spans="1:6" x14ac:dyDescent="0.3">
      <c r="A33" s="301" t="s">
        <v>342</v>
      </c>
      <c r="B33" s="302"/>
      <c r="C33" s="303"/>
      <c r="D33" s="65">
        <f>D32/(COUNT(B26:C31)*2)</f>
        <v>0</v>
      </c>
    </row>
    <row r="34" spans="1:6" s="50" customFormat="1" x14ac:dyDescent="0.3">
      <c r="A34" s="54"/>
      <c r="B34" s="55"/>
      <c r="C34" s="55"/>
      <c r="D34" s="56"/>
    </row>
    <row r="35" spans="1:6" s="50" customFormat="1" ht="19.5" x14ac:dyDescent="0.4">
      <c r="A35" s="299" t="s">
        <v>246</v>
      </c>
      <c r="B35" s="300"/>
      <c r="C35" s="300"/>
      <c r="D35" s="300"/>
      <c r="E35" s="300"/>
      <c r="F35" s="300"/>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1" t="s">
        <v>38</v>
      </c>
      <c r="B41" s="302"/>
      <c r="C41" s="303"/>
      <c r="D41" s="214">
        <f>SUM(B36:C40)</f>
        <v>0</v>
      </c>
      <c r="E41" s="37"/>
      <c r="F41" s="37"/>
    </row>
    <row r="42" spans="1:6" s="50" customFormat="1" x14ac:dyDescent="0.3">
      <c r="A42" s="301" t="s">
        <v>342</v>
      </c>
      <c r="B42" s="302"/>
      <c r="C42" s="303"/>
      <c r="D42" s="65">
        <f>D41/(COUNT(B36:C40)*2)</f>
        <v>0</v>
      </c>
      <c r="E42" s="37"/>
      <c r="F42" s="37"/>
    </row>
    <row r="43" spans="1:6" s="50" customFormat="1" x14ac:dyDescent="0.3">
      <c r="A43" s="90"/>
      <c r="B43" s="91"/>
      <c r="C43" s="91"/>
      <c r="D43" s="92"/>
    </row>
    <row r="44" spans="1:6" ht="19.5" x14ac:dyDescent="0.4">
      <c r="A44" s="308" t="s">
        <v>21</v>
      </c>
      <c r="B44" s="309"/>
      <c r="C44" s="309"/>
      <c r="D44" s="309"/>
      <c r="E44" s="309"/>
      <c r="F44" s="309"/>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1" t="s">
        <v>38</v>
      </c>
      <c r="B51" s="302"/>
      <c r="C51" s="303"/>
      <c r="D51" s="214">
        <f>SUM(B45:C50)</f>
        <v>0</v>
      </c>
    </row>
    <row r="52" spans="1:6" x14ac:dyDescent="0.3">
      <c r="A52" s="301" t="s">
        <v>342</v>
      </c>
      <c r="B52" s="302"/>
      <c r="C52" s="303"/>
      <c r="D52" s="65">
        <f>D51/(COUNT(B45:C50)*2)</f>
        <v>0</v>
      </c>
    </row>
    <row r="53" spans="1:6" s="50" customFormat="1" x14ac:dyDescent="0.3">
      <c r="A53" s="54"/>
      <c r="B53" s="55"/>
      <c r="C53" s="55"/>
      <c r="D53" s="56"/>
    </row>
    <row r="54" spans="1:6" ht="19.5" x14ac:dyDescent="0.4">
      <c r="A54" s="299" t="s">
        <v>8</v>
      </c>
      <c r="B54" s="300"/>
      <c r="C54" s="300"/>
      <c r="D54" s="300"/>
      <c r="E54" s="300"/>
      <c r="F54" s="300"/>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1" t="s">
        <v>38</v>
      </c>
      <c r="B62" s="302"/>
      <c r="C62" s="303"/>
      <c r="D62" s="214">
        <f>SUM(B55:C61)</f>
        <v>0</v>
      </c>
    </row>
    <row r="63" spans="1:6" x14ac:dyDescent="0.3">
      <c r="A63" s="301" t="s">
        <v>342</v>
      </c>
      <c r="B63" s="302"/>
      <c r="C63" s="303"/>
      <c r="D63" s="65">
        <f>D62/(COUNT(B55:C61)*2)</f>
        <v>0</v>
      </c>
    </row>
    <row r="64" spans="1:6" s="50" customFormat="1" x14ac:dyDescent="0.3">
      <c r="A64" s="54"/>
      <c r="B64" s="55"/>
      <c r="C64" s="55"/>
      <c r="D64" s="56"/>
    </row>
    <row r="65" spans="1:6" ht="19.5" x14ac:dyDescent="0.4">
      <c r="A65" s="299" t="s">
        <v>143</v>
      </c>
      <c r="B65" s="300"/>
      <c r="C65" s="300"/>
      <c r="D65" s="300"/>
      <c r="E65" s="300"/>
      <c r="F65" s="300"/>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1" t="s">
        <v>38</v>
      </c>
      <c r="B83" s="302"/>
      <c r="C83" s="303"/>
      <c r="D83" s="214">
        <f>SUM(B66:C82)</f>
        <v>0</v>
      </c>
    </row>
    <row r="84" spans="1:6" x14ac:dyDescent="0.3">
      <c r="A84" s="301" t="s">
        <v>342</v>
      </c>
      <c r="B84" s="302"/>
      <c r="C84" s="303"/>
      <c r="D84" s="65">
        <f>D83/(COUNT(B66:C82)*2)</f>
        <v>0</v>
      </c>
    </row>
    <row r="85" spans="1:6" s="50" customFormat="1" x14ac:dyDescent="0.3">
      <c r="A85" s="54"/>
      <c r="B85" s="55"/>
      <c r="C85" s="55"/>
      <c r="D85" s="56"/>
    </row>
    <row r="86" spans="1:6" ht="19.5" x14ac:dyDescent="0.4">
      <c r="A86" s="299" t="s">
        <v>237</v>
      </c>
      <c r="B86" s="300"/>
      <c r="C86" s="300"/>
      <c r="D86" s="300"/>
      <c r="E86" s="300"/>
      <c r="F86" s="300"/>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1" t="s">
        <v>38</v>
      </c>
      <c r="B101" s="302"/>
      <c r="C101" s="303"/>
      <c r="D101" s="214">
        <f>SUM(B87:C100)</f>
        <v>0</v>
      </c>
    </row>
    <row r="102" spans="1:6" x14ac:dyDescent="0.3">
      <c r="A102" s="301" t="s">
        <v>342</v>
      </c>
      <c r="B102" s="302"/>
      <c r="C102" s="303"/>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9" t="s">
        <v>238</v>
      </c>
      <c r="B105" s="300"/>
      <c r="C105" s="300"/>
      <c r="D105" s="300"/>
      <c r="E105" s="300"/>
      <c r="F105" s="300"/>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1" t="s">
        <v>38</v>
      </c>
      <c r="B117" s="302"/>
      <c r="C117" s="303"/>
      <c r="D117" s="214">
        <f>SUM(B106:C116)</f>
        <v>0</v>
      </c>
      <c r="E117" s="37"/>
      <c r="F117" s="37"/>
    </row>
    <row r="118" spans="1:6" s="50" customFormat="1" x14ac:dyDescent="0.3">
      <c r="A118" s="301" t="s">
        <v>342</v>
      </c>
      <c r="B118" s="302"/>
      <c r="C118" s="303"/>
      <c r="D118" s="65">
        <f>D117/(COUNT(B106:C116)*2)</f>
        <v>0</v>
      </c>
      <c r="E118" s="37"/>
      <c r="F118" s="37"/>
    </row>
    <row r="119" spans="1:6" s="50" customFormat="1" x14ac:dyDescent="0.3">
      <c r="A119" s="54"/>
      <c r="B119" s="55"/>
      <c r="C119" s="55"/>
      <c r="D119" s="56"/>
    </row>
    <row r="120" spans="1:6" ht="19.5" x14ac:dyDescent="0.4">
      <c r="A120" s="299" t="s">
        <v>208</v>
      </c>
      <c r="B120" s="300"/>
      <c r="C120" s="300"/>
      <c r="D120" s="300"/>
      <c r="E120" s="300"/>
      <c r="F120" s="300"/>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01" t="s">
        <v>38</v>
      </c>
      <c r="B132" s="302"/>
      <c r="C132" s="303"/>
      <c r="D132" s="214">
        <f>SUM(B121:C131)</f>
        <v>0</v>
      </c>
    </row>
    <row r="133" spans="1:6" x14ac:dyDescent="0.3">
      <c r="A133" s="301" t="s">
        <v>342</v>
      </c>
      <c r="B133" s="302"/>
      <c r="C133" s="303"/>
      <c r="D133" s="63">
        <f>D132/(COUNT(B121:C131)*2)</f>
        <v>0</v>
      </c>
    </row>
    <row r="134" spans="1:6" s="50" customFormat="1" x14ac:dyDescent="0.3">
      <c r="A134" s="54"/>
      <c r="B134" s="55"/>
      <c r="C134" s="55"/>
      <c r="D134" s="61"/>
    </row>
    <row r="135" spans="1:6" ht="19.5" x14ac:dyDescent="0.4">
      <c r="A135" s="299" t="s">
        <v>78</v>
      </c>
      <c r="B135" s="300"/>
      <c r="C135" s="300"/>
      <c r="D135" s="300"/>
      <c r="E135" s="300"/>
      <c r="F135" s="300"/>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1" t="s">
        <v>38</v>
      </c>
      <c r="B148" s="302"/>
      <c r="C148" s="303"/>
      <c r="D148" s="214">
        <f>SUM(B136:C147)</f>
        <v>0</v>
      </c>
    </row>
    <row r="149" spans="1:6" x14ac:dyDescent="0.3">
      <c r="A149" s="301" t="s">
        <v>342</v>
      </c>
      <c r="B149" s="302"/>
      <c r="C149" s="303"/>
      <c r="D149" s="65">
        <f>D148/(COUNT(B136:C147)*2)</f>
        <v>0</v>
      </c>
    </row>
    <row r="150" spans="1:6" s="50" customFormat="1" x14ac:dyDescent="0.3">
      <c r="A150" s="54"/>
      <c r="B150" s="55"/>
      <c r="C150" s="55"/>
      <c r="D150" s="56"/>
    </row>
    <row r="151" spans="1:6" ht="19.5" x14ac:dyDescent="0.4">
      <c r="A151" s="299" t="s">
        <v>243</v>
      </c>
      <c r="B151" s="300"/>
      <c r="C151" s="300"/>
      <c r="D151" s="300"/>
      <c r="E151" s="300"/>
      <c r="F151" s="300"/>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1" t="s">
        <v>38</v>
      </c>
      <c r="B160" s="304"/>
      <c r="C160" s="305"/>
      <c r="D160" s="215">
        <f>SUM(B152:C159)</f>
        <v>0</v>
      </c>
    </row>
    <row r="161" spans="1:6" x14ac:dyDescent="0.3">
      <c r="A161" s="301" t="s">
        <v>342</v>
      </c>
      <c r="B161" s="302"/>
      <c r="C161" s="303"/>
      <c r="D161" s="65">
        <f>D160/(COUNT(B152:C159)*2)</f>
        <v>0</v>
      </c>
    </row>
    <row r="162" spans="1:6" s="50" customFormat="1" x14ac:dyDescent="0.3">
      <c r="A162" s="54"/>
      <c r="B162" s="55"/>
      <c r="C162" s="57"/>
      <c r="D162" s="58"/>
    </row>
    <row r="163" spans="1:6" ht="19.5" x14ac:dyDescent="0.4">
      <c r="A163" s="299" t="s">
        <v>85</v>
      </c>
      <c r="B163" s="300"/>
      <c r="C163" s="300"/>
      <c r="D163" s="300"/>
      <c r="E163" s="300"/>
      <c r="F163" s="300"/>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1" t="s">
        <v>38</v>
      </c>
      <c r="B168" s="302"/>
      <c r="C168" s="303"/>
      <c r="D168" s="214">
        <f>SUM(B164:C167)</f>
        <v>0</v>
      </c>
    </row>
    <row r="169" spans="1:6" x14ac:dyDescent="0.3">
      <c r="A169" s="301" t="s">
        <v>342</v>
      </c>
      <c r="B169" s="302"/>
      <c r="C169" s="303"/>
      <c r="D169" s="65">
        <f>D168/(COUNT(B164:C167)*2)</f>
        <v>0</v>
      </c>
    </row>
    <row r="170" spans="1:6" s="50" customFormat="1" x14ac:dyDescent="0.3">
      <c r="A170" s="54"/>
      <c r="B170" s="55"/>
      <c r="C170" s="55"/>
      <c r="D170" s="56"/>
    </row>
    <row r="171" spans="1:6" ht="19.5" x14ac:dyDescent="0.4">
      <c r="A171" s="306" t="s">
        <v>17</v>
      </c>
      <c r="B171" s="307"/>
      <c r="C171" s="307"/>
      <c r="D171" s="307"/>
      <c r="E171" s="307"/>
      <c r="F171" s="307"/>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1" t="s">
        <v>38</v>
      </c>
      <c r="B176" s="302"/>
      <c r="C176" s="303"/>
      <c r="D176" s="214">
        <f>SUM(B172:C175)</f>
        <v>0</v>
      </c>
    </row>
    <row r="177" spans="1:6" x14ac:dyDescent="0.3">
      <c r="A177" s="301" t="s">
        <v>342</v>
      </c>
      <c r="B177" s="302"/>
      <c r="C177" s="303"/>
      <c r="D177" s="65">
        <f>D176/(COUNT(B172:C175)*2)</f>
        <v>0</v>
      </c>
    </row>
    <row r="178" spans="1:6" s="50" customFormat="1" x14ac:dyDescent="0.3">
      <c r="A178" s="54"/>
      <c r="B178" s="55"/>
      <c r="C178" s="55"/>
      <c r="D178" s="56"/>
    </row>
    <row r="179" spans="1:6" ht="19.5" x14ac:dyDescent="0.4">
      <c r="A179" s="299" t="s">
        <v>87</v>
      </c>
      <c r="B179" s="300"/>
      <c r="C179" s="300"/>
      <c r="D179" s="300"/>
      <c r="E179" s="300"/>
      <c r="F179" s="300"/>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1" t="s">
        <v>38</v>
      </c>
      <c r="B185" s="302"/>
      <c r="C185" s="303"/>
      <c r="D185" s="214">
        <f>SUM(B180:C184)</f>
        <v>0</v>
      </c>
    </row>
    <row r="186" spans="1:6" x14ac:dyDescent="0.3">
      <c r="A186" s="301" t="s">
        <v>342</v>
      </c>
      <c r="B186" s="302"/>
      <c r="C186" s="303"/>
      <c r="D186" s="65">
        <f>D185/(COUNT(B180:C184)*2)</f>
        <v>0</v>
      </c>
    </row>
    <row r="187" spans="1:6" s="50" customFormat="1" x14ac:dyDescent="0.3">
      <c r="A187" s="54"/>
      <c r="B187" s="55"/>
      <c r="C187" s="55"/>
      <c r="D187" s="56"/>
    </row>
    <row r="188" spans="1:6" ht="19.5" x14ac:dyDescent="0.4">
      <c r="A188" s="299" t="s">
        <v>242</v>
      </c>
      <c r="B188" s="300"/>
      <c r="C188" s="300"/>
      <c r="D188" s="300"/>
      <c r="E188" s="300"/>
      <c r="F188" s="300"/>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1" t="s">
        <v>38</v>
      </c>
      <c r="B193" s="302"/>
      <c r="C193" s="303"/>
      <c r="D193" s="97">
        <f>SUM(B189:C192)</f>
        <v>0</v>
      </c>
    </row>
    <row r="194" spans="1:4" x14ac:dyDescent="0.3">
      <c r="A194" s="301" t="s">
        <v>342</v>
      </c>
      <c r="B194" s="302"/>
      <c r="C194" s="303"/>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a/3hwN4o8OcIKhYtBp3QRlit0U6bx6WsrlvyhPoXqMjtnrXH64v/Qs+4FwcdNhGDwCKPub7s5Feoxe8s38QamQ==" saltValue="9kNGr+eBAjmZxmg/1Rlr3A=="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488" zoomScale="90" zoomScaleNormal="71" zoomScaleSheetLayoutView="90" workbookViewId="0">
      <selection activeCell="D457" sqref="D457"/>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94"/>
      <c r="E1" s="294"/>
      <c r="F1" s="294"/>
      <c r="G1" s="294"/>
      <c r="H1" s="294"/>
      <c r="I1" s="294"/>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95" t="s">
        <v>201</v>
      </c>
      <c r="B7" s="295"/>
      <c r="C7" s="295"/>
      <c r="D7" s="295"/>
      <c r="E7" s="295"/>
      <c r="F7" s="295"/>
      <c r="G7" s="124"/>
      <c r="H7" s="124"/>
      <c r="I7" s="124"/>
    </row>
    <row r="8" spans="1:9" ht="29.25" x14ac:dyDescent="0.45">
      <c r="A8" s="296" t="str">
        <f>'Page de garde'!D18</f>
        <v xml:space="preserve">Dorra Sousse </v>
      </c>
      <c r="B8" s="296"/>
      <c r="C8" s="296"/>
      <c r="D8" s="296"/>
      <c r="E8" s="296"/>
      <c r="F8" s="296"/>
      <c r="G8" s="126"/>
      <c r="H8" s="126"/>
      <c r="I8" s="124"/>
    </row>
    <row r="9" spans="1:9" ht="24" x14ac:dyDescent="0.45">
      <c r="A9" s="38" t="s">
        <v>44</v>
      </c>
      <c r="B9" s="297" t="s">
        <v>417</v>
      </c>
      <c r="C9" s="297"/>
      <c r="D9" s="297"/>
      <c r="E9" s="297"/>
      <c r="F9" s="297"/>
      <c r="G9" s="126"/>
      <c r="H9" s="126"/>
      <c r="I9" s="124"/>
    </row>
    <row r="10" spans="1:9" ht="24.75" x14ac:dyDescent="0.5">
      <c r="A10" s="39" t="s">
        <v>46</v>
      </c>
      <c r="B10" s="298" t="s">
        <v>411</v>
      </c>
      <c r="C10" s="298"/>
      <c r="D10" s="298"/>
      <c r="E10" s="298"/>
      <c r="F10" s="298"/>
      <c r="G10" s="126"/>
      <c r="H10" s="126"/>
      <c r="I10" s="124"/>
    </row>
    <row r="11" spans="1:9" ht="24" x14ac:dyDescent="0.45">
      <c r="A11" s="38" t="s">
        <v>45</v>
      </c>
      <c r="B11" s="293">
        <v>42817</v>
      </c>
      <c r="C11" s="293"/>
      <c r="D11" s="293"/>
      <c r="E11" s="293"/>
      <c r="F11" s="293"/>
      <c r="G11" s="126"/>
      <c r="H11" s="126"/>
      <c r="I11" s="124"/>
    </row>
    <row r="12" spans="1:9" ht="24" x14ac:dyDescent="0.45">
      <c r="A12" s="38" t="s">
        <v>276</v>
      </c>
      <c r="B12" s="286">
        <f>D505</f>
        <v>0.95598591549295775</v>
      </c>
      <c r="C12" s="286"/>
      <c r="D12" s="286"/>
      <c r="E12" s="286"/>
      <c r="F12" s="286"/>
      <c r="G12" s="126"/>
      <c r="H12" s="126"/>
      <c r="I12" s="124"/>
    </row>
    <row r="13" spans="1:9" ht="22.5" x14ac:dyDescent="0.45">
      <c r="A13" s="35"/>
      <c r="B13" s="36"/>
      <c r="C13" s="36"/>
      <c r="D13" s="287"/>
      <c r="E13" s="287"/>
      <c r="F13" s="287"/>
      <c r="G13" s="287"/>
      <c r="H13" s="287"/>
      <c r="I13" s="3"/>
    </row>
    <row r="14" spans="1:9" ht="16.5" customHeight="1" x14ac:dyDescent="0.3">
      <c r="A14" s="288" t="s">
        <v>32</v>
      </c>
      <c r="B14" s="289" t="s">
        <v>33</v>
      </c>
      <c r="C14" s="289"/>
      <c r="D14" s="289" t="s">
        <v>48</v>
      </c>
      <c r="E14" s="290" t="s">
        <v>358</v>
      </c>
      <c r="F14" s="289" t="s">
        <v>214</v>
      </c>
      <c r="G14" s="36"/>
      <c r="H14" s="36"/>
    </row>
    <row r="15" spans="1:9" ht="16.5" customHeight="1" x14ac:dyDescent="0.3">
      <c r="A15" s="288"/>
      <c r="B15" s="77" t="s">
        <v>36</v>
      </c>
      <c r="C15" s="77" t="s">
        <v>35</v>
      </c>
      <c r="D15" s="289"/>
      <c r="E15" s="290"/>
      <c r="F15" s="289"/>
      <c r="G15" s="36"/>
      <c r="H15" s="36"/>
    </row>
    <row r="16" spans="1:9" ht="18" x14ac:dyDescent="0.35">
      <c r="A16" s="281" t="s">
        <v>0</v>
      </c>
      <c r="B16" s="281"/>
      <c r="C16" s="281"/>
      <c r="D16" s="281"/>
      <c r="E16" s="281"/>
      <c r="F16" s="281"/>
      <c r="G16" s="36"/>
      <c r="H16" s="36"/>
    </row>
    <row r="17" spans="1:8" ht="18" x14ac:dyDescent="0.3">
      <c r="A17" s="182">
        <f>B11</f>
        <v>42817</v>
      </c>
      <c r="B17" s="36"/>
      <c r="C17" s="36"/>
      <c r="D17" s="36"/>
      <c r="E17" s="36"/>
      <c r="F17" s="36"/>
      <c r="G17" s="36"/>
      <c r="H17" s="36"/>
    </row>
    <row r="18" spans="1:8" ht="18" x14ac:dyDescent="0.25">
      <c r="A18" s="291" t="s">
        <v>1</v>
      </c>
      <c r="B18" s="292"/>
      <c r="C18" s="292"/>
      <c r="D18" s="292"/>
      <c r="E18" s="292"/>
      <c r="F18" s="292"/>
    </row>
    <row r="19" spans="1:8" ht="30" x14ac:dyDescent="0.25">
      <c r="A19" s="17" t="s">
        <v>10</v>
      </c>
      <c r="B19" s="136" t="s">
        <v>34</v>
      </c>
      <c r="C19" s="136"/>
      <c r="D19" s="135" t="s">
        <v>418</v>
      </c>
      <c r="E19" s="66"/>
      <c r="F19" s="66"/>
    </row>
    <row r="20" spans="1:8" x14ac:dyDescent="0.25">
      <c r="A20" s="17" t="s">
        <v>211</v>
      </c>
      <c r="B20" s="170">
        <v>1</v>
      </c>
      <c r="C20" s="136"/>
      <c r="D20" s="135" t="s">
        <v>419</v>
      </c>
      <c r="E20" s="66"/>
      <c r="F20" s="66"/>
    </row>
    <row r="21" spans="1:8" x14ac:dyDescent="0.25">
      <c r="A21" s="17" t="s">
        <v>98</v>
      </c>
      <c r="B21" s="170" t="s">
        <v>34</v>
      </c>
      <c r="C21" s="136"/>
      <c r="D21" s="135"/>
      <c r="E21" s="66"/>
      <c r="F21" s="66"/>
    </row>
    <row r="22" spans="1:8" s="172" customFormat="1" x14ac:dyDescent="0.25">
      <c r="A22" s="100" t="s">
        <v>307</v>
      </c>
      <c r="B22" s="170" t="s">
        <v>34</v>
      </c>
      <c r="C22" s="171"/>
      <c r="E22" s="146"/>
      <c r="F22" s="173"/>
    </row>
    <row r="23" spans="1:8" x14ac:dyDescent="0.25">
      <c r="A23" s="19" t="s">
        <v>38</v>
      </c>
      <c r="B23" s="19"/>
      <c r="C23" s="19"/>
      <c r="D23" s="19">
        <f>SUM(B19:C22)</f>
        <v>1</v>
      </c>
    </row>
    <row r="24" spans="1:8" x14ac:dyDescent="0.25">
      <c r="A24" s="19" t="s">
        <v>37</v>
      </c>
      <c r="B24" s="20"/>
      <c r="C24" s="21"/>
      <c r="D24" s="63">
        <f>D23/(COUNT(B19:C22)*2)</f>
        <v>0.5</v>
      </c>
    </row>
    <row r="25" spans="1:8" x14ac:dyDescent="0.25">
      <c r="A25" s="5"/>
      <c r="B25" s="6"/>
      <c r="C25" s="7"/>
      <c r="D25" s="6"/>
    </row>
    <row r="26" spans="1:8" ht="18" x14ac:dyDescent="0.25">
      <c r="A26" s="282" t="s">
        <v>18</v>
      </c>
      <c r="B26" s="283"/>
      <c r="C26" s="283"/>
      <c r="D26" s="283"/>
      <c r="E26" s="283"/>
      <c r="F26" s="283"/>
    </row>
    <row r="27" spans="1:8" x14ac:dyDescent="0.25">
      <c r="A27" s="18" t="s">
        <v>2</v>
      </c>
      <c r="B27" s="130">
        <v>2</v>
      </c>
      <c r="C27" s="130"/>
      <c r="D27" s="128"/>
      <c r="E27" s="66"/>
      <c r="F27" s="66"/>
    </row>
    <row r="28" spans="1:8" ht="18" x14ac:dyDescent="0.35">
      <c r="A28" s="76" t="s">
        <v>186</v>
      </c>
      <c r="B28" s="170">
        <v>2</v>
      </c>
      <c r="C28" s="217" t="str">
        <f>IF(B28=0, -5, "0")</f>
        <v>0</v>
      </c>
      <c r="D28" s="128"/>
      <c r="E28" s="66"/>
      <c r="F28" s="66"/>
    </row>
    <row r="29" spans="1:8" ht="30" x14ac:dyDescent="0.25">
      <c r="A29" s="17" t="s">
        <v>170</v>
      </c>
      <c r="B29" s="170">
        <v>2</v>
      </c>
      <c r="C29" s="130"/>
      <c r="D29" s="128"/>
      <c r="E29" s="66"/>
      <c r="F29" s="66"/>
    </row>
    <row r="30" spans="1:8" ht="45" x14ac:dyDescent="0.25">
      <c r="A30" s="17" t="s">
        <v>165</v>
      </c>
      <c r="B30" s="170">
        <v>2</v>
      </c>
      <c r="C30" s="130"/>
      <c r="D30" s="132"/>
      <c r="E30" s="66"/>
      <c r="F30" s="66"/>
    </row>
    <row r="31" spans="1:8" ht="30" x14ac:dyDescent="0.25">
      <c r="A31" s="18" t="s">
        <v>53</v>
      </c>
      <c r="B31" s="170">
        <v>2</v>
      </c>
      <c r="C31" s="130"/>
      <c r="D31" s="128"/>
      <c r="E31" s="66"/>
      <c r="F31" s="66"/>
    </row>
    <row r="32" spans="1:8" ht="75" x14ac:dyDescent="0.25">
      <c r="A32" s="17" t="s">
        <v>166</v>
      </c>
      <c r="B32" s="170">
        <v>2</v>
      </c>
      <c r="C32" s="130"/>
      <c r="D32" s="133"/>
      <c r="E32" s="66"/>
      <c r="F32" s="66"/>
      <c r="G32" s="172"/>
    </row>
    <row r="33" spans="1:7" ht="73.5" customHeight="1"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0">
        <v>1</v>
      </c>
      <c r="C36" s="131"/>
      <c r="D36" s="255">
        <v>0.5</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19</v>
      </c>
    </row>
    <row r="41" spans="1:7" ht="18" x14ac:dyDescent="0.25">
      <c r="A41" s="78" t="s">
        <v>223</v>
      </c>
      <c r="B41" s="79"/>
      <c r="C41" s="80"/>
      <c r="D41" s="82">
        <f>D40/(COUNT(B27:C35,B19:C22)*2)</f>
        <v>0.95</v>
      </c>
    </row>
    <row r="42" spans="1:7" x14ac:dyDescent="0.25">
      <c r="A42" s="9"/>
      <c r="B42" s="6"/>
      <c r="C42" s="7"/>
      <c r="D42" s="6"/>
    </row>
    <row r="43" spans="1:7" ht="18" x14ac:dyDescent="0.35">
      <c r="A43" s="281" t="s">
        <v>137</v>
      </c>
      <c r="B43" s="281"/>
      <c r="C43" s="281"/>
      <c r="D43" s="281"/>
      <c r="E43" s="281"/>
      <c r="F43" s="281"/>
    </row>
    <row r="44" spans="1:7" x14ac:dyDescent="0.25">
      <c r="A44" s="183">
        <f>B11</f>
        <v>42817</v>
      </c>
      <c r="B44" s="6"/>
      <c r="C44" s="7"/>
      <c r="D44" s="6"/>
    </row>
    <row r="45" spans="1:7" ht="16.5" x14ac:dyDescent="0.25">
      <c r="A45" s="284" t="s">
        <v>63</v>
      </c>
      <c r="B45" s="285"/>
      <c r="C45" s="285"/>
      <c r="D45" s="285"/>
      <c r="E45" s="285"/>
      <c r="F45" s="285"/>
    </row>
    <row r="46" spans="1:7" x14ac:dyDescent="0.25">
      <c r="A46" s="33" t="s">
        <v>109</v>
      </c>
      <c r="B46" s="137">
        <v>2</v>
      </c>
      <c r="C46" s="137"/>
      <c r="D46" s="139"/>
      <c r="E46" s="66"/>
      <c r="F46" s="66"/>
    </row>
    <row r="47" spans="1:7" ht="30" customHeight="1" x14ac:dyDescent="0.25">
      <c r="A47" s="43" t="s">
        <v>259</v>
      </c>
      <c r="B47" s="170">
        <v>2</v>
      </c>
      <c r="C47" s="137"/>
      <c r="D47" s="139"/>
      <c r="E47" s="66"/>
      <c r="F47" s="66"/>
    </row>
    <row r="48" spans="1:7" x14ac:dyDescent="0.25">
      <c r="A48" s="33" t="s">
        <v>297</v>
      </c>
      <c r="B48" s="170">
        <v>2</v>
      </c>
      <c r="C48" s="145"/>
      <c r="D48" s="147"/>
      <c r="F48" s="66"/>
    </row>
    <row r="49" spans="1:6" x14ac:dyDescent="0.25">
      <c r="A49" s="33" t="s">
        <v>28</v>
      </c>
      <c r="B49" s="170">
        <v>2</v>
      </c>
      <c r="C49" s="137"/>
      <c r="D49" s="139"/>
      <c r="E49" s="66"/>
      <c r="F49" s="66"/>
    </row>
    <row r="50" spans="1:6" ht="45" x14ac:dyDescent="0.25">
      <c r="A50" s="43" t="s">
        <v>141</v>
      </c>
      <c r="B50" s="170">
        <v>1</v>
      </c>
      <c r="C50" s="137"/>
      <c r="D50" s="139" t="s">
        <v>455</v>
      </c>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15</v>
      </c>
    </row>
    <row r="55" spans="1:6" x14ac:dyDescent="0.25">
      <c r="A55" s="19" t="s">
        <v>37</v>
      </c>
      <c r="B55" s="20"/>
      <c r="C55" s="21"/>
      <c r="D55" s="63">
        <f>D54/(COUNT(B46:C53)*2)</f>
        <v>0.9375</v>
      </c>
    </row>
    <row r="56" spans="1:6" x14ac:dyDescent="0.25">
      <c r="A56" s="9"/>
      <c r="B56" s="6"/>
      <c r="C56" s="7"/>
      <c r="D56" s="6"/>
    </row>
    <row r="57" spans="1:6" ht="18" x14ac:dyDescent="0.25">
      <c r="A57" s="282" t="s">
        <v>65</v>
      </c>
      <c r="B57" s="283"/>
      <c r="C57" s="283"/>
      <c r="D57" s="283"/>
      <c r="E57" s="283"/>
      <c r="F57" s="283"/>
    </row>
    <row r="58" spans="1:6" ht="24" customHeight="1" x14ac:dyDescent="0.25">
      <c r="A58" s="169" t="s">
        <v>314</v>
      </c>
      <c r="B58" s="144">
        <v>2</v>
      </c>
      <c r="C58" s="144"/>
      <c r="D58" s="142"/>
      <c r="E58" s="147"/>
      <c r="F58" s="66"/>
    </row>
    <row r="59" spans="1:6" ht="18" customHeight="1" x14ac:dyDescent="0.25">
      <c r="A59" s="17" t="s">
        <v>204</v>
      </c>
      <c r="B59" s="170">
        <v>2</v>
      </c>
      <c r="C59" s="145"/>
      <c r="D59" s="162"/>
      <c r="E59" s="146"/>
      <c r="F59" s="148"/>
    </row>
    <row r="60" spans="1:6" ht="30" x14ac:dyDescent="0.25">
      <c r="A60" s="24" t="s">
        <v>142</v>
      </c>
      <c r="B60" s="170">
        <v>0</v>
      </c>
      <c r="C60" s="144"/>
      <c r="D60" s="129" t="s">
        <v>467</v>
      </c>
      <c r="E60" s="129" t="s">
        <v>456</v>
      </c>
      <c r="F60" s="66"/>
    </row>
    <row r="61" spans="1:6" ht="30" x14ac:dyDescent="0.25">
      <c r="A61" s="24" t="s">
        <v>123</v>
      </c>
      <c r="B61" s="170">
        <v>1</v>
      </c>
      <c r="C61" s="144"/>
      <c r="D61" s="129" t="s">
        <v>457</v>
      </c>
      <c r="E61" s="147"/>
      <c r="F61" s="66"/>
    </row>
    <row r="62" spans="1:6" ht="18" x14ac:dyDescent="0.35">
      <c r="A62" s="76" t="s">
        <v>67</v>
      </c>
      <c r="B62" s="170">
        <v>2</v>
      </c>
      <c r="C62" s="217" t="str">
        <f>IF(B62=0, -5, "0")</f>
        <v>0</v>
      </c>
      <c r="D62" s="142"/>
      <c r="E62" s="147"/>
      <c r="F62" s="66"/>
    </row>
    <row r="63" spans="1:6" ht="30" x14ac:dyDescent="0.25">
      <c r="A63" s="17" t="s">
        <v>277</v>
      </c>
      <c r="B63" s="170">
        <v>2</v>
      </c>
      <c r="C63" s="144"/>
      <c r="D63" s="142"/>
      <c r="E63" s="147"/>
      <c r="F63" s="66"/>
    </row>
    <row r="64" spans="1:6" ht="36" x14ac:dyDescent="0.25">
      <c r="A64" s="108" t="s">
        <v>272</v>
      </c>
      <c r="B64" s="170">
        <v>2</v>
      </c>
      <c r="C64" s="217" t="str">
        <f>IF(B64=0, -5, "0")</f>
        <v>0</v>
      </c>
      <c r="D64" s="142"/>
      <c r="E64" s="147"/>
      <c r="F64" s="66"/>
    </row>
    <row r="65" spans="1:7" ht="33.6" customHeight="1" x14ac:dyDescent="0.3">
      <c r="A65" s="49" t="s">
        <v>271</v>
      </c>
      <c r="B65" s="170">
        <v>2</v>
      </c>
      <c r="C65" s="171"/>
      <c r="D65" s="146"/>
      <c r="E65" s="173"/>
      <c r="F65" s="66"/>
    </row>
    <row r="66" spans="1:7" x14ac:dyDescent="0.25">
      <c r="A66" s="17" t="s">
        <v>308</v>
      </c>
      <c r="B66" s="170">
        <v>2</v>
      </c>
      <c r="C66" s="144"/>
      <c r="D66" s="151"/>
      <c r="E66" s="148"/>
      <c r="F66" s="66"/>
    </row>
    <row r="67" spans="1:7" x14ac:dyDescent="0.25">
      <c r="A67" s="17" t="s">
        <v>187</v>
      </c>
      <c r="B67" s="170">
        <v>2</v>
      </c>
      <c r="C67" s="144"/>
      <c r="D67" s="151"/>
      <c r="E67" s="147"/>
      <c r="F67" s="66"/>
    </row>
    <row r="68" spans="1:7" ht="45" x14ac:dyDescent="0.25">
      <c r="A68" s="17" t="s">
        <v>116</v>
      </c>
      <c r="B68" s="170">
        <v>0</v>
      </c>
      <c r="C68" s="144"/>
      <c r="D68" s="150" t="s">
        <v>422</v>
      </c>
      <c r="E68" s="6" t="s">
        <v>468</v>
      </c>
      <c r="F68" s="66"/>
    </row>
    <row r="69" spans="1:7" x14ac:dyDescent="0.25">
      <c r="A69" s="17" t="s">
        <v>117</v>
      </c>
      <c r="B69" s="170">
        <v>2</v>
      </c>
      <c r="C69" s="145"/>
      <c r="D69" s="163"/>
      <c r="E69" s="146"/>
      <c r="F69" s="148"/>
    </row>
    <row r="70" spans="1:7" s="31" customFormat="1" ht="16.5" x14ac:dyDescent="0.25">
      <c r="A70" s="107" t="s">
        <v>171</v>
      </c>
      <c r="B70" s="170">
        <v>2</v>
      </c>
      <c r="C70" s="218" t="str">
        <f>IF(B70=0, -5, "0")</f>
        <v>0</v>
      </c>
      <c r="D70" s="152"/>
      <c r="E70" s="146"/>
      <c r="F70" s="67"/>
    </row>
    <row r="71" spans="1:7" s="31" customFormat="1" x14ac:dyDescent="0.25">
      <c r="A71" s="17" t="s">
        <v>291</v>
      </c>
      <c r="B71" s="170">
        <v>2</v>
      </c>
      <c r="C71" s="145"/>
      <c r="D71" s="152"/>
      <c r="E71" s="148"/>
      <c r="F71" s="67"/>
    </row>
    <row r="72" spans="1:7" s="31" customFormat="1" ht="16.5" x14ac:dyDescent="0.3">
      <c r="A72" s="49" t="s">
        <v>270</v>
      </c>
      <c r="B72" s="170" t="s">
        <v>34</v>
      </c>
      <c r="C72" s="171"/>
      <c r="D72" s="152"/>
      <c r="E72" s="148"/>
      <c r="F72" s="67"/>
      <c r="G72" s="172"/>
    </row>
    <row r="73" spans="1:7" s="31" customFormat="1" x14ac:dyDescent="0.25">
      <c r="A73" s="17" t="s">
        <v>172</v>
      </c>
      <c r="B73" s="170">
        <v>2</v>
      </c>
      <c r="C73" s="145"/>
      <c r="D73" s="150"/>
      <c r="E73" s="148"/>
      <c r="F73" s="67"/>
      <c r="G73" s="172"/>
    </row>
    <row r="74" spans="1:7" s="31" customFormat="1" x14ac:dyDescent="0.25">
      <c r="A74" s="17" t="s">
        <v>188</v>
      </c>
      <c r="B74" s="170">
        <v>2</v>
      </c>
      <c r="C74" s="145"/>
      <c r="D74" s="152"/>
      <c r="E74" s="148"/>
      <c r="F74" s="67"/>
      <c r="G74" s="172"/>
    </row>
    <row r="75" spans="1:7" s="31" customFormat="1" ht="22.5"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39</v>
      </c>
    </row>
    <row r="82" spans="1:6" x14ac:dyDescent="0.25">
      <c r="A82" s="19" t="s">
        <v>37</v>
      </c>
      <c r="B82" s="20"/>
      <c r="C82" s="21"/>
      <c r="D82" s="63">
        <f>D81/(COUNT(B58:C80)*2)</f>
        <v>0.88636363636363635</v>
      </c>
    </row>
    <row r="83" spans="1:6" ht="15" customHeight="1" x14ac:dyDescent="0.25">
      <c r="A83" s="9"/>
      <c r="B83" s="6"/>
      <c r="C83" s="7"/>
      <c r="D83" s="6"/>
    </row>
    <row r="84" spans="1:6" ht="15" customHeight="1" x14ac:dyDescent="0.25">
      <c r="A84" s="282" t="s">
        <v>25</v>
      </c>
      <c r="B84" s="283"/>
      <c r="C84" s="283"/>
      <c r="D84" s="283"/>
      <c r="E84" s="283"/>
      <c r="F84" s="283"/>
    </row>
    <row r="85" spans="1:6" x14ac:dyDescent="0.25">
      <c r="A85" s="17" t="s">
        <v>314</v>
      </c>
      <c r="B85" s="153">
        <v>2</v>
      </c>
      <c r="C85" s="153"/>
      <c r="D85" s="157"/>
      <c r="E85" s="66"/>
      <c r="F85" s="66"/>
    </row>
    <row r="86" spans="1:6" ht="30" x14ac:dyDescent="0.25">
      <c r="A86" s="18" t="s">
        <v>105</v>
      </c>
      <c r="B86" s="170">
        <v>1</v>
      </c>
      <c r="C86" s="153"/>
      <c r="D86" s="155" t="s">
        <v>458</v>
      </c>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x14ac:dyDescent="0.25">
      <c r="A90" s="17" t="s">
        <v>293</v>
      </c>
      <c r="B90" s="170">
        <v>2</v>
      </c>
      <c r="C90" s="153"/>
      <c r="D90" s="156"/>
      <c r="E90" s="148"/>
      <c r="F90" s="66"/>
    </row>
    <row r="91" spans="1:6" ht="30" x14ac:dyDescent="0.25">
      <c r="A91" s="18" t="s">
        <v>260</v>
      </c>
      <c r="B91" s="170">
        <v>2</v>
      </c>
      <c r="C91" s="153"/>
      <c r="D91" s="157"/>
      <c r="E91" s="66"/>
      <c r="F91" s="66"/>
    </row>
    <row r="92" spans="1:6" ht="45" x14ac:dyDescent="0.25">
      <c r="A92" s="109" t="s">
        <v>287</v>
      </c>
      <c r="B92" s="170">
        <v>2</v>
      </c>
      <c r="C92" s="154"/>
      <c r="D92" s="261">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67</v>
      </c>
    </row>
    <row r="97" spans="1:6" ht="16.5" customHeight="1" x14ac:dyDescent="0.25">
      <c r="A97" s="78" t="s">
        <v>224</v>
      </c>
      <c r="B97" s="84"/>
      <c r="C97" s="85"/>
      <c r="D97" s="82">
        <f>D96/(COUNT(B85:C91,B46:C53,B58:C80)*2)</f>
        <v>0.90540540540540537</v>
      </c>
    </row>
    <row r="98" spans="1:6" x14ac:dyDescent="0.25">
      <c r="A98" s="5"/>
      <c r="B98" s="6"/>
      <c r="C98" s="7"/>
      <c r="D98" s="6"/>
    </row>
    <row r="99" spans="1:6" ht="18" x14ac:dyDescent="0.35">
      <c r="A99" s="281" t="s">
        <v>129</v>
      </c>
      <c r="B99" s="281"/>
      <c r="C99" s="281"/>
      <c r="D99" s="281"/>
      <c r="E99" s="281"/>
      <c r="F99" s="281"/>
    </row>
    <row r="100" spans="1:6" x14ac:dyDescent="0.25">
      <c r="A100" s="183">
        <f>B11</f>
        <v>42817</v>
      </c>
      <c r="B100" s="6"/>
      <c r="C100" s="7"/>
      <c r="D100" s="6"/>
    </row>
    <row r="101" spans="1:6" ht="16.5" x14ac:dyDescent="0.25">
      <c r="A101" s="284" t="s">
        <v>63</v>
      </c>
      <c r="B101" s="285"/>
      <c r="C101" s="285"/>
      <c r="D101" s="285"/>
      <c r="E101" s="285"/>
      <c r="F101" s="285"/>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82" t="s">
        <v>133</v>
      </c>
      <c r="B113" s="283"/>
      <c r="C113" s="283"/>
      <c r="D113" s="283"/>
      <c r="E113" s="283"/>
      <c r="F113" s="283"/>
    </row>
    <row r="114" spans="1:6" x14ac:dyDescent="0.25">
      <c r="A114" s="17" t="s">
        <v>314</v>
      </c>
      <c r="B114" s="153">
        <v>2</v>
      </c>
      <c r="C114" s="153"/>
      <c r="D114" s="142"/>
      <c r="E114" s="142"/>
      <c r="F114" s="147"/>
    </row>
    <row r="115" spans="1:6" x14ac:dyDescent="0.25">
      <c r="A115" s="18" t="s">
        <v>294</v>
      </c>
      <c r="B115" s="170">
        <v>1</v>
      </c>
      <c r="C115" s="153"/>
      <c r="D115" s="143" t="s">
        <v>453</v>
      </c>
      <c r="E115" s="143"/>
      <c r="F115" s="147"/>
    </row>
    <row r="116" spans="1:6" x14ac:dyDescent="0.25">
      <c r="A116" s="18" t="s">
        <v>71</v>
      </c>
      <c r="B116" s="170">
        <v>2</v>
      </c>
      <c r="C116" s="153"/>
      <c r="D116" s="143"/>
      <c r="E116" s="148"/>
      <c r="F116" s="147"/>
    </row>
    <row r="117" spans="1:6" x14ac:dyDescent="0.25">
      <c r="A117" s="17" t="s">
        <v>295</v>
      </c>
      <c r="B117" s="170">
        <v>2</v>
      </c>
      <c r="C117" s="153"/>
      <c r="D117" s="11"/>
      <c r="E117" s="148"/>
      <c r="F117" s="147"/>
    </row>
    <row r="118" spans="1:6" x14ac:dyDescent="0.25">
      <c r="A118" s="18" t="s">
        <v>64</v>
      </c>
      <c r="B118" s="170">
        <v>2</v>
      </c>
      <c r="C118" s="153"/>
      <c r="D118" s="12"/>
      <c r="E118" s="142"/>
      <c r="F118" s="147"/>
    </row>
    <row r="119" spans="1:6" ht="50.25" customHeight="1" x14ac:dyDescent="0.25">
      <c r="A119" s="17" t="s">
        <v>175</v>
      </c>
      <c r="B119" s="170">
        <v>2</v>
      </c>
      <c r="C119" s="153"/>
      <c r="D119" s="12"/>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42"/>
      <c r="E121" s="147"/>
      <c r="F121" s="147"/>
    </row>
    <row r="122" spans="1:6" x14ac:dyDescent="0.25">
      <c r="A122" s="18" t="s">
        <v>188</v>
      </c>
      <c r="B122" s="170">
        <v>2</v>
      </c>
      <c r="C122" s="153"/>
      <c r="D122" s="142"/>
      <c r="E122" s="147"/>
      <c r="F122" s="147"/>
    </row>
    <row r="123" spans="1:6" ht="16.5" x14ac:dyDescent="0.3">
      <c r="A123" s="48" t="s">
        <v>189</v>
      </c>
      <c r="B123" s="177">
        <v>2</v>
      </c>
      <c r="C123" s="177"/>
      <c r="D123" s="184"/>
      <c r="E123" s="142"/>
      <c r="F123" s="147"/>
    </row>
    <row r="124" spans="1:6" x14ac:dyDescent="0.25">
      <c r="A124" s="17" t="s">
        <v>278</v>
      </c>
      <c r="B124" s="170">
        <v>2</v>
      </c>
      <c r="C124" s="153"/>
      <c r="D124" s="149"/>
      <c r="E124" s="148"/>
      <c r="F124" s="147"/>
    </row>
    <row r="125" spans="1:6" ht="53.25" customHeight="1" x14ac:dyDescent="0.25">
      <c r="A125" s="108" t="s">
        <v>272</v>
      </c>
      <c r="B125" s="170">
        <v>2</v>
      </c>
      <c r="C125" s="217" t="str">
        <f>IF(B125=0, -5, "0")</f>
        <v>0</v>
      </c>
      <c r="D125" s="142"/>
      <c r="E125" s="142"/>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42"/>
      <c r="E127" s="142"/>
      <c r="F127" s="147"/>
    </row>
    <row r="128" spans="1:6" ht="18.75" customHeight="1" x14ac:dyDescent="0.35">
      <c r="A128" s="48" t="s">
        <v>289</v>
      </c>
      <c r="B128" s="170">
        <v>2</v>
      </c>
      <c r="C128" s="153"/>
      <c r="D128" s="142"/>
      <c r="E128" s="160"/>
      <c r="F128" s="147"/>
    </row>
    <row r="129" spans="1:6" ht="16.5" x14ac:dyDescent="0.25">
      <c r="A129" s="185" t="s">
        <v>168</v>
      </c>
      <c r="B129" s="171">
        <v>1</v>
      </c>
      <c r="C129" s="218" t="str">
        <f>IF(B129=0, -5, "0")</f>
        <v>0</v>
      </c>
      <c r="D129" s="152" t="s">
        <v>427</v>
      </c>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42"/>
      <c r="E133" s="147"/>
      <c r="F133" s="147"/>
    </row>
    <row r="134" spans="1:6" x14ac:dyDescent="0.25">
      <c r="A134" s="19" t="s">
        <v>38</v>
      </c>
      <c r="B134" s="19"/>
      <c r="C134" s="19"/>
      <c r="D134" s="19">
        <f>SUM(B114:C133)</f>
        <v>38</v>
      </c>
    </row>
    <row r="135" spans="1:6" x14ac:dyDescent="0.25">
      <c r="A135" s="19" t="s">
        <v>37</v>
      </c>
      <c r="B135" s="20"/>
      <c r="C135" s="21"/>
      <c r="D135" s="63">
        <f>D134/(COUNT(B114:C133)*2)</f>
        <v>0.95</v>
      </c>
    </row>
    <row r="136" spans="1:6" x14ac:dyDescent="0.25">
      <c r="A136" s="9"/>
      <c r="B136" s="6"/>
      <c r="C136" s="7"/>
      <c r="D136" s="6"/>
    </row>
    <row r="137" spans="1:6" ht="18" x14ac:dyDescent="0.25">
      <c r="A137" s="282" t="s">
        <v>73</v>
      </c>
      <c r="B137" s="283"/>
      <c r="C137" s="283"/>
      <c r="D137" s="283"/>
      <c r="E137" s="283"/>
      <c r="F137" s="283"/>
    </row>
    <row r="138" spans="1:6" ht="30" x14ac:dyDescent="0.25">
      <c r="A138" s="17" t="s">
        <v>372</v>
      </c>
      <c r="B138" s="153">
        <v>2</v>
      </c>
      <c r="C138" s="153"/>
      <c r="D138" s="142"/>
      <c r="E138" s="146"/>
      <c r="F138" s="147"/>
    </row>
    <row r="139" spans="1:6" x14ac:dyDescent="0.25">
      <c r="A139" s="18" t="s">
        <v>144</v>
      </c>
      <c r="B139" s="170">
        <v>2</v>
      </c>
      <c r="C139" s="153"/>
      <c r="D139" s="143"/>
      <c r="E139" s="147"/>
      <c r="F139" s="147"/>
    </row>
    <row r="140" spans="1:6" ht="18" x14ac:dyDescent="0.35">
      <c r="A140" s="76" t="s">
        <v>59</v>
      </c>
      <c r="B140" s="170">
        <v>2</v>
      </c>
      <c r="C140" s="217" t="str">
        <f>IF(B140=0, -5, "0")</f>
        <v>0</v>
      </c>
      <c r="D140" s="142"/>
      <c r="E140" s="142"/>
      <c r="F140" s="147"/>
    </row>
    <row r="141" spans="1:6" ht="36" x14ac:dyDescent="0.35">
      <c r="A141" s="83" t="s">
        <v>55</v>
      </c>
      <c r="B141" s="170">
        <v>2</v>
      </c>
      <c r="C141" s="217" t="str">
        <f>IF(B141=0, -5, "0")</f>
        <v>0</v>
      </c>
      <c r="D141" s="12"/>
      <c r="E141" s="142"/>
      <c r="F141" s="147"/>
    </row>
    <row r="142" spans="1:6" ht="16.5" x14ac:dyDescent="0.3">
      <c r="A142" s="53" t="s">
        <v>149</v>
      </c>
      <c r="B142" s="170">
        <v>2</v>
      </c>
      <c r="C142" s="153"/>
      <c r="D142" s="149"/>
      <c r="E142" s="147"/>
      <c r="F142" s="147"/>
    </row>
    <row r="143" spans="1:6" ht="18" x14ac:dyDescent="0.35">
      <c r="A143" s="83" t="s">
        <v>416</v>
      </c>
      <c r="B143" s="170">
        <v>2</v>
      </c>
      <c r="C143" s="217" t="str">
        <f>IF(B143=0, -5, "0")</f>
        <v>0</v>
      </c>
      <c r="D143" s="142"/>
      <c r="E143" s="142"/>
      <c r="F143" s="147"/>
    </row>
    <row r="144" spans="1:6" ht="16.5" x14ac:dyDescent="0.25">
      <c r="A144" s="186" t="s">
        <v>75</v>
      </c>
      <c r="B144" s="170">
        <v>2</v>
      </c>
      <c r="C144" s="177"/>
      <c r="D144" s="187"/>
      <c r="E144" s="142"/>
      <c r="F144" s="147"/>
    </row>
    <row r="145" spans="1:6" ht="66" x14ac:dyDescent="0.25">
      <c r="A145" s="110" t="s">
        <v>287</v>
      </c>
      <c r="B145" s="170">
        <v>0</v>
      </c>
      <c r="C145" s="154"/>
      <c r="D145" s="262">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68</v>
      </c>
    </row>
    <row r="150" spans="1:6" ht="18" x14ac:dyDescent="0.25">
      <c r="A150" s="78" t="s">
        <v>225</v>
      </c>
      <c r="B150" s="84"/>
      <c r="C150" s="85"/>
      <c r="D150" s="82">
        <f>D149/(COUNT(B138:C144,B102:C109,B114:C133)*2)</f>
        <v>0.97142857142857142</v>
      </c>
    </row>
    <row r="151" spans="1:6" x14ac:dyDescent="0.25">
      <c r="A151" s="9"/>
      <c r="B151" s="6"/>
      <c r="C151" s="7"/>
      <c r="D151" s="6"/>
    </row>
    <row r="152" spans="1:6" ht="18" x14ac:dyDescent="0.35">
      <c r="A152" s="281" t="s">
        <v>130</v>
      </c>
      <c r="B152" s="281"/>
      <c r="C152" s="281"/>
      <c r="D152" s="281"/>
      <c r="E152" s="281"/>
      <c r="F152" s="281"/>
    </row>
    <row r="153" spans="1:6" x14ac:dyDescent="0.25">
      <c r="A153" s="183">
        <f>B11</f>
        <v>42817</v>
      </c>
      <c r="B153" s="6"/>
      <c r="C153" s="7"/>
      <c r="D153" s="59"/>
    </row>
    <row r="154" spans="1:6" ht="16.5" x14ac:dyDescent="0.25">
      <c r="A154" s="284" t="s">
        <v>63</v>
      </c>
      <c r="B154" s="285"/>
      <c r="C154" s="285"/>
      <c r="D154" s="285"/>
      <c r="E154" s="285"/>
      <c r="F154" s="285"/>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ht="60" x14ac:dyDescent="0.25">
      <c r="A162" s="23" t="s">
        <v>27</v>
      </c>
      <c r="B162" s="170">
        <v>1</v>
      </c>
      <c r="C162" s="153"/>
      <c r="D162" s="10" t="s">
        <v>413</v>
      </c>
      <c r="E162" s="66"/>
      <c r="F162" s="66"/>
    </row>
    <row r="163" spans="1:6" x14ac:dyDescent="0.25">
      <c r="A163" s="19" t="s">
        <v>38</v>
      </c>
      <c r="B163" s="19"/>
      <c r="C163" s="19"/>
      <c r="D163" s="19">
        <f>SUM(B155:C162)</f>
        <v>15</v>
      </c>
    </row>
    <row r="164" spans="1:6" x14ac:dyDescent="0.25">
      <c r="A164" s="19" t="s">
        <v>37</v>
      </c>
      <c r="B164" s="20"/>
      <c r="C164" s="21"/>
      <c r="D164" s="63">
        <f>D163/(COUNT(B155:C162)*2)</f>
        <v>0.9375</v>
      </c>
    </row>
    <row r="165" spans="1:6" x14ac:dyDescent="0.25">
      <c r="A165" s="9"/>
      <c r="B165" s="6"/>
      <c r="C165" s="7"/>
      <c r="D165" s="6"/>
    </row>
    <row r="166" spans="1:6" ht="18" x14ac:dyDescent="0.25">
      <c r="A166" s="282" t="s">
        <v>134</v>
      </c>
      <c r="B166" s="283"/>
      <c r="C166" s="283"/>
      <c r="D166" s="283"/>
      <c r="E166" s="283"/>
      <c r="F166" s="283"/>
    </row>
    <row r="167" spans="1:6" x14ac:dyDescent="0.25">
      <c r="A167" s="17" t="s">
        <v>314</v>
      </c>
      <c r="B167" s="153">
        <v>2</v>
      </c>
      <c r="C167" s="153"/>
      <c r="D167" s="143"/>
      <c r="E167" s="147"/>
      <c r="F167" s="66"/>
    </row>
    <row r="168" spans="1:6" x14ac:dyDescent="0.25">
      <c r="A168" s="18" t="s">
        <v>102</v>
      </c>
      <c r="B168" s="170">
        <v>2</v>
      </c>
      <c r="C168" s="153"/>
      <c r="D168" s="143"/>
      <c r="E168" s="147"/>
      <c r="F168" s="66"/>
    </row>
    <row r="169" spans="1:6" x14ac:dyDescent="0.25">
      <c r="A169" s="18" t="s">
        <v>135</v>
      </c>
      <c r="B169" s="170">
        <v>2</v>
      </c>
      <c r="C169" s="153"/>
      <c r="D169" s="143"/>
      <c r="E169" s="147"/>
      <c r="F169" s="66"/>
    </row>
    <row r="170" spans="1:6" x14ac:dyDescent="0.25">
      <c r="A170" s="18" t="s">
        <v>64</v>
      </c>
      <c r="B170" s="170">
        <v>2</v>
      </c>
      <c r="C170" s="153"/>
      <c r="D170" s="12"/>
      <c r="E170" s="147"/>
      <c r="F170" s="66"/>
    </row>
    <row r="171" spans="1:6" x14ac:dyDescent="0.25">
      <c r="A171" s="18" t="s">
        <v>279</v>
      </c>
      <c r="B171" s="170">
        <v>2</v>
      </c>
      <c r="C171" s="153"/>
      <c r="D171" s="12"/>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18" x14ac:dyDescent="0.35">
      <c r="A174" s="76" t="s">
        <v>251</v>
      </c>
      <c r="B174" s="170">
        <v>2</v>
      </c>
      <c r="C174" s="217" t="str">
        <f>IF(B174=0, -5, "0")</f>
        <v>0</v>
      </c>
      <c r="D174" s="12"/>
      <c r="E174" s="142"/>
      <c r="F174" s="66"/>
    </row>
    <row r="175" spans="1:6" x14ac:dyDescent="0.25">
      <c r="A175" s="17" t="s">
        <v>313</v>
      </c>
      <c r="B175" s="170">
        <v>2</v>
      </c>
      <c r="C175" s="153"/>
      <c r="D175" s="142"/>
      <c r="E175" s="147"/>
      <c r="F175" s="66"/>
    </row>
    <row r="176" spans="1:6" ht="36" x14ac:dyDescent="0.35">
      <c r="A176" s="86" t="s">
        <v>209</v>
      </c>
      <c r="B176" s="170">
        <v>2</v>
      </c>
      <c r="C176" s="217" t="str">
        <f>IF(B176=0, -5, "0")</f>
        <v>0</v>
      </c>
      <c r="E176" s="147"/>
      <c r="F176" s="66"/>
    </row>
    <row r="177" spans="1:7" x14ac:dyDescent="0.25">
      <c r="A177" s="17" t="s">
        <v>291</v>
      </c>
      <c r="B177" s="170">
        <v>2</v>
      </c>
      <c r="C177" s="153"/>
      <c r="D177" s="142"/>
      <c r="E177" s="147"/>
      <c r="F177" s="66"/>
    </row>
    <row r="178" spans="1:7" x14ac:dyDescent="0.25">
      <c r="A178" s="17" t="s">
        <v>188</v>
      </c>
      <c r="B178" s="170">
        <v>2</v>
      </c>
      <c r="C178" s="153"/>
      <c r="D178" s="142"/>
      <c r="E178" s="142"/>
      <c r="F178" s="66"/>
    </row>
    <row r="179" spans="1:7" ht="18" x14ac:dyDescent="0.35">
      <c r="A179" s="160" t="s">
        <v>289</v>
      </c>
      <c r="B179" s="170">
        <v>2</v>
      </c>
      <c r="C179" s="153"/>
      <c r="D179" s="142"/>
      <c r="E179" s="160"/>
      <c r="F179" s="66"/>
    </row>
    <row r="180" spans="1:7" ht="16.5" x14ac:dyDescent="0.25">
      <c r="A180" s="107" t="s">
        <v>168</v>
      </c>
      <c r="B180" s="170">
        <v>2</v>
      </c>
      <c r="C180" s="218" t="str">
        <f>IF(B180=0, -5, "0")</f>
        <v>0</v>
      </c>
      <c r="D180" s="146"/>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ht="30" x14ac:dyDescent="0.25">
      <c r="A183" s="24" t="s">
        <v>248</v>
      </c>
      <c r="B183" s="170">
        <v>2</v>
      </c>
      <c r="C183" s="153"/>
      <c r="D183" s="142" t="s">
        <v>412</v>
      </c>
      <c r="E183" s="142"/>
      <c r="F183" s="66"/>
    </row>
    <row r="184" spans="1:7" ht="30" x14ac:dyDescent="0.25">
      <c r="A184" s="24" t="s">
        <v>200</v>
      </c>
      <c r="B184" s="170">
        <v>2</v>
      </c>
      <c r="C184" s="153"/>
      <c r="D184" s="142"/>
      <c r="E184" s="147"/>
      <c r="F184" s="66"/>
    </row>
    <row r="185" spans="1:7" ht="45" x14ac:dyDescent="0.25">
      <c r="A185" s="101" t="s">
        <v>287</v>
      </c>
      <c r="B185" s="170">
        <v>2</v>
      </c>
      <c r="C185" s="154"/>
      <c r="D185" s="255">
        <v>1</v>
      </c>
      <c r="E185" s="102"/>
      <c r="F185" s="102"/>
    </row>
    <row r="186" spans="1:7" x14ac:dyDescent="0.25">
      <c r="A186" s="19" t="s">
        <v>38</v>
      </c>
      <c r="B186" s="19"/>
      <c r="C186" s="19"/>
      <c r="D186" s="19">
        <f>SUM(B167:C184)</f>
        <v>36</v>
      </c>
    </row>
    <row r="187" spans="1:7" x14ac:dyDescent="0.25">
      <c r="A187" s="19" t="s">
        <v>37</v>
      </c>
      <c r="B187" s="20"/>
      <c r="C187" s="21"/>
      <c r="D187" s="63">
        <f>D186/(COUNT(B167:C184)*2)</f>
        <v>1</v>
      </c>
    </row>
    <row r="188" spans="1:7" x14ac:dyDescent="0.25">
      <c r="A188" s="9"/>
      <c r="B188" s="6"/>
      <c r="C188" s="7"/>
      <c r="D188" s="6"/>
    </row>
    <row r="189" spans="1:7" ht="18" x14ac:dyDescent="0.25">
      <c r="A189" s="78" t="s">
        <v>139</v>
      </c>
      <c r="B189" s="84"/>
      <c r="C189" s="85"/>
      <c r="D189" s="81">
        <f>SUM(D163,D186)</f>
        <v>51</v>
      </c>
    </row>
    <row r="190" spans="1:7" ht="18" x14ac:dyDescent="0.25">
      <c r="A190" s="78" t="s">
        <v>226</v>
      </c>
      <c r="B190" s="84"/>
      <c r="C190" s="85"/>
      <c r="D190" s="82">
        <f>D189/(COUNT(B155:C162,B167:C184)*2)</f>
        <v>0.98076923076923073</v>
      </c>
    </row>
    <row r="191" spans="1:7" x14ac:dyDescent="0.25">
      <c r="A191" s="9"/>
      <c r="B191" s="6"/>
      <c r="C191" s="7"/>
      <c r="D191" s="6"/>
    </row>
    <row r="192" spans="1:7" ht="18" x14ac:dyDescent="0.35">
      <c r="A192" s="281" t="s">
        <v>167</v>
      </c>
      <c r="B192" s="281"/>
      <c r="C192" s="281"/>
      <c r="D192" s="281"/>
      <c r="E192" s="281"/>
      <c r="F192" s="281"/>
    </row>
    <row r="193" spans="1:7" x14ac:dyDescent="0.25">
      <c r="A193" s="189">
        <f>B11</f>
        <v>42817</v>
      </c>
      <c r="B193" s="6"/>
      <c r="C193" s="7"/>
      <c r="D193" s="6"/>
    </row>
    <row r="194" spans="1:7" ht="18" x14ac:dyDescent="0.25">
      <c r="A194" s="282" t="s">
        <v>158</v>
      </c>
      <c r="B194" s="283"/>
      <c r="C194" s="283"/>
      <c r="D194" s="283"/>
      <c r="E194" s="283"/>
      <c r="F194" s="283"/>
    </row>
    <row r="195" spans="1:7" ht="36" x14ac:dyDescent="0.35">
      <c r="A195" s="83" t="s">
        <v>27</v>
      </c>
      <c r="B195" s="153">
        <v>2</v>
      </c>
      <c r="C195" s="217" t="str">
        <f>IF(B195=0, -5, "0")</f>
        <v>0</v>
      </c>
      <c r="D195" s="142"/>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x14ac:dyDescent="0.25">
      <c r="A201" s="33" t="s">
        <v>28</v>
      </c>
      <c r="B201" s="170">
        <v>2</v>
      </c>
      <c r="C201" s="153"/>
      <c r="D201" s="142"/>
      <c r="E201" s="147"/>
      <c r="F201" s="66"/>
    </row>
    <row r="202" spans="1:7" x14ac:dyDescent="0.25">
      <c r="A202" s="33" t="s">
        <v>155</v>
      </c>
      <c r="B202" s="170">
        <v>2</v>
      </c>
      <c r="C202" s="153"/>
      <c r="D202" s="149"/>
      <c r="E202" s="147"/>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82" t="s">
        <v>76</v>
      </c>
      <c r="B209" s="283"/>
      <c r="C209" s="283"/>
      <c r="D209" s="283"/>
      <c r="E209" s="283"/>
      <c r="F209" s="283"/>
    </row>
    <row r="210" spans="1:7" x14ac:dyDescent="0.25">
      <c r="A210" s="17" t="s">
        <v>314</v>
      </c>
      <c r="B210" s="153">
        <v>2</v>
      </c>
      <c r="C210" s="153"/>
      <c r="D210" s="142"/>
      <c r="E210" s="148"/>
      <c r="F210" s="66"/>
    </row>
    <row r="211" spans="1:7" ht="54" x14ac:dyDescent="0.35">
      <c r="A211" s="83" t="s">
        <v>363</v>
      </c>
      <c r="B211" s="170">
        <v>2</v>
      </c>
      <c r="C211" s="217" t="str">
        <f>IF(B211=0, -5, "0")</f>
        <v>0</v>
      </c>
      <c r="D211" s="142"/>
      <c r="E211" s="147"/>
      <c r="F211" s="66"/>
    </row>
    <row r="212" spans="1:7" ht="30" x14ac:dyDescent="0.25">
      <c r="A212" s="18" t="s">
        <v>192</v>
      </c>
      <c r="B212" s="170">
        <v>1</v>
      </c>
      <c r="C212" s="153"/>
      <c r="D212" s="143" t="s">
        <v>448</v>
      </c>
      <c r="E212" s="147"/>
      <c r="F212" s="66"/>
    </row>
    <row r="213" spans="1:7" ht="42.75" customHeight="1" x14ac:dyDescent="0.25">
      <c r="A213" s="17" t="s">
        <v>176</v>
      </c>
      <c r="B213" s="170">
        <v>2</v>
      </c>
      <c r="C213" s="153"/>
      <c r="D213" s="143"/>
      <c r="E213" s="142"/>
      <c r="F213" s="66"/>
    </row>
    <row r="214" spans="1:7" ht="18" x14ac:dyDescent="0.35">
      <c r="A214" s="83" t="s">
        <v>359</v>
      </c>
      <c r="B214" s="170">
        <v>2</v>
      </c>
      <c r="C214" s="217" t="str">
        <f>IF(B214=0, -5, "0")</f>
        <v>0</v>
      </c>
      <c r="D214" s="11"/>
      <c r="E214" s="147"/>
      <c r="F214" s="66"/>
    </row>
    <row r="215" spans="1:7" x14ac:dyDescent="0.25">
      <c r="A215" s="17" t="s">
        <v>64</v>
      </c>
      <c r="B215" s="170">
        <v>2</v>
      </c>
      <c r="C215" s="153"/>
      <c r="D215" s="149"/>
      <c r="E215" s="147"/>
      <c r="F215" s="66"/>
    </row>
    <row r="216" spans="1:7" x14ac:dyDescent="0.25">
      <c r="A216" s="18" t="s">
        <v>70</v>
      </c>
      <c r="B216" s="170">
        <v>2</v>
      </c>
      <c r="C216" s="153"/>
      <c r="D216" s="12"/>
      <c r="E216" s="142"/>
      <c r="F216" s="66"/>
    </row>
    <row r="217" spans="1:7" x14ac:dyDescent="0.25">
      <c r="A217" s="17" t="s">
        <v>291</v>
      </c>
      <c r="B217" s="170">
        <v>2</v>
      </c>
      <c r="C217" s="153"/>
      <c r="D217" s="12"/>
      <c r="E217" s="147"/>
      <c r="F217" s="66"/>
    </row>
    <row r="218" spans="1:7" x14ac:dyDescent="0.25">
      <c r="A218" s="18" t="s">
        <v>188</v>
      </c>
      <c r="B218" s="170">
        <v>2</v>
      </c>
      <c r="C218" s="153"/>
      <c r="D218" s="142"/>
      <c r="E218" s="147"/>
      <c r="F218" s="66"/>
    </row>
    <row r="219" spans="1:7" ht="33" x14ac:dyDescent="0.3">
      <c r="A219" s="49" t="s">
        <v>178</v>
      </c>
      <c r="B219" s="170">
        <v>2</v>
      </c>
      <c r="C219" s="153"/>
      <c r="D219" s="142"/>
      <c r="E219" s="142"/>
      <c r="F219" s="66"/>
      <c r="G219" s="172"/>
    </row>
    <row r="220" spans="1:7" x14ac:dyDescent="0.25">
      <c r="A220" s="17" t="s">
        <v>157</v>
      </c>
      <c r="B220" s="170">
        <v>2</v>
      </c>
      <c r="C220" s="153"/>
      <c r="D220" s="149"/>
      <c r="E220" s="147"/>
      <c r="F220" s="66"/>
    </row>
    <row r="221" spans="1:7" x14ac:dyDescent="0.25">
      <c r="A221" s="24" t="s">
        <v>159</v>
      </c>
      <c r="B221" s="170">
        <v>2</v>
      </c>
      <c r="C221" s="153"/>
      <c r="D221" s="142"/>
      <c r="E221" s="147"/>
      <c r="F221" s="66"/>
    </row>
    <row r="222" spans="1:7" ht="18" x14ac:dyDescent="0.25">
      <c r="A222" s="108" t="s">
        <v>72</v>
      </c>
      <c r="B222" s="170">
        <v>2</v>
      </c>
      <c r="C222" s="217" t="str">
        <f>IF(B222=0, -5, "0")</f>
        <v>0</v>
      </c>
      <c r="D222" s="142"/>
      <c r="E222" s="147"/>
      <c r="F222" s="66"/>
    </row>
    <row r="223" spans="1:7" ht="18" x14ac:dyDescent="0.35">
      <c r="A223" s="48" t="s">
        <v>289</v>
      </c>
      <c r="B223" s="170">
        <v>2</v>
      </c>
      <c r="C223" s="153"/>
      <c r="D223" s="142"/>
      <c r="E223" s="160"/>
      <c r="F223" s="66"/>
      <c r="G223" s="172"/>
    </row>
    <row r="224" spans="1:7" ht="16.5" x14ac:dyDescent="0.25">
      <c r="A224" s="107" t="s">
        <v>168</v>
      </c>
      <c r="B224" s="170">
        <v>2</v>
      </c>
      <c r="C224" s="218" t="str">
        <f>IF(B224=0, -5, "0")</f>
        <v>0</v>
      </c>
      <c r="D224" s="146"/>
      <c r="E224" s="147"/>
      <c r="F224" s="66"/>
    </row>
    <row r="225" spans="1:6" x14ac:dyDescent="0.25">
      <c r="A225" s="24" t="s">
        <v>83</v>
      </c>
      <c r="B225" s="170">
        <v>1</v>
      </c>
      <c r="C225" s="153"/>
      <c r="D225" s="142" t="s">
        <v>429</v>
      </c>
      <c r="E225" s="147"/>
      <c r="F225" s="66"/>
    </row>
    <row r="226" spans="1:6" ht="30" x14ac:dyDescent="0.25">
      <c r="A226" s="24" t="s">
        <v>244</v>
      </c>
      <c r="B226" s="170">
        <v>2</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36</v>
      </c>
    </row>
    <row r="230" spans="1:6" x14ac:dyDescent="0.25">
      <c r="A230" s="19" t="s">
        <v>37</v>
      </c>
      <c r="B230" s="20"/>
      <c r="C230" s="21"/>
      <c r="D230" s="63">
        <f>D229/(COUNT(B210:C228)*2)</f>
        <v>0.94736842105263153</v>
      </c>
    </row>
    <row r="231" spans="1:6" x14ac:dyDescent="0.25">
      <c r="A231" s="9"/>
      <c r="B231" s="6"/>
      <c r="C231" s="7"/>
      <c r="D231" s="6"/>
    </row>
    <row r="232" spans="1:6" ht="18" x14ac:dyDescent="0.25">
      <c r="A232" s="282" t="s">
        <v>191</v>
      </c>
      <c r="B232" s="283"/>
      <c r="C232" s="283"/>
      <c r="D232" s="283"/>
      <c r="E232" s="283"/>
      <c r="F232" s="283"/>
    </row>
    <row r="233" spans="1:6" x14ac:dyDescent="0.25">
      <c r="A233" s="17" t="s">
        <v>314</v>
      </c>
      <c r="B233" s="145">
        <v>2</v>
      </c>
      <c r="C233" s="145"/>
      <c r="D233" s="152"/>
      <c r="E233" s="66"/>
      <c r="F233" s="66"/>
    </row>
    <row r="234" spans="1:6" ht="30" x14ac:dyDescent="0.25">
      <c r="A234" s="18" t="s">
        <v>205</v>
      </c>
      <c r="B234" s="171">
        <v>1</v>
      </c>
      <c r="C234" s="153"/>
      <c r="D234" s="156" t="s">
        <v>469</v>
      </c>
      <c r="E234" s="66"/>
      <c r="F234" s="66"/>
    </row>
    <row r="235" spans="1:6" ht="18" x14ac:dyDescent="0.35">
      <c r="A235" s="76" t="s">
        <v>59</v>
      </c>
      <c r="B235" s="171">
        <v>2</v>
      </c>
      <c r="C235" s="217" t="str">
        <f>IF(B235=0, -5, "0")</f>
        <v>0</v>
      </c>
      <c r="D235" s="157"/>
      <c r="E235" s="66"/>
      <c r="F235" s="66"/>
    </row>
    <row r="236" spans="1:6" ht="36" x14ac:dyDescent="0.35">
      <c r="A236" s="83" t="s">
        <v>177</v>
      </c>
      <c r="B236" s="171">
        <v>2</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ht="73.5" customHeight="1"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0</v>
      </c>
      <c r="C241" s="154"/>
      <c r="D241" s="261">
        <v>0</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73</v>
      </c>
    </row>
    <row r="246" spans="1:6" ht="18" x14ac:dyDescent="0.25">
      <c r="A246" s="103" t="s">
        <v>227</v>
      </c>
      <c r="B246" s="104"/>
      <c r="C246" s="105"/>
      <c r="D246" s="106">
        <f>D245/(COUNT(B210:C228,B233:C240,B195:C205)*2)</f>
        <v>0.96052631578947367</v>
      </c>
    </row>
    <row r="247" spans="1:6" s="3" customFormat="1" ht="18" x14ac:dyDescent="0.25">
      <c r="A247" s="45"/>
      <c r="B247" s="46"/>
      <c r="C247" s="46"/>
      <c r="D247" s="47"/>
    </row>
    <row r="248" spans="1:6" s="3" customFormat="1" ht="18" x14ac:dyDescent="0.35">
      <c r="A248" s="281" t="s">
        <v>78</v>
      </c>
      <c r="B248" s="281"/>
      <c r="C248" s="281"/>
      <c r="D248" s="281"/>
      <c r="E248" s="281"/>
      <c r="F248" s="281"/>
    </row>
    <row r="249" spans="1:6" s="3" customFormat="1" x14ac:dyDescent="0.25">
      <c r="A249" s="183">
        <f>B11</f>
        <v>42817</v>
      </c>
      <c r="B249" s="6"/>
      <c r="C249" s="7"/>
      <c r="D249" s="6"/>
    </row>
    <row r="250" spans="1:6" s="3" customFormat="1" ht="18" x14ac:dyDescent="0.25">
      <c r="A250" s="282" t="s">
        <v>79</v>
      </c>
      <c r="B250" s="283"/>
      <c r="C250" s="283"/>
      <c r="D250" s="283"/>
      <c r="E250" s="283"/>
      <c r="F250" s="283"/>
    </row>
    <row r="251" spans="1:6" s="3" customFormat="1" ht="36" x14ac:dyDescent="0.35">
      <c r="A251" s="83" t="s">
        <v>27</v>
      </c>
      <c r="B251" s="27">
        <v>2</v>
      </c>
      <c r="C251" s="217" t="str">
        <f>IF(B251=0, -5, "0")</f>
        <v>0</v>
      </c>
      <c r="D251" s="4"/>
      <c r="E251" s="67"/>
      <c r="F251" s="67"/>
    </row>
    <row r="252" spans="1:6" s="3" customFormat="1" ht="60" x14ac:dyDescent="0.25">
      <c r="A252" s="23" t="s">
        <v>148</v>
      </c>
      <c r="B252" s="170">
        <v>1</v>
      </c>
      <c r="C252" s="27"/>
      <c r="D252" s="4" t="s">
        <v>470</v>
      </c>
      <c r="E252" s="67"/>
      <c r="F252" s="67"/>
    </row>
    <row r="253" spans="1:6" s="3" customFormat="1" x14ac:dyDescent="0.25">
      <c r="A253" s="33" t="s">
        <v>300</v>
      </c>
      <c r="B253" s="170">
        <v>2</v>
      </c>
      <c r="C253" s="27"/>
      <c r="D253" s="146"/>
      <c r="E253" s="67"/>
      <c r="F253" s="67"/>
    </row>
    <row r="254" spans="1:6" s="3" customFormat="1" x14ac:dyDescent="0.25">
      <c r="A254" s="33" t="s">
        <v>301</v>
      </c>
      <c r="B254" s="170">
        <v>2</v>
      </c>
      <c r="C254" s="27"/>
      <c r="D254" s="146" t="s">
        <v>440</v>
      </c>
      <c r="E254" s="67"/>
      <c r="F254" s="67"/>
    </row>
    <row r="255" spans="1:6" s="3" customFormat="1" x14ac:dyDescent="0.25">
      <c r="A255" s="33" t="s">
        <v>28</v>
      </c>
      <c r="B255" s="170">
        <v>2</v>
      </c>
      <c r="C255" s="27"/>
      <c r="D255" s="68"/>
      <c r="E255" s="67"/>
      <c r="F255" s="67"/>
    </row>
    <row r="256" spans="1:6" s="3" customFormat="1" ht="36" x14ac:dyDescent="0.35">
      <c r="A256" s="83" t="s">
        <v>161</v>
      </c>
      <c r="B256" s="170">
        <v>2</v>
      </c>
      <c r="C256" s="217" t="str">
        <f>IF(B256=0, -5, "0")</f>
        <v>0</v>
      </c>
      <c r="D256" s="4"/>
      <c r="E256" s="67"/>
      <c r="F256" s="67"/>
    </row>
    <row r="257" spans="1:6" s="3" customFormat="1" ht="30" x14ac:dyDescent="0.25">
      <c r="A257" s="33" t="s">
        <v>193</v>
      </c>
      <c r="B257" s="170">
        <v>2</v>
      </c>
      <c r="C257" s="27"/>
      <c r="D257" s="68"/>
      <c r="E257" s="67"/>
      <c r="F257" s="67"/>
    </row>
    <row r="258" spans="1:6" s="3" customFormat="1" x14ac:dyDescent="0.25">
      <c r="A258" s="33" t="s">
        <v>160</v>
      </c>
      <c r="B258" s="170">
        <v>2</v>
      </c>
      <c r="C258" s="27"/>
      <c r="D258" s="68"/>
      <c r="E258" s="67"/>
      <c r="F258" s="67"/>
    </row>
    <row r="259" spans="1:6" s="3" customFormat="1" x14ac:dyDescent="0.25">
      <c r="A259" s="23" t="s">
        <v>68</v>
      </c>
      <c r="B259" s="170">
        <v>2</v>
      </c>
      <c r="C259" s="27"/>
      <c r="D259" s="4"/>
      <c r="E259" s="67"/>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23</v>
      </c>
    </row>
    <row r="264" spans="1:6" s="3" customFormat="1" x14ac:dyDescent="0.25">
      <c r="A264" s="19" t="s">
        <v>37</v>
      </c>
      <c r="B264" s="20"/>
      <c r="C264" s="21"/>
      <c r="D264" s="63">
        <f>D263/(COUNT(B251:C262)*2)</f>
        <v>0.95833333333333337</v>
      </c>
    </row>
    <row r="265" spans="1:6" s="3" customFormat="1" x14ac:dyDescent="0.25">
      <c r="A265" s="9"/>
      <c r="B265" s="6"/>
      <c r="C265" s="7"/>
      <c r="D265" s="6"/>
    </row>
    <row r="266" spans="1:6" s="3" customFormat="1" ht="18" x14ac:dyDescent="0.25">
      <c r="A266" s="282" t="s">
        <v>81</v>
      </c>
      <c r="B266" s="283"/>
      <c r="C266" s="283"/>
      <c r="D266" s="283"/>
      <c r="E266" s="283"/>
      <c r="F266" s="283"/>
    </row>
    <row r="267" spans="1:6" s="3" customFormat="1" x14ac:dyDescent="0.25">
      <c r="A267" s="152" t="s">
        <v>368</v>
      </c>
      <c r="B267" s="145">
        <v>2</v>
      </c>
      <c r="C267" s="145"/>
      <c r="E267" s="148"/>
      <c r="F267" s="67"/>
    </row>
    <row r="268" spans="1:6" s="3" customFormat="1" x14ac:dyDescent="0.25">
      <c r="A268" s="18" t="s">
        <v>206</v>
      </c>
      <c r="B268" s="171">
        <v>1</v>
      </c>
      <c r="C268" s="27"/>
      <c r="D268" s="11" t="s">
        <v>471</v>
      </c>
      <c r="E268" s="67"/>
      <c r="F268" s="67"/>
    </row>
    <row r="269" spans="1:6" s="3" customFormat="1" x14ac:dyDescent="0.25">
      <c r="A269" s="17" t="s">
        <v>312</v>
      </c>
      <c r="B269" s="171">
        <v>2</v>
      </c>
      <c r="C269" s="27"/>
      <c r="D269" s="164"/>
      <c r="E269" s="67"/>
      <c r="F269" s="67"/>
    </row>
    <row r="270" spans="1:6" s="3" customFormat="1" x14ac:dyDescent="0.25">
      <c r="A270" s="17" t="s">
        <v>149</v>
      </c>
      <c r="B270" s="171">
        <v>2</v>
      </c>
      <c r="C270" s="27"/>
      <c r="D270" s="11"/>
      <c r="E270" s="67"/>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30" x14ac:dyDescent="0.3">
      <c r="A273" s="48" t="s">
        <v>80</v>
      </c>
      <c r="B273" s="171">
        <v>2</v>
      </c>
      <c r="C273" s="27"/>
      <c r="D273" s="11" t="s">
        <v>442</v>
      </c>
      <c r="E273" s="30"/>
      <c r="F273" s="67"/>
    </row>
    <row r="274" spans="1:6" s="3" customFormat="1" ht="30" x14ac:dyDescent="0.25">
      <c r="A274" s="17" t="s">
        <v>302</v>
      </c>
      <c r="B274" s="171">
        <v>2</v>
      </c>
      <c r="C274" s="27"/>
      <c r="D274" s="11"/>
      <c r="E274" s="67"/>
      <c r="F274" s="67"/>
    </row>
    <row r="275" spans="1:6" s="3" customFormat="1" x14ac:dyDescent="0.25">
      <c r="A275" s="17" t="s">
        <v>188</v>
      </c>
      <c r="B275" s="171">
        <v>2</v>
      </c>
      <c r="C275" s="27"/>
      <c r="D275" s="11"/>
      <c r="E275" s="30"/>
      <c r="F275" s="67"/>
    </row>
    <row r="276" spans="1:6" s="3" customFormat="1" x14ac:dyDescent="0.25">
      <c r="A276" s="17" t="s">
        <v>291</v>
      </c>
      <c r="B276" s="171">
        <v>2</v>
      </c>
      <c r="C276" s="145"/>
      <c r="D276" s="164"/>
      <c r="E276" s="148"/>
      <c r="F276" s="148"/>
    </row>
    <row r="277" spans="1:6" s="3" customFormat="1" ht="18" x14ac:dyDescent="0.25">
      <c r="A277" s="108" t="s">
        <v>173</v>
      </c>
      <c r="B277" s="171">
        <v>2</v>
      </c>
      <c r="C277" s="218" t="str">
        <f>IF(B277=0, -5, "0")</f>
        <v>0</v>
      </c>
      <c r="D277" s="164"/>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c r="E282" s="67"/>
      <c r="F282" s="67"/>
    </row>
    <row r="283" spans="1:6" s="3" customFormat="1" ht="45" customHeight="1" x14ac:dyDescent="0.25">
      <c r="A283" s="24" t="s">
        <v>199</v>
      </c>
      <c r="B283" s="171">
        <v>2</v>
      </c>
      <c r="C283" s="27"/>
      <c r="D283" s="11"/>
      <c r="E283" s="67"/>
      <c r="F283" s="67"/>
    </row>
    <row r="284" spans="1:6" s="3" customFormat="1" ht="39.75" customHeight="1" x14ac:dyDescent="0.25">
      <c r="A284" s="101" t="s">
        <v>287</v>
      </c>
      <c r="B284" s="171">
        <v>1</v>
      </c>
      <c r="C284" s="29"/>
      <c r="D284" s="263">
        <v>0.5</v>
      </c>
    </row>
    <row r="285" spans="1:6" s="3" customFormat="1" x14ac:dyDescent="0.25">
      <c r="A285" s="19" t="s">
        <v>38</v>
      </c>
      <c r="B285" s="19"/>
      <c r="C285" s="19"/>
      <c r="D285" s="19">
        <f>SUM(B267:C283)</f>
        <v>33</v>
      </c>
    </row>
    <row r="286" spans="1:6" s="3" customFormat="1" x14ac:dyDescent="0.25">
      <c r="A286" s="19" t="s">
        <v>37</v>
      </c>
      <c r="B286" s="20"/>
      <c r="C286" s="21"/>
      <c r="D286" s="63">
        <f>D285/(COUNT(B267:C283)*2)</f>
        <v>0.97058823529411764</v>
      </c>
    </row>
    <row r="287" spans="1:6" s="3" customFormat="1" x14ac:dyDescent="0.25">
      <c r="A287" s="9"/>
      <c r="B287" s="6"/>
      <c r="C287" s="7"/>
      <c r="D287" s="6"/>
    </row>
    <row r="288" spans="1:6" s="3" customFormat="1" ht="18" x14ac:dyDescent="0.25">
      <c r="A288" s="78" t="s">
        <v>82</v>
      </c>
      <c r="B288" s="84"/>
      <c r="C288" s="85"/>
      <c r="D288" s="81">
        <f>SUM(D285,D263)</f>
        <v>56</v>
      </c>
    </row>
    <row r="289" spans="1:7" s="3" customFormat="1" ht="18" x14ac:dyDescent="0.25">
      <c r="A289" s="78" t="s">
        <v>228</v>
      </c>
      <c r="B289" s="84"/>
      <c r="C289" s="85"/>
      <c r="D289" s="82">
        <f>D288/(COUNT(B251:C262,B267:C283)*2)</f>
        <v>0.96551724137931039</v>
      </c>
    </row>
    <row r="290" spans="1:7" s="3" customFormat="1" ht="18" x14ac:dyDescent="0.25">
      <c r="A290" s="45"/>
      <c r="B290" s="46"/>
      <c r="C290" s="46"/>
      <c r="D290" s="47"/>
    </row>
    <row r="291" spans="1:7" ht="18" x14ac:dyDescent="0.35">
      <c r="A291" s="281" t="s">
        <v>4</v>
      </c>
      <c r="B291" s="281"/>
      <c r="C291" s="281"/>
      <c r="D291" s="281"/>
      <c r="E291" s="281"/>
      <c r="F291" s="281"/>
    </row>
    <row r="292" spans="1:7" x14ac:dyDescent="0.25">
      <c r="A292" s="192">
        <f>B11</f>
        <v>42817</v>
      </c>
      <c r="B292" s="6"/>
      <c r="C292" s="7"/>
      <c r="D292" s="59"/>
    </row>
    <row r="293" spans="1:7" ht="18" x14ac:dyDescent="0.25">
      <c r="A293" s="282" t="s">
        <v>19</v>
      </c>
      <c r="B293" s="283"/>
      <c r="C293" s="283"/>
      <c r="D293" s="283"/>
      <c r="E293" s="283"/>
      <c r="F293" s="283"/>
    </row>
    <row r="294" spans="1:7" ht="20.25" customHeight="1" x14ac:dyDescent="0.25">
      <c r="A294" s="32" t="s">
        <v>62</v>
      </c>
      <c r="B294" s="153">
        <v>2</v>
      </c>
      <c r="C294" s="153"/>
      <c r="D294" s="142"/>
      <c r="E294" s="66"/>
      <c r="F294" s="66"/>
    </row>
    <row r="295" spans="1:7" x14ac:dyDescent="0.25">
      <c r="A295" s="22" t="s">
        <v>6</v>
      </c>
      <c r="B295" s="170">
        <v>2</v>
      </c>
      <c r="C295" s="153"/>
      <c r="D295" s="142"/>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x14ac:dyDescent="0.25">
      <c r="A298" s="22" t="s">
        <v>39</v>
      </c>
      <c r="B298" s="170">
        <v>2</v>
      </c>
      <c r="C298" s="153"/>
      <c r="D298" s="142"/>
      <c r="E298" s="66"/>
      <c r="F298" s="66"/>
    </row>
    <row r="299" spans="1:7" ht="30" x14ac:dyDescent="0.25">
      <c r="A299" s="32" t="s">
        <v>50</v>
      </c>
      <c r="B299" s="170">
        <v>1</v>
      </c>
      <c r="C299" s="153"/>
      <c r="D299" s="156" t="s">
        <v>472</v>
      </c>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15</v>
      </c>
    </row>
    <row r="303" spans="1:7" x14ac:dyDescent="0.25">
      <c r="A303" s="19" t="s">
        <v>37</v>
      </c>
      <c r="B303" s="20"/>
      <c r="C303" s="21"/>
      <c r="D303" s="63">
        <f>D302/(COUNT(B294:C301)*2)</f>
        <v>0.9375</v>
      </c>
    </row>
    <row r="304" spans="1:7" x14ac:dyDescent="0.25">
      <c r="A304" s="34"/>
      <c r="B304" s="6"/>
      <c r="C304" s="7"/>
      <c r="D304" s="6"/>
    </row>
    <row r="305" spans="1:6" ht="18" x14ac:dyDescent="0.25">
      <c r="A305" s="282" t="s">
        <v>122</v>
      </c>
      <c r="B305" s="283"/>
      <c r="C305" s="283"/>
      <c r="D305" s="283"/>
      <c r="E305" s="283"/>
      <c r="F305" s="283"/>
    </row>
    <row r="306" spans="1:6" ht="19.5" customHeight="1" x14ac:dyDescent="0.25">
      <c r="A306" s="17" t="s">
        <v>303</v>
      </c>
      <c r="B306" s="145">
        <v>2</v>
      </c>
      <c r="C306" s="145"/>
      <c r="D306" s="146"/>
      <c r="E306" s="148"/>
      <c r="F306" s="148"/>
    </row>
    <row r="307" spans="1:6" ht="45" x14ac:dyDescent="0.25">
      <c r="A307" s="169" t="s">
        <v>373</v>
      </c>
      <c r="B307" s="171">
        <v>0</v>
      </c>
      <c r="C307" s="153"/>
      <c r="D307" s="142" t="s">
        <v>473</v>
      </c>
      <c r="E307" s="129" t="s">
        <v>459</v>
      </c>
      <c r="F307" s="66"/>
    </row>
    <row r="308" spans="1:6" ht="19.5" customHeight="1" x14ac:dyDescent="0.25">
      <c r="A308" s="18" t="s">
        <v>5</v>
      </c>
      <c r="B308" s="171">
        <v>2</v>
      </c>
      <c r="C308" s="153"/>
      <c r="D308" s="157"/>
      <c r="E308" s="147"/>
      <c r="F308" s="66"/>
    </row>
    <row r="309" spans="1:6" ht="18" x14ac:dyDescent="0.35">
      <c r="A309" s="76" t="s">
        <v>367</v>
      </c>
      <c r="B309" s="171">
        <v>2</v>
      </c>
      <c r="C309" s="217" t="str">
        <f>IF(B309=0, -5, "0")</f>
        <v>0</v>
      </c>
      <c r="D309" s="98"/>
      <c r="E309" s="147"/>
      <c r="F309" s="66"/>
    </row>
    <row r="310" spans="1:6" x14ac:dyDescent="0.25">
      <c r="A310" s="17" t="s">
        <v>108</v>
      </c>
      <c r="B310" s="171">
        <v>2</v>
      </c>
      <c r="C310" s="153"/>
      <c r="D310" s="156"/>
      <c r="E310" s="142"/>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v>2</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v>2</v>
      </c>
      <c r="C317" s="154"/>
      <c r="D317" s="262">
        <v>1</v>
      </c>
      <c r="E317" s="102"/>
      <c r="F317" s="102"/>
    </row>
    <row r="318" spans="1:6" x14ac:dyDescent="0.25">
      <c r="A318" s="19" t="s">
        <v>38</v>
      </c>
      <c r="B318" s="19"/>
      <c r="C318" s="19"/>
      <c r="D318" s="115">
        <f>SUM(B306:C316)</f>
        <v>20</v>
      </c>
    </row>
    <row r="319" spans="1:6" x14ac:dyDescent="0.25">
      <c r="A319" s="19" t="s">
        <v>37</v>
      </c>
      <c r="B319" s="20"/>
      <c r="C319" s="21"/>
      <c r="D319" s="63">
        <f>D318/(COUNT(B306:C316)*2)</f>
        <v>0.90909090909090906</v>
      </c>
    </row>
    <row r="320" spans="1:6" x14ac:dyDescent="0.25">
      <c r="A320" s="8"/>
      <c r="B320" s="7"/>
      <c r="C320" s="7"/>
      <c r="D320" s="7"/>
    </row>
    <row r="321" spans="1:9" ht="18" x14ac:dyDescent="0.25">
      <c r="A321" s="78" t="s">
        <v>41</v>
      </c>
      <c r="B321" s="84"/>
      <c r="C321" s="85"/>
      <c r="D321" s="81">
        <f>SUM(D318,D302)</f>
        <v>35</v>
      </c>
    </row>
    <row r="322" spans="1:9" ht="18" x14ac:dyDescent="0.25">
      <c r="A322" s="78" t="s">
        <v>229</v>
      </c>
      <c r="B322" s="84"/>
      <c r="C322" s="85"/>
      <c r="D322" s="82">
        <f>D321/(COUNT(B306:C316,B294:C301)*2)</f>
        <v>0.92105263157894735</v>
      </c>
    </row>
    <row r="323" spans="1:9" x14ac:dyDescent="0.25">
      <c r="A323" s="9"/>
      <c r="B323" s="6"/>
      <c r="C323" s="7"/>
      <c r="D323" s="6"/>
    </row>
    <row r="324" spans="1:9" ht="18" x14ac:dyDescent="0.35">
      <c r="A324" s="281" t="s">
        <v>21</v>
      </c>
      <c r="B324" s="281"/>
      <c r="C324" s="281"/>
      <c r="D324" s="281"/>
      <c r="E324" s="281"/>
      <c r="F324" s="281"/>
    </row>
    <row r="325" spans="1:9" x14ac:dyDescent="0.25">
      <c r="A325" s="193">
        <f>B11</f>
        <v>42817</v>
      </c>
      <c r="B325" s="6"/>
      <c r="C325" s="7"/>
      <c r="D325" s="6"/>
    </row>
    <row r="326" spans="1:9" ht="18" x14ac:dyDescent="0.25">
      <c r="A326" s="282" t="s">
        <v>12</v>
      </c>
      <c r="B326" s="283"/>
      <c r="C326" s="283"/>
      <c r="D326" s="283"/>
      <c r="E326" s="283"/>
      <c r="F326" s="283"/>
    </row>
    <row r="327" spans="1:9" ht="16.5" customHeight="1" x14ac:dyDescent="0.25">
      <c r="A327" s="17" t="s">
        <v>109</v>
      </c>
      <c r="B327" s="153">
        <v>1</v>
      </c>
      <c r="C327" s="153"/>
      <c r="D327" s="143" t="s">
        <v>464</v>
      </c>
      <c r="E327" s="147"/>
      <c r="F327" s="66"/>
    </row>
    <row r="328" spans="1:9" x14ac:dyDescent="0.25">
      <c r="A328" s="17" t="s">
        <v>51</v>
      </c>
      <c r="B328" s="170">
        <v>2</v>
      </c>
      <c r="C328" s="153"/>
      <c r="E328" s="147"/>
      <c r="F328" s="66"/>
    </row>
    <row r="329" spans="1:9" ht="14.25" customHeight="1" x14ac:dyDescent="0.25">
      <c r="A329" s="17" t="s">
        <v>100</v>
      </c>
      <c r="B329" s="170">
        <v>2</v>
      </c>
      <c r="C329" s="153"/>
      <c r="D329" s="143"/>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45" x14ac:dyDescent="0.25">
      <c r="A334" s="17" t="s">
        <v>304</v>
      </c>
      <c r="B334" s="170">
        <v>1</v>
      </c>
      <c r="C334" s="145"/>
      <c r="D334" s="162" t="s">
        <v>463</v>
      </c>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16</v>
      </c>
    </row>
    <row r="337" spans="1:6" x14ac:dyDescent="0.25">
      <c r="A337" s="19" t="s">
        <v>37</v>
      </c>
      <c r="B337" s="20"/>
      <c r="C337" s="21"/>
      <c r="D337" s="63">
        <f>D336/(COUNT(B327:C335)*2)</f>
        <v>0.88888888888888884</v>
      </c>
    </row>
    <row r="338" spans="1:6" x14ac:dyDescent="0.25">
      <c r="A338" s="9"/>
      <c r="B338" s="6"/>
      <c r="C338" s="7"/>
      <c r="D338" s="6"/>
    </row>
    <row r="339" spans="1:6" ht="18" x14ac:dyDescent="0.25">
      <c r="A339" s="282" t="s">
        <v>25</v>
      </c>
      <c r="B339" s="283"/>
      <c r="C339" s="283"/>
      <c r="D339" s="283"/>
      <c r="E339" s="283"/>
      <c r="F339" s="283"/>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2</v>
      </c>
      <c r="C344" s="153"/>
      <c r="D344" s="143"/>
      <c r="E344" s="66"/>
      <c r="F344" s="66"/>
    </row>
    <row r="345" spans="1:6" ht="58.15" customHeight="1" x14ac:dyDescent="0.25">
      <c r="A345" s="101" t="s">
        <v>287</v>
      </c>
      <c r="B345" s="170">
        <v>0</v>
      </c>
      <c r="C345" s="154"/>
      <c r="D345" s="262">
        <v>0</v>
      </c>
      <c r="E345" s="102"/>
      <c r="F345" s="102"/>
    </row>
    <row r="346" spans="1:6" ht="20.25" customHeight="1"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2">
        <f>D349/(COUNT(B340:C344,B327:C335)*2)</f>
        <v>0.9285714285714286</v>
      </c>
    </row>
    <row r="351" spans="1:6" x14ac:dyDescent="0.25">
      <c r="A351" s="9"/>
      <c r="B351" s="6"/>
      <c r="C351" s="7"/>
      <c r="D351" s="6"/>
    </row>
    <row r="352" spans="1:6" ht="18" x14ac:dyDescent="0.35">
      <c r="A352" s="281" t="s">
        <v>8</v>
      </c>
      <c r="B352" s="281"/>
      <c r="C352" s="281"/>
      <c r="D352" s="281"/>
      <c r="E352" s="281"/>
      <c r="F352" s="281"/>
    </row>
    <row r="353" spans="1:6" x14ac:dyDescent="0.25">
      <c r="A353" s="183">
        <f>B11</f>
        <v>42817</v>
      </c>
      <c r="B353" s="6"/>
      <c r="C353" s="7"/>
      <c r="D353" s="59"/>
    </row>
    <row r="354" spans="1:6" ht="16.5" x14ac:dyDescent="0.25">
      <c r="A354" s="284" t="s">
        <v>113</v>
      </c>
      <c r="B354" s="285"/>
      <c r="C354" s="285"/>
      <c r="D354" s="285"/>
      <c r="E354" s="285"/>
      <c r="F354" s="285"/>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v>2</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82" t="s">
        <v>25</v>
      </c>
      <c r="B366" s="283"/>
      <c r="C366" s="283"/>
      <c r="D366" s="283"/>
      <c r="E366" s="283"/>
      <c r="F366" s="283"/>
    </row>
    <row r="367" spans="1:6" x14ac:dyDescent="0.25">
      <c r="A367" s="17" t="s">
        <v>314</v>
      </c>
      <c r="B367" s="145">
        <v>2</v>
      </c>
      <c r="C367" s="145"/>
      <c r="D367" s="152"/>
      <c r="E367" s="66"/>
      <c r="F367" s="66"/>
    </row>
    <row r="368" spans="1:6" x14ac:dyDescent="0.25">
      <c r="A368" s="18" t="s">
        <v>105</v>
      </c>
      <c r="B368" s="171">
        <v>2</v>
      </c>
      <c r="C368" s="153"/>
      <c r="D368" s="143"/>
      <c r="E368" s="66"/>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v>2</v>
      </c>
      <c r="C378" s="153"/>
      <c r="D378" s="142"/>
      <c r="E378" s="66"/>
      <c r="F378" s="66"/>
    </row>
    <row r="379" spans="1:6" x14ac:dyDescent="0.25">
      <c r="A379" s="19" t="s">
        <v>38</v>
      </c>
      <c r="B379" s="19"/>
      <c r="C379" s="19"/>
      <c r="D379" s="19">
        <f>SUM(B367:C378)</f>
        <v>24</v>
      </c>
    </row>
    <row r="380" spans="1:6" x14ac:dyDescent="0.25">
      <c r="A380" s="19" t="s">
        <v>37</v>
      </c>
      <c r="B380" s="20"/>
      <c r="C380" s="20"/>
      <c r="D380" s="64">
        <f>D379/(COUNT(B367:C378)*2)</f>
        <v>1</v>
      </c>
    </row>
    <row r="381" spans="1:6" ht="13.5" customHeight="1" x14ac:dyDescent="0.25">
      <c r="A381" s="44"/>
      <c r="B381" s="44"/>
      <c r="C381" s="44"/>
      <c r="D381" s="44"/>
    </row>
    <row r="382" spans="1:6" ht="13.5" customHeight="1" x14ac:dyDescent="0.25">
      <c r="A382" s="282" t="s">
        <v>124</v>
      </c>
      <c r="B382" s="283"/>
      <c r="C382" s="283"/>
      <c r="D382" s="283"/>
      <c r="E382" s="283"/>
      <c r="F382" s="283"/>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ht="27" customHeight="1"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2" t="s">
        <v>29</v>
      </c>
      <c r="B391" s="283"/>
      <c r="C391" s="283"/>
      <c r="D391" s="283"/>
      <c r="E391" s="283"/>
      <c r="F391" s="283"/>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62</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81" t="s">
        <v>125</v>
      </c>
      <c r="B405" s="281"/>
      <c r="C405" s="281"/>
      <c r="D405" s="281"/>
      <c r="E405" s="281"/>
      <c r="F405" s="281"/>
    </row>
    <row r="406" spans="1:6" x14ac:dyDescent="0.25">
      <c r="A406" s="192">
        <f>B11</f>
        <v>42817</v>
      </c>
      <c r="B406" s="6"/>
      <c r="C406" s="7"/>
      <c r="D406" s="6"/>
    </row>
    <row r="407" spans="1:6" ht="16.5" x14ac:dyDescent="0.25">
      <c r="A407" s="284" t="s">
        <v>19</v>
      </c>
      <c r="B407" s="285"/>
      <c r="C407" s="285"/>
      <c r="D407" s="285"/>
      <c r="E407" s="285"/>
      <c r="F407" s="285"/>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v>2</v>
      </c>
      <c r="C411" s="27"/>
      <c r="D411" s="4"/>
      <c r="E411" s="66"/>
      <c r="F411" s="66"/>
    </row>
    <row r="412" spans="1:6" ht="45" x14ac:dyDescent="0.25">
      <c r="A412" s="32" t="s">
        <v>194</v>
      </c>
      <c r="B412" s="170">
        <v>0</v>
      </c>
      <c r="C412" s="27"/>
      <c r="D412" s="4" t="s">
        <v>461</v>
      </c>
      <c r="E412" s="129" t="s">
        <v>462</v>
      </c>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12</v>
      </c>
    </row>
    <row r="416" spans="1:6" x14ac:dyDescent="0.25">
      <c r="A416" s="19" t="s">
        <v>37</v>
      </c>
      <c r="B416" s="20"/>
      <c r="C416" s="21"/>
      <c r="D416" s="63">
        <f>D415/(COUNT(B408:C414)*2)</f>
        <v>0.8571428571428571</v>
      </c>
    </row>
    <row r="417" spans="1:6" x14ac:dyDescent="0.25">
      <c r="A417" s="34"/>
      <c r="B417" s="6"/>
      <c r="C417" s="7"/>
      <c r="D417" s="6"/>
    </row>
    <row r="418" spans="1:6" ht="16.5" x14ac:dyDescent="0.25">
      <c r="A418" s="284" t="s">
        <v>122</v>
      </c>
      <c r="B418" s="285"/>
      <c r="C418" s="285"/>
      <c r="D418" s="285"/>
      <c r="E418" s="285"/>
      <c r="F418" s="285"/>
    </row>
    <row r="419" spans="1:6" ht="16.5" x14ac:dyDescent="0.25">
      <c r="A419" s="107" t="s">
        <v>127</v>
      </c>
      <c r="B419" s="170">
        <v>2</v>
      </c>
      <c r="C419" s="217" t="str">
        <f>IF(B419=0, -5, "0")</f>
        <v>0</v>
      </c>
      <c r="D419" s="4"/>
      <c r="E419" s="66"/>
      <c r="F419" s="66"/>
    </row>
    <row r="420" spans="1:6" ht="30" x14ac:dyDescent="0.25">
      <c r="A420" s="17" t="s">
        <v>281</v>
      </c>
      <c r="B420" s="170">
        <v>2</v>
      </c>
      <c r="C420" s="27"/>
      <c r="D420" s="4"/>
      <c r="E420" s="66"/>
      <c r="F420" s="66"/>
    </row>
    <row r="421" spans="1:6" x14ac:dyDescent="0.25">
      <c r="A421" s="17" t="s">
        <v>407</v>
      </c>
      <c r="B421" s="170">
        <v>2</v>
      </c>
      <c r="C421" s="27"/>
      <c r="D421" s="4"/>
      <c r="E421" s="66"/>
      <c r="F421" s="66"/>
    </row>
    <row r="422" spans="1:6" x14ac:dyDescent="0.25">
      <c r="A422" s="17" t="s">
        <v>146</v>
      </c>
      <c r="B422" s="170">
        <v>2</v>
      </c>
      <c r="C422" s="27"/>
      <c r="D422" s="68"/>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ht="45" customHeight="1"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v>2</v>
      </c>
      <c r="C428" s="29"/>
      <c r="D428" s="262">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30</v>
      </c>
    </row>
    <row r="433" spans="1:7" ht="18" x14ac:dyDescent="0.25">
      <c r="A433" s="78" t="s">
        <v>232</v>
      </c>
      <c r="B433" s="84"/>
      <c r="C433" s="85"/>
      <c r="D433" s="82">
        <f>D432/(COUNT(B419:C427,B408:C414)*2)</f>
        <v>0.9375</v>
      </c>
    </row>
    <row r="434" spans="1:7" x14ac:dyDescent="0.25">
      <c r="A434" s="5"/>
      <c r="B434" s="6"/>
      <c r="C434" s="7"/>
      <c r="D434" s="6"/>
    </row>
    <row r="435" spans="1:7" s="167" customFormat="1" ht="18" x14ac:dyDescent="0.35">
      <c r="A435" s="281" t="s">
        <v>374</v>
      </c>
      <c r="B435" s="281"/>
      <c r="C435" s="281"/>
      <c r="D435" s="281"/>
      <c r="E435" s="281"/>
      <c r="F435" s="281"/>
    </row>
    <row r="436" spans="1:7" s="167" customFormat="1" x14ac:dyDescent="0.25">
      <c r="A436" s="195">
        <f>+B11</f>
        <v>42817</v>
      </c>
      <c r="B436" s="6"/>
      <c r="C436" s="7"/>
      <c r="D436" s="6"/>
    </row>
    <row r="437" spans="1:7" ht="18" x14ac:dyDescent="0.25">
      <c r="A437" s="282" t="s">
        <v>375</v>
      </c>
      <c r="B437" s="283"/>
      <c r="C437" s="283"/>
      <c r="D437" s="283"/>
      <c r="E437" s="283"/>
      <c r="F437" s="283"/>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315</v>
      </c>
      <c r="B440" s="170">
        <v>2</v>
      </c>
      <c r="C440" s="145"/>
      <c r="D440" s="147"/>
      <c r="E440" s="148"/>
      <c r="F440" s="147"/>
    </row>
    <row r="441" spans="1:7" ht="16.5" x14ac:dyDescent="0.3">
      <c r="A441" s="48" t="s">
        <v>195</v>
      </c>
      <c r="B441" s="170">
        <v>2</v>
      </c>
      <c r="C441" s="145"/>
      <c r="D441" s="146"/>
      <c r="E441" s="148"/>
      <c r="F441" s="66"/>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82" t="s">
        <v>31</v>
      </c>
      <c r="B444" s="283"/>
      <c r="C444" s="283"/>
      <c r="D444" s="283"/>
      <c r="E444" s="283"/>
      <c r="F444" s="283"/>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0</v>
      </c>
      <c r="C447" s="154"/>
      <c r="D447" s="262">
        <v>0</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81" t="s">
        <v>180</v>
      </c>
      <c r="B454" s="281"/>
      <c r="C454" s="281"/>
      <c r="D454" s="281"/>
      <c r="E454" s="281"/>
      <c r="F454" s="281"/>
    </row>
    <row r="455" spans="1:6" x14ac:dyDescent="0.25">
      <c r="A455" s="15"/>
      <c r="B455" s="6"/>
      <c r="C455" s="7"/>
      <c r="D455" s="6"/>
    </row>
    <row r="456" spans="1:6" x14ac:dyDescent="0.25">
      <c r="A456" s="22" t="s">
        <v>15</v>
      </c>
      <c r="B456" s="153">
        <v>2</v>
      </c>
      <c r="C456" s="153"/>
      <c r="D456" s="142"/>
      <c r="E456" s="66"/>
      <c r="F456" s="66"/>
    </row>
    <row r="457" spans="1:6" ht="30" x14ac:dyDescent="0.25">
      <c r="A457" s="32" t="s">
        <v>245</v>
      </c>
      <c r="B457" s="170">
        <v>1</v>
      </c>
      <c r="C457" s="153"/>
      <c r="D457" s="156" t="s">
        <v>452</v>
      </c>
      <c r="E457" s="66"/>
      <c r="F457" s="66"/>
    </row>
    <row r="458" spans="1:6" ht="17.25" customHeight="1" x14ac:dyDescent="0.25">
      <c r="A458" s="32" t="s">
        <v>86</v>
      </c>
      <c r="B458" s="170">
        <v>2</v>
      </c>
      <c r="C458" s="145"/>
      <c r="D458" s="162"/>
      <c r="E458" s="148"/>
      <c r="F458" s="66"/>
    </row>
    <row r="459" spans="1:6" x14ac:dyDescent="0.25">
      <c r="A459" s="32" t="s">
        <v>16</v>
      </c>
      <c r="B459" s="170">
        <v>2</v>
      </c>
      <c r="C459" s="153"/>
      <c r="D459" s="156"/>
      <c r="E459" s="66"/>
      <c r="F459" s="66"/>
    </row>
    <row r="460" spans="1:6" ht="39.75" customHeight="1" x14ac:dyDescent="0.25">
      <c r="A460" s="116" t="s">
        <v>287</v>
      </c>
      <c r="B460" s="170">
        <v>0</v>
      </c>
      <c r="C460" s="154"/>
      <c r="D460" s="261">
        <v>1</v>
      </c>
      <c r="E460" s="102"/>
      <c r="F460" s="102"/>
    </row>
    <row r="461" spans="1:6" ht="14.25" customHeight="1"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81" t="s">
        <v>87</v>
      </c>
      <c r="B464" s="281"/>
      <c r="C464" s="281"/>
      <c r="D464" s="281"/>
      <c r="E464" s="281"/>
      <c r="F464" s="281"/>
    </row>
    <row r="465" spans="1:7" x14ac:dyDescent="0.25">
      <c r="A465" s="15"/>
      <c r="B465" s="6"/>
      <c r="C465" s="7"/>
      <c r="D465" s="6"/>
    </row>
    <row r="466" spans="1:7" ht="30" x14ac:dyDescent="0.25">
      <c r="A466" s="32" t="s">
        <v>288</v>
      </c>
      <c r="B466" s="145">
        <v>1</v>
      </c>
      <c r="C466" s="145"/>
      <c r="D466" s="256" t="s">
        <v>466</v>
      </c>
      <c r="E466" s="148"/>
      <c r="F466" s="66"/>
    </row>
    <row r="467" spans="1:7" ht="18" customHeight="1" x14ac:dyDescent="0.3">
      <c r="A467" s="181" t="s">
        <v>306</v>
      </c>
      <c r="B467" s="171">
        <v>2</v>
      </c>
      <c r="C467" s="218" t="str">
        <f>IF(B467=0, -5, "0")</f>
        <v>0</v>
      </c>
      <c r="D467" s="146"/>
      <c r="E467" s="31"/>
      <c r="F467" s="66"/>
      <c r="G467" s="172"/>
    </row>
    <row r="468" spans="1:7" ht="30" x14ac:dyDescent="0.25">
      <c r="A468" s="32" t="s">
        <v>196</v>
      </c>
      <c r="B468" s="171">
        <v>2</v>
      </c>
      <c r="C468" s="145"/>
      <c r="D468" s="162"/>
      <c r="E468" s="148"/>
      <c r="F468" s="66"/>
    </row>
    <row r="469" spans="1:7" ht="45" x14ac:dyDescent="0.25">
      <c r="A469" s="32" t="s">
        <v>287</v>
      </c>
      <c r="B469" s="171">
        <v>1</v>
      </c>
      <c r="C469" s="154"/>
      <c r="D469" s="262">
        <v>0.5</v>
      </c>
      <c r="E469" s="102"/>
      <c r="F469" s="102"/>
    </row>
    <row r="470" spans="1:7" x14ac:dyDescent="0.25">
      <c r="A470" s="19" t="s">
        <v>38</v>
      </c>
      <c r="B470" s="19"/>
      <c r="C470" s="19"/>
      <c r="D470" s="19">
        <f>SUM(B466:C468)</f>
        <v>5</v>
      </c>
    </row>
    <row r="471" spans="1:7" x14ac:dyDescent="0.25">
      <c r="A471" s="19" t="s">
        <v>37</v>
      </c>
      <c r="B471" s="20"/>
      <c r="C471" s="21"/>
      <c r="D471" s="63">
        <f>D470/(COUNT(B466:C468)*2)</f>
        <v>0.83333333333333337</v>
      </c>
    </row>
    <row r="472" spans="1:7" x14ac:dyDescent="0.25">
      <c r="A472" s="14"/>
      <c r="B472" s="6"/>
      <c r="C472" s="7"/>
      <c r="D472" s="6"/>
    </row>
    <row r="473" spans="1:7" ht="18" x14ac:dyDescent="0.35">
      <c r="A473" s="281" t="s">
        <v>151</v>
      </c>
      <c r="B473" s="281"/>
      <c r="C473" s="281"/>
      <c r="D473" s="281"/>
      <c r="E473" s="281"/>
      <c r="F473" s="281"/>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2</v>
      </c>
      <c r="C476" s="217" t="str">
        <f>IF(B476=0, -5, "0")</f>
        <v>0</v>
      </c>
      <c r="D476" s="142"/>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c r="E478" s="66"/>
      <c r="F478" s="66"/>
    </row>
    <row r="479" spans="1:7" x14ac:dyDescent="0.25">
      <c r="A479" s="18" t="s">
        <v>275</v>
      </c>
      <c r="B479" s="170">
        <v>2</v>
      </c>
      <c r="C479" s="153"/>
      <c r="D479" s="143"/>
      <c r="E479" s="4"/>
      <c r="F479" s="66"/>
    </row>
    <row r="480" spans="1:7" ht="27.75" customHeight="1" x14ac:dyDescent="0.25">
      <c r="A480" s="18" t="s">
        <v>49</v>
      </c>
      <c r="B480" s="170">
        <v>2</v>
      </c>
      <c r="C480" s="153"/>
      <c r="D480" s="142"/>
      <c r="E480" s="66"/>
      <c r="F480" s="66"/>
    </row>
    <row r="481" spans="1:14" x14ac:dyDescent="0.25">
      <c r="A481" s="18" t="s">
        <v>258</v>
      </c>
      <c r="B481" s="170">
        <v>2</v>
      </c>
      <c r="C481" s="153"/>
      <c r="D481" s="142"/>
      <c r="E481" s="66"/>
      <c r="F481" s="66"/>
    </row>
    <row r="482" spans="1:14" ht="26.25" customHeight="1" x14ac:dyDescent="0.25">
      <c r="A482" s="24" t="s">
        <v>120</v>
      </c>
      <c r="B482" s="170">
        <v>2</v>
      </c>
      <c r="C482" s="153"/>
      <c r="D482" s="142"/>
      <c r="E482" s="66"/>
      <c r="F482" s="66"/>
    </row>
    <row r="483" spans="1:14" x14ac:dyDescent="0.25">
      <c r="A483" s="18" t="s">
        <v>88</v>
      </c>
      <c r="B483" s="170">
        <v>2</v>
      </c>
      <c r="C483" s="153"/>
      <c r="D483" s="129" t="s">
        <v>474</v>
      </c>
      <c r="E483" s="66"/>
      <c r="F483" s="66"/>
    </row>
    <row r="484" spans="1:14" ht="30" x14ac:dyDescent="0.25">
      <c r="A484" s="17" t="s">
        <v>257</v>
      </c>
      <c r="B484" s="170">
        <v>2</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v>2</v>
      </c>
      <c r="C486" s="170"/>
      <c r="D486" s="168"/>
      <c r="E486" s="147"/>
      <c r="F486" s="147"/>
    </row>
    <row r="487" spans="1:14" x14ac:dyDescent="0.25">
      <c r="A487" s="100" t="s">
        <v>408</v>
      </c>
      <c r="B487" s="170" t="s">
        <v>34</v>
      </c>
      <c r="C487" s="147"/>
      <c r="D487" s="147"/>
      <c r="E487" s="147"/>
      <c r="F487" s="147"/>
      <c r="G487" s="172"/>
      <c r="H487" s="167"/>
      <c r="J487" s="167"/>
      <c r="K487" s="167"/>
      <c r="L487" s="167"/>
      <c r="M487" s="167"/>
      <c r="N487" s="167"/>
    </row>
    <row r="488" spans="1:14" ht="36" customHeight="1" x14ac:dyDescent="0.25">
      <c r="A488" s="100" t="s">
        <v>409</v>
      </c>
      <c r="B488" s="170">
        <v>2</v>
      </c>
      <c r="C488" s="177"/>
      <c r="D488" s="175"/>
      <c r="E488" s="176"/>
      <c r="F488" s="176"/>
      <c r="H488" s="167"/>
      <c r="I488" s="167"/>
      <c r="J488" s="167"/>
      <c r="K488" s="167"/>
      <c r="L488" s="167"/>
      <c r="M488" s="167"/>
      <c r="N488" s="167"/>
    </row>
    <row r="489" spans="1:14" ht="45" x14ac:dyDescent="0.25">
      <c r="A489" s="100" t="s">
        <v>410</v>
      </c>
      <c r="B489" s="170" t="s">
        <v>34</v>
      </c>
      <c r="C489" s="154"/>
      <c r="D489" s="175"/>
      <c r="E489" s="147"/>
      <c r="F489" s="147"/>
      <c r="H489" s="167"/>
      <c r="I489" s="167"/>
      <c r="J489" s="167"/>
      <c r="K489" s="167"/>
      <c r="L489" s="167"/>
      <c r="M489" s="167"/>
      <c r="N489" s="167"/>
    </row>
    <row r="490" spans="1:14" s="167" customFormat="1" ht="45" x14ac:dyDescent="0.25">
      <c r="A490" s="100" t="s">
        <v>287</v>
      </c>
      <c r="B490" s="170">
        <v>2</v>
      </c>
      <c r="C490" s="154"/>
      <c r="D490" s="264">
        <v>1</v>
      </c>
      <c r="E490" s="102"/>
      <c r="F490" s="102"/>
    </row>
    <row r="491" spans="1:14" x14ac:dyDescent="0.25">
      <c r="A491" s="19" t="s">
        <v>38</v>
      </c>
      <c r="B491" s="19"/>
      <c r="C491" s="19"/>
      <c r="D491" s="19">
        <f>SUM(B475:C489)</f>
        <v>26</v>
      </c>
      <c r="H491" s="167"/>
      <c r="I491" s="167"/>
      <c r="J491" s="167"/>
      <c r="K491" s="167"/>
      <c r="L491" s="167"/>
      <c r="M491" s="167"/>
      <c r="N491" s="167"/>
    </row>
    <row r="492" spans="1:14" x14ac:dyDescent="0.25">
      <c r="A492" s="19" t="s">
        <v>37</v>
      </c>
      <c r="B492" s="20"/>
      <c r="C492" s="21"/>
      <c r="D492" s="63">
        <f>D491/(COUNT(B475:C489)*2)</f>
        <v>1</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81" t="s">
        <v>152</v>
      </c>
      <c r="B494" s="281"/>
      <c r="C494" s="281"/>
      <c r="D494" s="281"/>
      <c r="E494" s="281"/>
      <c r="F494" s="281"/>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262">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0.7</v>
      </c>
    </row>
    <row r="504" spans="1:6" ht="27.75" customHeight="1" x14ac:dyDescent="0.3">
      <c r="A504" s="71" t="s">
        <v>47</v>
      </c>
      <c r="B504" s="72"/>
      <c r="C504" s="73"/>
      <c r="D504" s="74">
        <f>SUM(D500,D491,D461,D451,D402,D349,D321,D40,D470,D288,D245,D149,D432,D189,D96)</f>
        <v>543</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0.95598591549295775</v>
      </c>
    </row>
  </sheetData>
  <sheetProtection algorithmName="SHA-512" hashValue="F+FsiwNUQIHarTZwBMnyTK9ZihWh9Q0GGPOobb+8QyC3zsQ2YZRLV7aY46QjqpuohxN7hQ7fsJI0GYavvcVi3Q==" saltValue="iCemaHjEE86P6gb2wYxpvg==" spinCount="100000" sheet="1" objects="1" scenarios="1"/>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6" orientation="portrait" horizontalDpi="4294967293" r:id="rId1"/>
  <rowBreaks count="5" manualBreakCount="5">
    <brk id="56" max="6" man="1"/>
    <brk id="151" max="6" man="1"/>
    <brk id="247" max="6" man="1"/>
    <brk id="350" max="6" man="1"/>
    <brk id="463" max="6"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7" zoomScale="96" zoomScaleSheetLayoutView="96" workbookViewId="0">
      <selection activeCell="D182" sqref="D18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1"/>
      <c r="E1" s="311"/>
      <c r="F1" s="311"/>
      <c r="G1" s="311"/>
      <c r="H1" s="311"/>
      <c r="I1" s="311"/>
    </row>
    <row r="2" spans="1:9" s="36" customFormat="1" ht="24.75" x14ac:dyDescent="0.5">
      <c r="A2" s="35"/>
      <c r="B2" s="52">
        <v>1</v>
      </c>
      <c r="D2" s="126"/>
      <c r="E2" s="126"/>
      <c r="F2" s="126"/>
      <c r="G2" s="126"/>
      <c r="H2" s="126"/>
      <c r="I2" s="126"/>
    </row>
    <row r="3" spans="1:9" s="36" customFormat="1" ht="24.75" x14ac:dyDescent="0.5">
      <c r="A3" s="35"/>
      <c r="B3" s="52">
        <v>2</v>
      </c>
      <c r="D3" s="126"/>
      <c r="E3" s="126"/>
      <c r="F3" s="126"/>
      <c r="G3" s="126"/>
      <c r="H3" s="126"/>
      <c r="I3" s="126"/>
    </row>
    <row r="4" spans="1:9" s="36" customFormat="1" ht="16.5" customHeight="1" x14ac:dyDescent="0.5">
      <c r="A4" s="35"/>
      <c r="B4" s="52" t="s">
        <v>34</v>
      </c>
      <c r="D4" s="37"/>
      <c r="E4" s="126"/>
      <c r="F4" s="126"/>
      <c r="G4" s="126"/>
      <c r="H4" s="126"/>
      <c r="I4" s="126"/>
    </row>
    <row r="5" spans="1:9" s="36" customFormat="1" ht="16.5" customHeight="1" x14ac:dyDescent="0.5">
      <c r="A5" s="35"/>
      <c r="D5" s="126"/>
      <c r="E5" s="126"/>
      <c r="F5" s="126"/>
      <c r="G5" s="126"/>
      <c r="H5" s="126"/>
      <c r="I5" s="126"/>
    </row>
    <row r="6" spans="1:9" s="36" customFormat="1" ht="37.5" customHeight="1" x14ac:dyDescent="0.5">
      <c r="A6" s="295" t="s">
        <v>52</v>
      </c>
      <c r="B6" s="295"/>
      <c r="C6" s="295"/>
      <c r="D6" s="295"/>
      <c r="E6" s="295"/>
      <c r="F6" s="295"/>
      <c r="G6" s="126"/>
      <c r="H6" s="126"/>
      <c r="I6" s="126"/>
    </row>
    <row r="7" spans="1:9" s="36" customFormat="1" ht="21.75" customHeight="1" x14ac:dyDescent="0.5">
      <c r="A7" s="296" t="str">
        <f>'A1 Exploitation'!A8:F8</f>
        <v xml:space="preserve">Dorra Sousse </v>
      </c>
      <c r="B7" s="296"/>
      <c r="C7" s="296"/>
      <c r="D7" s="296"/>
      <c r="E7" s="296"/>
      <c r="F7" s="296"/>
      <c r="G7" s="126"/>
      <c r="H7" s="126"/>
      <c r="I7" s="126"/>
    </row>
    <row r="8" spans="1:9" s="36" customFormat="1" ht="24.75" x14ac:dyDescent="0.5">
      <c r="A8" s="38" t="s">
        <v>44</v>
      </c>
      <c r="B8" s="312" t="str">
        <f>'A1 Exploitation'!B9:F9</f>
        <v>Mme Sameh SLAIMI &amp; M. Haithem BOUGAALECH</v>
      </c>
      <c r="C8" s="312"/>
      <c r="D8" s="312"/>
      <c r="E8" s="312"/>
      <c r="F8" s="312"/>
      <c r="G8" s="126"/>
      <c r="H8" s="126"/>
      <c r="I8" s="126"/>
    </row>
    <row r="9" spans="1:9" s="36" customFormat="1" ht="24.75" x14ac:dyDescent="0.5">
      <c r="A9" s="39" t="s">
        <v>46</v>
      </c>
      <c r="B9" s="313" t="str">
        <f>'A1 Exploitation'!B10:F10</f>
        <v>Directeur magasin &amp; Chefs rayons</v>
      </c>
      <c r="C9" s="313"/>
      <c r="D9" s="313"/>
      <c r="E9" s="313"/>
      <c r="F9" s="313"/>
      <c r="G9" s="126"/>
      <c r="H9" s="126"/>
      <c r="I9" s="126"/>
    </row>
    <row r="10" spans="1:9" s="36" customFormat="1" ht="24.75" x14ac:dyDescent="0.5">
      <c r="A10" s="38" t="s">
        <v>45</v>
      </c>
      <c r="B10" s="310">
        <f>'A1 Exploitation'!B11:F11</f>
        <v>42817</v>
      </c>
      <c r="C10" s="310"/>
      <c r="D10" s="310"/>
      <c r="E10" s="310"/>
      <c r="F10" s="310"/>
      <c r="G10" s="126"/>
      <c r="H10" s="126"/>
      <c r="I10" s="126"/>
    </row>
    <row r="11" spans="1:9" s="36" customFormat="1" ht="24.75" x14ac:dyDescent="0.5">
      <c r="A11" s="38" t="s">
        <v>341</v>
      </c>
      <c r="B11" s="314">
        <f>D198</f>
        <v>0.88596491228070173</v>
      </c>
      <c r="C11" s="314"/>
      <c r="D11" s="314"/>
      <c r="E11" s="314"/>
      <c r="F11" s="314"/>
      <c r="G11" s="126"/>
      <c r="H11" s="126"/>
      <c r="I11" s="126"/>
    </row>
    <row r="12" spans="1:9" s="36" customFormat="1" ht="22.5" x14ac:dyDescent="0.45">
      <c r="A12" s="35"/>
      <c r="D12" s="287"/>
      <c r="E12" s="287"/>
      <c r="F12" s="287"/>
      <c r="G12" s="287"/>
      <c r="H12" s="287"/>
      <c r="I12" s="40"/>
    </row>
    <row r="13" spans="1:9" s="36" customFormat="1" ht="11.25" customHeight="1" x14ac:dyDescent="0.3">
      <c r="A13" s="288" t="s">
        <v>32</v>
      </c>
      <c r="B13" s="289" t="s">
        <v>33</v>
      </c>
      <c r="C13" s="289"/>
      <c r="D13" s="289" t="s">
        <v>48</v>
      </c>
      <c r="E13" s="289" t="s">
        <v>213</v>
      </c>
      <c r="F13" s="289" t="s">
        <v>214</v>
      </c>
    </row>
    <row r="14" spans="1:9" s="36" customFormat="1" ht="12.75" customHeight="1" x14ac:dyDescent="0.3">
      <c r="A14" s="288"/>
      <c r="B14" s="70" t="s">
        <v>36</v>
      </c>
      <c r="C14" s="70" t="s">
        <v>35</v>
      </c>
      <c r="D14" s="289"/>
      <c r="E14" s="289"/>
      <c r="F14" s="289"/>
    </row>
    <row r="15" spans="1:9" x14ac:dyDescent="0.3">
      <c r="A15" s="41"/>
      <c r="B15" s="41"/>
      <c r="C15" s="41"/>
      <c r="D15" s="41"/>
    </row>
    <row r="16" spans="1:9" ht="19.5" x14ac:dyDescent="0.4">
      <c r="A16" s="315" t="s">
        <v>0</v>
      </c>
      <c r="B16" s="316"/>
      <c r="C16" s="316"/>
      <c r="D16" s="316"/>
      <c r="E16" s="316"/>
      <c r="F16" s="316"/>
    </row>
    <row r="17" spans="1:6" x14ac:dyDescent="0.3">
      <c r="A17" s="41" t="s">
        <v>316</v>
      </c>
      <c r="B17" s="221" t="s">
        <v>34</v>
      </c>
      <c r="C17" s="221"/>
      <c r="D17" s="222"/>
      <c r="E17" s="221"/>
      <c r="F17" s="221"/>
    </row>
    <row r="18" spans="1:6" x14ac:dyDescent="0.3">
      <c r="A18" s="48" t="s">
        <v>89</v>
      </c>
      <c r="B18" s="221">
        <v>2</v>
      </c>
      <c r="C18" s="221"/>
      <c r="D18" s="222"/>
      <c r="E18" s="221"/>
      <c r="F18" s="221"/>
    </row>
    <row r="19" spans="1:6" x14ac:dyDescent="0.3">
      <c r="A19" s="41" t="s">
        <v>90</v>
      </c>
      <c r="B19" s="221" t="s">
        <v>34</v>
      </c>
      <c r="C19" s="221"/>
      <c r="D19" s="222"/>
      <c r="E19" s="222"/>
      <c r="F19" s="221"/>
    </row>
    <row r="20" spans="1:6" x14ac:dyDescent="0.3">
      <c r="A20" s="41" t="s">
        <v>164</v>
      </c>
      <c r="B20" s="221" t="s">
        <v>34</v>
      </c>
      <c r="C20" s="221"/>
      <c r="D20" s="223"/>
      <c r="E20" s="221"/>
      <c r="F20" s="221"/>
    </row>
    <row r="21" spans="1:6" x14ac:dyDescent="0.3">
      <c r="A21" s="87" t="s">
        <v>236</v>
      </c>
      <c r="B21" s="221" t="s">
        <v>34</v>
      </c>
      <c r="C21" s="221"/>
      <c r="D21" s="224"/>
      <c r="E21" s="221"/>
      <c r="F21" s="221"/>
    </row>
    <row r="22" spans="1:6" x14ac:dyDescent="0.3">
      <c r="A22" s="317" t="s">
        <v>38</v>
      </c>
      <c r="B22" s="304"/>
      <c r="C22" s="305"/>
      <c r="D22" s="127">
        <f>SUM(B17:C21)</f>
        <v>2</v>
      </c>
    </row>
    <row r="23" spans="1:6" x14ac:dyDescent="0.3">
      <c r="A23" s="301" t="s">
        <v>342</v>
      </c>
      <c r="B23" s="302"/>
      <c r="C23" s="303"/>
      <c r="D23" s="65">
        <f>D22/(COUNT(B17:C21)*2)</f>
        <v>1</v>
      </c>
    </row>
    <row r="24" spans="1:6" s="50" customFormat="1" x14ac:dyDescent="0.3">
      <c r="A24" s="54"/>
      <c r="B24" s="55"/>
      <c r="C24" s="55"/>
      <c r="D24" s="56"/>
    </row>
    <row r="25" spans="1:6" ht="19.5" x14ac:dyDescent="0.4">
      <c r="A25" s="299" t="s">
        <v>4</v>
      </c>
      <c r="B25" s="300"/>
      <c r="C25" s="300"/>
      <c r="D25" s="300"/>
      <c r="E25" s="300"/>
      <c r="F25" s="300"/>
    </row>
    <row r="26" spans="1:6" ht="33.75" x14ac:dyDescent="0.35">
      <c r="A26" s="76" t="s">
        <v>107</v>
      </c>
      <c r="B26" s="221">
        <v>1</v>
      </c>
      <c r="C26" s="248" t="str">
        <f>IF(B26=0, -5, "0")</f>
        <v>0</v>
      </c>
      <c r="D26" s="222" t="s">
        <v>460</v>
      </c>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1" t="s">
        <v>38</v>
      </c>
      <c r="B32" s="302"/>
      <c r="C32" s="303"/>
      <c r="D32" s="125">
        <f>SUM(B26:C31)</f>
        <v>11</v>
      </c>
    </row>
    <row r="33" spans="1:6" x14ac:dyDescent="0.3">
      <c r="A33" s="301" t="s">
        <v>342</v>
      </c>
      <c r="B33" s="302"/>
      <c r="C33" s="303"/>
      <c r="D33" s="65">
        <f>D32/(COUNT(B26:C31)*2)</f>
        <v>0.91666666666666663</v>
      </c>
    </row>
    <row r="34" spans="1:6" s="50" customFormat="1" x14ac:dyDescent="0.3">
      <c r="A34" s="54"/>
      <c r="B34" s="55"/>
      <c r="C34" s="55"/>
      <c r="D34" s="56"/>
    </row>
    <row r="35" spans="1:6" s="50" customFormat="1" ht="19.5" x14ac:dyDescent="0.4">
      <c r="A35" s="299" t="s">
        <v>246</v>
      </c>
      <c r="B35" s="300"/>
      <c r="C35" s="300"/>
      <c r="D35" s="300"/>
      <c r="E35" s="300"/>
      <c r="F35" s="300"/>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01" t="s">
        <v>38</v>
      </c>
      <c r="B41" s="302"/>
      <c r="C41" s="303"/>
      <c r="D41" s="125">
        <f>SUM(B36:C40)</f>
        <v>10</v>
      </c>
      <c r="E41" s="37"/>
      <c r="F41" s="37"/>
    </row>
    <row r="42" spans="1:6" s="50" customFormat="1" x14ac:dyDescent="0.3">
      <c r="A42" s="301" t="s">
        <v>342</v>
      </c>
      <c r="B42" s="302"/>
      <c r="C42" s="303"/>
      <c r="D42" s="65">
        <f>D41/(COUNT(B36:C40)*2)</f>
        <v>1</v>
      </c>
      <c r="E42" s="37"/>
      <c r="F42" s="37"/>
    </row>
    <row r="43" spans="1:6" s="50" customFormat="1" x14ac:dyDescent="0.3">
      <c r="A43" s="90"/>
      <c r="B43" s="91"/>
      <c r="C43" s="91"/>
      <c r="D43" s="92"/>
    </row>
    <row r="44" spans="1:6" ht="19.5" x14ac:dyDescent="0.4">
      <c r="A44" s="308" t="s">
        <v>21</v>
      </c>
      <c r="B44" s="309"/>
      <c r="C44" s="309"/>
      <c r="D44" s="309"/>
      <c r="E44" s="309"/>
      <c r="F44" s="309"/>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t="s">
        <v>465</v>
      </c>
      <c r="E49" s="221"/>
      <c r="F49" s="221"/>
    </row>
    <row r="50" spans="1:6" ht="18" x14ac:dyDescent="0.35">
      <c r="A50" s="76" t="s">
        <v>343</v>
      </c>
      <c r="B50" s="221">
        <v>2</v>
      </c>
      <c r="C50" s="248"/>
      <c r="D50" s="248"/>
      <c r="E50" s="221"/>
      <c r="F50" s="221"/>
    </row>
    <row r="51" spans="1:6" x14ac:dyDescent="0.3">
      <c r="A51" s="301" t="s">
        <v>38</v>
      </c>
      <c r="B51" s="302"/>
      <c r="C51" s="303"/>
      <c r="D51" s="125">
        <f>SUM(B45:C50)</f>
        <v>12</v>
      </c>
    </row>
    <row r="52" spans="1:6" x14ac:dyDescent="0.3">
      <c r="A52" s="301" t="s">
        <v>342</v>
      </c>
      <c r="B52" s="302"/>
      <c r="C52" s="303"/>
      <c r="D52" s="65">
        <f>D51/(COUNT(B45:C50)*2)</f>
        <v>1</v>
      </c>
    </row>
    <row r="53" spans="1:6" s="50" customFormat="1" x14ac:dyDescent="0.3">
      <c r="A53" s="54"/>
      <c r="B53" s="55"/>
      <c r="C53" s="55"/>
      <c r="D53" s="56"/>
    </row>
    <row r="54" spans="1:6" ht="19.5" x14ac:dyDescent="0.4">
      <c r="A54" s="299" t="s">
        <v>8</v>
      </c>
      <c r="B54" s="300"/>
      <c r="C54" s="300"/>
      <c r="D54" s="300"/>
      <c r="E54" s="300"/>
      <c r="F54" s="300"/>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ht="30.75" x14ac:dyDescent="0.3">
      <c r="A58" s="51" t="s">
        <v>101</v>
      </c>
      <c r="B58" s="221">
        <v>1</v>
      </c>
      <c r="C58" s="221"/>
      <c r="D58" s="223" t="s">
        <v>414</v>
      </c>
      <c r="E58" s="221"/>
      <c r="F58" s="221"/>
    </row>
    <row r="59" spans="1:6" ht="66.75" x14ac:dyDescent="0.35">
      <c r="A59" s="83" t="s">
        <v>249</v>
      </c>
      <c r="B59" s="221">
        <v>1</v>
      </c>
      <c r="C59" s="248" t="str">
        <f>IF(B59=0, -5, "0")</f>
        <v>0</v>
      </c>
      <c r="D59" s="222" t="s">
        <v>415</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1" t="s">
        <v>38</v>
      </c>
      <c r="B62" s="302"/>
      <c r="C62" s="303"/>
      <c r="D62" s="125">
        <f>SUM(B55:C61)</f>
        <v>12</v>
      </c>
    </row>
    <row r="63" spans="1:6" x14ac:dyDescent="0.3">
      <c r="A63" s="301" t="s">
        <v>342</v>
      </c>
      <c r="B63" s="302"/>
      <c r="C63" s="303"/>
      <c r="D63" s="65">
        <f>D62/(COUNT(B55:C61)*2)</f>
        <v>0.8571428571428571</v>
      </c>
    </row>
    <row r="64" spans="1:6" s="50" customFormat="1" x14ac:dyDescent="0.3">
      <c r="A64" s="54"/>
      <c r="B64" s="55"/>
      <c r="C64" s="55"/>
      <c r="D64" s="56"/>
    </row>
    <row r="65" spans="1:6" ht="19.5" x14ac:dyDescent="0.4">
      <c r="A65" s="299" t="s">
        <v>143</v>
      </c>
      <c r="B65" s="300"/>
      <c r="C65" s="300"/>
      <c r="D65" s="300"/>
      <c r="E65" s="300"/>
      <c r="F65" s="300"/>
    </row>
    <row r="66" spans="1:6" ht="49.5" x14ac:dyDescent="0.4">
      <c r="A66" s="41" t="s">
        <v>318</v>
      </c>
      <c r="B66" s="227">
        <v>2</v>
      </c>
      <c r="C66" s="228"/>
      <c r="D66" s="257" t="s">
        <v>420</v>
      </c>
      <c r="E66" s="257" t="s">
        <v>421</v>
      </c>
      <c r="F66" s="221"/>
    </row>
    <row r="67" spans="1:6" ht="19.5" x14ac:dyDescent="0.4">
      <c r="A67" s="41" t="s">
        <v>319</v>
      </c>
      <c r="B67" s="227">
        <v>1</v>
      </c>
      <c r="C67" s="228"/>
      <c r="D67" s="222" t="s">
        <v>423</v>
      </c>
      <c r="E67" s="230"/>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v>2</v>
      </c>
      <c r="C70" s="228"/>
      <c r="D70" s="230"/>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E74" s="232"/>
      <c r="F74" s="221"/>
    </row>
    <row r="75" spans="1:6" ht="18" x14ac:dyDescent="0.35">
      <c r="A75" s="89" t="s">
        <v>265</v>
      </c>
      <c r="B75" s="227">
        <v>2</v>
      </c>
      <c r="C75" s="248" t="str">
        <f>IF(B75=0, -5, "0")</f>
        <v>0</v>
      </c>
      <c r="D75" s="232"/>
      <c r="E75" s="232"/>
      <c r="F75" s="221"/>
    </row>
    <row r="76" spans="1:6" ht="33.75" x14ac:dyDescent="0.35">
      <c r="A76" s="89" t="s">
        <v>332</v>
      </c>
      <c r="B76" s="227">
        <v>1</v>
      </c>
      <c r="C76" s="248" t="str">
        <f>IF(B76=0, -5, "0")</f>
        <v>0</v>
      </c>
      <c r="D76" s="222" t="s">
        <v>425</v>
      </c>
      <c r="E76" s="232"/>
      <c r="F76" s="221"/>
    </row>
    <row r="77" spans="1:6" s="50" customFormat="1" ht="33" x14ac:dyDescent="0.3">
      <c r="A77" s="49" t="s">
        <v>263</v>
      </c>
      <c r="B77" s="227">
        <v>1</v>
      </c>
      <c r="C77" s="233"/>
      <c r="D77" s="222" t="s">
        <v>426</v>
      </c>
      <c r="E77" s="234"/>
      <c r="F77" s="233"/>
    </row>
    <row r="78" spans="1:6" x14ac:dyDescent="0.3">
      <c r="A78" s="41" t="s">
        <v>198</v>
      </c>
      <c r="B78" s="227">
        <v>2</v>
      </c>
      <c r="C78" s="221"/>
      <c r="D78" s="234"/>
      <c r="E78" s="232"/>
      <c r="F78" s="221"/>
    </row>
    <row r="79" spans="1:6" ht="49.5" x14ac:dyDescent="0.35">
      <c r="A79" s="83" t="s">
        <v>184</v>
      </c>
      <c r="B79" s="227">
        <v>2</v>
      </c>
      <c r="C79" s="248" t="str">
        <f>IF(B79=0, -5, "0")</f>
        <v>0</v>
      </c>
      <c r="D79" s="258" t="s">
        <v>424</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ht="49.5" x14ac:dyDescent="0.3">
      <c r="A82" s="41" t="s">
        <v>94</v>
      </c>
      <c r="B82" s="227">
        <v>0</v>
      </c>
      <c r="C82" s="221"/>
      <c r="D82" s="258" t="s">
        <v>475</v>
      </c>
      <c r="E82" s="235" t="s">
        <v>476</v>
      </c>
      <c r="F82" s="221"/>
    </row>
    <row r="83" spans="1:6" x14ac:dyDescent="0.3">
      <c r="A83" s="301" t="s">
        <v>38</v>
      </c>
      <c r="B83" s="302"/>
      <c r="C83" s="303"/>
      <c r="D83" s="125">
        <f>SUM(B66:C82)</f>
        <v>27</v>
      </c>
    </row>
    <row r="84" spans="1:6" x14ac:dyDescent="0.3">
      <c r="A84" s="301" t="s">
        <v>342</v>
      </c>
      <c r="B84" s="302"/>
      <c r="C84" s="303"/>
      <c r="D84" s="65">
        <f>D83/(COUNT(B66:C82)*2)</f>
        <v>0.84375</v>
      </c>
    </row>
    <row r="85" spans="1:6" s="50" customFormat="1" x14ac:dyDescent="0.3">
      <c r="A85" s="54"/>
      <c r="B85" s="55"/>
      <c r="C85" s="55"/>
      <c r="D85" s="56"/>
    </row>
    <row r="86" spans="1:6" ht="19.5" x14ac:dyDescent="0.4">
      <c r="A86" s="299" t="s">
        <v>237</v>
      </c>
      <c r="B86" s="300"/>
      <c r="C86" s="300"/>
      <c r="D86" s="300"/>
      <c r="E86" s="300"/>
      <c r="F86" s="300"/>
    </row>
    <row r="87" spans="1:6" ht="51" x14ac:dyDescent="0.4">
      <c r="A87" s="93" t="s">
        <v>320</v>
      </c>
      <c r="B87" s="237">
        <v>1</v>
      </c>
      <c r="C87" s="228"/>
      <c r="D87" s="222" t="s">
        <v>477</v>
      </c>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38" t="str">
        <f>IF(B93=0, -5, "0")</f>
        <v>0</v>
      </c>
      <c r="D93" s="222"/>
      <c r="E93" s="221"/>
      <c r="F93" s="221"/>
    </row>
    <row r="94" spans="1:6" ht="33" x14ac:dyDescent="0.3">
      <c r="A94" s="48" t="s">
        <v>182</v>
      </c>
      <c r="B94" s="237">
        <v>1</v>
      </c>
      <c r="C94" s="221"/>
      <c r="D94" s="257" t="s">
        <v>478</v>
      </c>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50.25" x14ac:dyDescent="0.35">
      <c r="A98" s="89" t="s">
        <v>216</v>
      </c>
      <c r="B98" s="237">
        <v>2</v>
      </c>
      <c r="C98" s="248" t="str">
        <f>IF(B98=0, -5, "0")</f>
        <v>0</v>
      </c>
      <c r="D98" s="222" t="s">
        <v>428</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01" t="s">
        <v>38</v>
      </c>
      <c r="B101" s="302"/>
      <c r="C101" s="303"/>
      <c r="D101" s="125">
        <f>SUM(B87:C100)</f>
        <v>26</v>
      </c>
    </row>
    <row r="102" spans="1:6" x14ac:dyDescent="0.3">
      <c r="A102" s="301" t="s">
        <v>342</v>
      </c>
      <c r="B102" s="302"/>
      <c r="C102" s="303"/>
      <c r="D102" s="65">
        <f>D101/(COUNT(B87:C100)*2)</f>
        <v>0.9285714285714286</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9" t="s">
        <v>238</v>
      </c>
      <c r="B105" s="300"/>
      <c r="C105" s="300"/>
      <c r="D105" s="300"/>
      <c r="E105" s="300"/>
      <c r="F105" s="300"/>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01" t="s">
        <v>38</v>
      </c>
      <c r="B117" s="302"/>
      <c r="C117" s="303"/>
      <c r="D117" s="125">
        <f>SUM(B106:C116)</f>
        <v>22</v>
      </c>
      <c r="E117" s="37"/>
      <c r="F117" s="37"/>
    </row>
    <row r="118" spans="1:6" s="50" customFormat="1" x14ac:dyDescent="0.3">
      <c r="A118" s="301" t="s">
        <v>342</v>
      </c>
      <c r="B118" s="302"/>
      <c r="C118" s="303"/>
      <c r="D118" s="65">
        <f>D117/(COUNT(B106:C116)*2)</f>
        <v>1</v>
      </c>
      <c r="E118" s="37"/>
      <c r="F118" s="37"/>
    </row>
    <row r="119" spans="1:6" s="50" customFormat="1" x14ac:dyDescent="0.3">
      <c r="A119" s="54"/>
      <c r="B119" s="55"/>
      <c r="C119" s="55"/>
      <c r="D119" s="56"/>
    </row>
    <row r="120" spans="1:6" ht="19.5" x14ac:dyDescent="0.4">
      <c r="A120" s="299" t="s">
        <v>208</v>
      </c>
      <c r="B120" s="300"/>
      <c r="C120" s="300"/>
      <c r="D120" s="300"/>
      <c r="E120" s="300"/>
      <c r="F120" s="300"/>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66" x14ac:dyDescent="0.4">
      <c r="A125" s="41" t="s">
        <v>339</v>
      </c>
      <c r="B125" s="238">
        <v>1</v>
      </c>
      <c r="C125" s="228"/>
      <c r="D125" s="257" t="s">
        <v>430</v>
      </c>
      <c r="E125" s="257"/>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ht="66" x14ac:dyDescent="0.3">
      <c r="A128" s="48" t="s">
        <v>183</v>
      </c>
      <c r="B128" s="238">
        <v>0</v>
      </c>
      <c r="C128" s="241"/>
      <c r="D128" s="222" t="s">
        <v>479</v>
      </c>
      <c r="E128" s="222" t="s">
        <v>451</v>
      </c>
      <c r="F128" s="221"/>
    </row>
    <row r="129" spans="1:6" ht="50.25" x14ac:dyDescent="0.35">
      <c r="A129" s="83" t="s">
        <v>217</v>
      </c>
      <c r="B129" s="238">
        <v>2</v>
      </c>
      <c r="C129" s="249" t="str">
        <f>IF(B129=0, -5, "0")</f>
        <v>0</v>
      </c>
      <c r="D129" s="222" t="s">
        <v>432</v>
      </c>
      <c r="E129" s="222"/>
      <c r="F129" s="221"/>
    </row>
    <row r="130" spans="1:6" x14ac:dyDescent="0.3">
      <c r="A130" s="51" t="s">
        <v>323</v>
      </c>
      <c r="B130" s="238">
        <v>2</v>
      </c>
      <c r="C130" s="241"/>
      <c r="D130" s="222"/>
      <c r="E130" s="222"/>
      <c r="F130" s="221"/>
    </row>
    <row r="131" spans="1:6" ht="33" x14ac:dyDescent="0.35">
      <c r="A131" s="88" t="s">
        <v>366</v>
      </c>
      <c r="B131" s="238">
        <v>2</v>
      </c>
      <c r="C131" s="249" t="str">
        <f>IF(B131=0, -5, "0")</f>
        <v>0</v>
      </c>
      <c r="D131" s="257" t="s">
        <v>431</v>
      </c>
      <c r="E131" s="257"/>
      <c r="F131" s="233"/>
    </row>
    <row r="132" spans="1:6" x14ac:dyDescent="0.3">
      <c r="A132" s="301" t="s">
        <v>38</v>
      </c>
      <c r="B132" s="302"/>
      <c r="C132" s="303"/>
      <c r="D132" s="125">
        <f>SUM(B121:C131)</f>
        <v>19</v>
      </c>
    </row>
    <row r="133" spans="1:6" x14ac:dyDescent="0.3">
      <c r="A133" s="301" t="s">
        <v>342</v>
      </c>
      <c r="B133" s="302"/>
      <c r="C133" s="303"/>
      <c r="D133" s="63">
        <f>D132/(COUNT(B121:C131)*2)</f>
        <v>0.86363636363636365</v>
      </c>
    </row>
    <row r="134" spans="1:6" s="50" customFormat="1" x14ac:dyDescent="0.3">
      <c r="A134" s="54"/>
      <c r="B134" s="55"/>
      <c r="C134" s="55"/>
      <c r="D134" s="61"/>
    </row>
    <row r="135" spans="1:6" ht="24.75" customHeight="1" x14ac:dyDescent="0.4">
      <c r="A135" s="299" t="s">
        <v>78</v>
      </c>
      <c r="B135" s="300"/>
      <c r="C135" s="300"/>
      <c r="D135" s="300"/>
      <c r="E135" s="300"/>
      <c r="F135" s="300"/>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ht="18" customHeight="1" x14ac:dyDescent="0.3">
      <c r="A139" s="95" t="s">
        <v>325</v>
      </c>
      <c r="B139" s="237">
        <v>0</v>
      </c>
      <c r="C139" s="222"/>
      <c r="D139" s="259" t="s">
        <v>435</v>
      </c>
      <c r="E139" s="221" t="s">
        <v>436</v>
      </c>
      <c r="F139" s="221"/>
    </row>
    <row r="140" spans="1:6" s="50" customFormat="1" ht="49.5" x14ac:dyDescent="0.3">
      <c r="A140" s="49" t="s">
        <v>350</v>
      </c>
      <c r="B140" s="237">
        <v>0</v>
      </c>
      <c r="C140" s="244"/>
      <c r="D140" s="260" t="s">
        <v>437</v>
      </c>
      <c r="E140" s="260" t="s">
        <v>438</v>
      </c>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E143" s="221"/>
      <c r="F143" s="221"/>
    </row>
    <row r="144" spans="1:6" ht="66" x14ac:dyDescent="0.35">
      <c r="A144" s="76" t="s">
        <v>218</v>
      </c>
      <c r="B144" s="237">
        <v>2</v>
      </c>
      <c r="C144" s="250" t="str">
        <f>IF(B144=0, -5, "0")</f>
        <v>0</v>
      </c>
      <c r="D144" s="260" t="s">
        <v>439</v>
      </c>
      <c r="E144" s="221"/>
      <c r="F144" s="221"/>
    </row>
    <row r="145" spans="1:6" x14ac:dyDescent="0.3">
      <c r="A145" s="51" t="s">
        <v>104</v>
      </c>
      <c r="B145" s="237">
        <v>2</v>
      </c>
      <c r="C145" s="222"/>
      <c r="D145" s="225"/>
      <c r="E145" s="221"/>
      <c r="F145" s="221"/>
    </row>
    <row r="146" spans="1:6" ht="33" x14ac:dyDescent="0.3">
      <c r="A146" s="93" t="s">
        <v>240</v>
      </c>
      <c r="B146" s="259">
        <v>1</v>
      </c>
      <c r="C146" s="222"/>
      <c r="D146" s="259" t="s">
        <v>433</v>
      </c>
      <c r="E146" s="257" t="s">
        <v>434</v>
      </c>
      <c r="F146" s="221"/>
    </row>
    <row r="147" spans="1:6" ht="66" x14ac:dyDescent="0.3">
      <c r="A147" s="41" t="s">
        <v>352</v>
      </c>
      <c r="B147" s="237">
        <v>1</v>
      </c>
      <c r="C147" s="222"/>
      <c r="D147" s="259" t="s">
        <v>441</v>
      </c>
      <c r="E147" s="221"/>
      <c r="F147" s="221"/>
    </row>
    <row r="148" spans="1:6" x14ac:dyDescent="0.3">
      <c r="A148" s="301" t="s">
        <v>38</v>
      </c>
      <c r="B148" s="302"/>
      <c r="C148" s="303"/>
      <c r="D148" s="125">
        <f>SUM(B136:C147)</f>
        <v>18</v>
      </c>
    </row>
    <row r="149" spans="1:6" x14ac:dyDescent="0.3">
      <c r="A149" s="301" t="s">
        <v>342</v>
      </c>
      <c r="B149" s="302"/>
      <c r="C149" s="303"/>
      <c r="D149" s="65">
        <f>D148/(COUNT(B136:C147)*2)</f>
        <v>0.75</v>
      </c>
    </row>
    <row r="150" spans="1:6" s="50" customFormat="1" x14ac:dyDescent="0.3">
      <c r="A150" s="54"/>
      <c r="B150" s="55"/>
      <c r="C150" s="55"/>
      <c r="D150" s="56"/>
    </row>
    <row r="151" spans="1:6" ht="19.5" x14ac:dyDescent="0.4">
      <c r="A151" s="299" t="s">
        <v>243</v>
      </c>
      <c r="B151" s="300"/>
      <c r="C151" s="300"/>
      <c r="D151" s="300"/>
      <c r="E151" s="300"/>
      <c r="F151" s="300"/>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1" t="s">
        <v>38</v>
      </c>
      <c r="B160" s="304"/>
      <c r="C160" s="305"/>
      <c r="D160" s="188">
        <f>SUM(B152:C159)</f>
        <v>16</v>
      </c>
    </row>
    <row r="161" spans="1:6" x14ac:dyDescent="0.3">
      <c r="A161" s="301" t="s">
        <v>342</v>
      </c>
      <c r="B161" s="302"/>
      <c r="C161" s="303"/>
      <c r="D161" s="65">
        <f>D160/(COUNT(B152:C159)*2)</f>
        <v>1</v>
      </c>
    </row>
    <row r="162" spans="1:6" s="50" customFormat="1" ht="28.15" customHeight="1" x14ac:dyDescent="0.3">
      <c r="A162" s="54"/>
      <c r="B162" s="55"/>
      <c r="C162" s="57"/>
      <c r="D162" s="58"/>
    </row>
    <row r="163" spans="1:6" ht="19.5" x14ac:dyDescent="0.4">
      <c r="A163" s="299" t="s">
        <v>85</v>
      </c>
      <c r="B163" s="300"/>
      <c r="C163" s="300"/>
      <c r="D163" s="300"/>
      <c r="E163" s="300"/>
      <c r="F163" s="300"/>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ht="148.5" x14ac:dyDescent="0.3">
      <c r="A166" s="87" t="s">
        <v>241</v>
      </c>
      <c r="B166" s="221">
        <v>0</v>
      </c>
      <c r="C166" s="221"/>
      <c r="D166" s="222" t="s">
        <v>454</v>
      </c>
      <c r="E166" s="257" t="s">
        <v>449</v>
      </c>
      <c r="F166" s="221"/>
    </row>
    <row r="167" spans="1:6" ht="19.5" customHeight="1" x14ac:dyDescent="0.3">
      <c r="A167" s="41" t="s">
        <v>95</v>
      </c>
      <c r="B167" s="221">
        <v>2</v>
      </c>
      <c r="C167" s="221"/>
      <c r="D167" s="221"/>
      <c r="E167" s="222"/>
      <c r="F167" s="221"/>
    </row>
    <row r="168" spans="1:6" ht="17.25" customHeight="1" x14ac:dyDescent="0.3">
      <c r="A168" s="301" t="s">
        <v>38</v>
      </c>
      <c r="B168" s="302"/>
      <c r="C168" s="303"/>
      <c r="D168" s="125">
        <f>SUM(B164:C167)</f>
        <v>6</v>
      </c>
    </row>
    <row r="169" spans="1:6" x14ac:dyDescent="0.3">
      <c r="A169" s="301" t="s">
        <v>342</v>
      </c>
      <c r="B169" s="302"/>
      <c r="C169" s="303"/>
      <c r="D169" s="65">
        <f>D168/(COUNT(B164:C167)*2)</f>
        <v>0.75</v>
      </c>
    </row>
    <row r="170" spans="1:6" s="50" customFormat="1" x14ac:dyDescent="0.3">
      <c r="A170" s="54"/>
      <c r="B170" s="55"/>
      <c r="C170" s="55"/>
      <c r="D170" s="56"/>
    </row>
    <row r="171" spans="1:6" ht="19.5" x14ac:dyDescent="0.4">
      <c r="A171" s="306" t="s">
        <v>17</v>
      </c>
      <c r="B171" s="307"/>
      <c r="C171" s="307"/>
      <c r="D171" s="307"/>
      <c r="E171" s="307"/>
      <c r="F171" s="307"/>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ht="33" x14ac:dyDescent="0.3">
      <c r="A174" s="87" t="s">
        <v>220</v>
      </c>
      <c r="B174" s="221">
        <v>1</v>
      </c>
      <c r="C174" s="221"/>
      <c r="D174" s="222" t="s">
        <v>450</v>
      </c>
      <c r="E174" s="221"/>
      <c r="F174" s="221"/>
    </row>
    <row r="175" spans="1:6" ht="48.75" customHeight="1" x14ac:dyDescent="0.3">
      <c r="A175" s="41" t="s">
        <v>163</v>
      </c>
      <c r="B175" s="221">
        <v>2</v>
      </c>
      <c r="C175" s="221"/>
      <c r="D175" s="222"/>
      <c r="E175" s="222"/>
      <c r="F175" s="221"/>
    </row>
    <row r="176" spans="1:6" x14ac:dyDescent="0.3">
      <c r="A176" s="301" t="s">
        <v>38</v>
      </c>
      <c r="B176" s="302"/>
      <c r="C176" s="303"/>
      <c r="D176" s="125">
        <f>SUM(B172:C175)</f>
        <v>7</v>
      </c>
    </row>
    <row r="177" spans="1:6" x14ac:dyDescent="0.3">
      <c r="A177" s="301" t="s">
        <v>342</v>
      </c>
      <c r="B177" s="302"/>
      <c r="C177" s="303"/>
      <c r="D177" s="65">
        <f>D176/(COUNT(B172:C175)*2)</f>
        <v>0.875</v>
      </c>
    </row>
    <row r="178" spans="1:6" s="50" customFormat="1" x14ac:dyDescent="0.3">
      <c r="A178" s="54"/>
      <c r="B178" s="55"/>
      <c r="C178" s="55"/>
      <c r="D178" s="56"/>
    </row>
    <row r="179" spans="1:6" ht="19.5" x14ac:dyDescent="0.4">
      <c r="A179" s="299" t="s">
        <v>87</v>
      </c>
      <c r="B179" s="300"/>
      <c r="C179" s="300"/>
      <c r="D179" s="300"/>
      <c r="E179" s="300"/>
      <c r="F179" s="300"/>
    </row>
    <row r="180" spans="1:6" ht="33" x14ac:dyDescent="0.3">
      <c r="A180" s="87" t="s">
        <v>364</v>
      </c>
      <c r="B180" s="221">
        <v>0</v>
      </c>
      <c r="C180" s="221"/>
      <c r="D180" s="257" t="s">
        <v>444</v>
      </c>
      <c r="E180" s="222" t="s">
        <v>445</v>
      </c>
      <c r="F180" s="221"/>
    </row>
    <row r="181" spans="1:6" x14ac:dyDescent="0.3">
      <c r="A181" s="95" t="s">
        <v>247</v>
      </c>
      <c r="B181" s="221">
        <v>2</v>
      </c>
      <c r="C181" s="221"/>
      <c r="D181" s="222"/>
      <c r="E181" s="168"/>
      <c r="F181" s="221"/>
    </row>
    <row r="182" spans="1:6" ht="66" x14ac:dyDescent="0.3">
      <c r="A182" s="41" t="s">
        <v>97</v>
      </c>
      <c r="B182" s="221">
        <v>1</v>
      </c>
      <c r="C182" s="221"/>
      <c r="D182" s="222" t="s">
        <v>446</v>
      </c>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01" t="s">
        <v>38</v>
      </c>
      <c r="B185" s="302"/>
      <c r="C185" s="303"/>
      <c r="D185" s="125">
        <f>SUM(B180:C184)</f>
        <v>7</v>
      </c>
    </row>
    <row r="186" spans="1:6" x14ac:dyDescent="0.3">
      <c r="A186" s="301" t="s">
        <v>342</v>
      </c>
      <c r="B186" s="302"/>
      <c r="C186" s="303"/>
      <c r="D186" s="65">
        <f>D185/(COUNT(B180:C184)*2)</f>
        <v>0.7</v>
      </c>
    </row>
    <row r="187" spans="1:6" s="50" customFormat="1" x14ac:dyDescent="0.3">
      <c r="A187" s="54"/>
      <c r="B187" s="55"/>
      <c r="C187" s="55"/>
      <c r="D187" s="56"/>
    </row>
    <row r="188" spans="1:6" ht="19.5" x14ac:dyDescent="0.4">
      <c r="A188" s="299" t="s">
        <v>242</v>
      </c>
      <c r="B188" s="300"/>
      <c r="C188" s="300"/>
      <c r="D188" s="300"/>
      <c r="E188" s="300"/>
      <c r="F188" s="300"/>
    </row>
    <row r="189" spans="1:6" x14ac:dyDescent="0.3">
      <c r="A189" s="41" t="s">
        <v>357</v>
      </c>
      <c r="B189" s="221">
        <v>2</v>
      </c>
      <c r="C189" s="221"/>
      <c r="D189" s="221"/>
      <c r="E189" s="221"/>
      <c r="F189" s="221"/>
    </row>
    <row r="190" spans="1:6" ht="18" x14ac:dyDescent="0.35">
      <c r="A190" s="160" t="s">
        <v>365</v>
      </c>
      <c r="B190" s="221">
        <v>2</v>
      </c>
      <c r="C190" s="248" t="str">
        <f>IF(B190=0, -5, "0")</f>
        <v>0</v>
      </c>
      <c r="D190" s="221"/>
      <c r="E190" s="221"/>
      <c r="F190" s="233"/>
    </row>
    <row r="191" spans="1:6" x14ac:dyDescent="0.3">
      <c r="A191" s="48" t="s">
        <v>360</v>
      </c>
      <c r="B191" s="221">
        <v>2</v>
      </c>
      <c r="C191" s="221"/>
      <c r="D191" s="221"/>
      <c r="E191" s="221"/>
      <c r="F191" s="221"/>
    </row>
    <row r="192" spans="1:6" ht="33" x14ac:dyDescent="0.3">
      <c r="A192" s="96" t="s">
        <v>212</v>
      </c>
      <c r="B192" s="221">
        <v>1</v>
      </c>
      <c r="C192" s="221"/>
      <c r="D192" s="257" t="s">
        <v>447</v>
      </c>
      <c r="E192" s="221"/>
      <c r="F192" s="221"/>
    </row>
    <row r="193" spans="1:4" x14ac:dyDescent="0.3">
      <c r="A193" s="301" t="s">
        <v>38</v>
      </c>
      <c r="B193" s="302"/>
      <c r="C193" s="303"/>
      <c r="D193" s="97">
        <f>SUM(B189:C192)</f>
        <v>7</v>
      </c>
    </row>
    <row r="194" spans="1:4" x14ac:dyDescent="0.3">
      <c r="A194" s="301" t="s">
        <v>342</v>
      </c>
      <c r="B194" s="302"/>
      <c r="C194" s="303"/>
      <c r="D194" s="65">
        <f>D193/(COUNT(B189:C192)*2)</f>
        <v>0.875</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202</v>
      </c>
    </row>
    <row r="198" spans="1:4" ht="22.5" x14ac:dyDescent="0.3">
      <c r="A198" s="71" t="s">
        <v>378</v>
      </c>
      <c r="B198" s="72"/>
      <c r="C198" s="73"/>
      <c r="D198" s="75">
        <f>D197/(COUNT(B189:C192,B180:C184,B172:C175,B164:C167,B152:C159,B55:C61,B45:C50,B26:C31,B17:C21,B106:C116,B136:C147,B121:C131,B87:C100,B66:C82,B36:C40)*2)</f>
        <v>0.88596491228070173</v>
      </c>
    </row>
  </sheetData>
  <sheetProtection algorithmName="SHA-512" hashValue="ggRO1Me+NlZnomXhxTfwXM+DN/poaNh0nwduPXIeD1stTIExsPJZESHu/qZaPNpWXM616DCgF2OQvwaHz6PeIA==" saltValue="6ZnMmsjagbwv/J84vIFENA==" spinCount="100000" sheet="1" objects="1" scenarios="1"/>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3" orientation="portrait" r:id="rId1"/>
  <rowBreaks count="2" manualBreakCount="2">
    <brk id="84" max="5" man="1"/>
    <brk id="150"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10" zoomScale="78" zoomScaleNormal="100" zoomScaleSheetLayoutView="78" workbookViewId="0">
      <selection activeCell="A20" sqref="A20"/>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4"/>
      <c r="E1" s="294"/>
      <c r="F1" s="294"/>
      <c r="G1" s="294"/>
      <c r="H1" s="294"/>
      <c r="I1" s="29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5" t="s">
        <v>201</v>
      </c>
      <c r="B7" s="295"/>
      <c r="C7" s="295"/>
      <c r="D7" s="295"/>
      <c r="E7" s="295"/>
      <c r="F7" s="295"/>
      <c r="G7" s="213"/>
      <c r="H7" s="213"/>
      <c r="I7" s="213"/>
    </row>
    <row r="8" spans="1:9" ht="29.25" x14ac:dyDescent="0.5">
      <c r="A8" s="296" t="str">
        <f>'Page de garde'!D18</f>
        <v xml:space="preserve">Dorra Sousse </v>
      </c>
      <c r="B8" s="296"/>
      <c r="C8" s="296"/>
      <c r="D8" s="296"/>
      <c r="E8" s="296"/>
      <c r="F8" s="296"/>
      <c r="G8" s="216"/>
      <c r="H8" s="216"/>
      <c r="I8" s="213"/>
    </row>
    <row r="9" spans="1:9" ht="24.75" x14ac:dyDescent="0.5">
      <c r="A9" s="38" t="s">
        <v>44</v>
      </c>
      <c r="B9" s="297" t="s">
        <v>480</v>
      </c>
      <c r="C9" s="297"/>
      <c r="D9" s="297"/>
      <c r="E9" s="297"/>
      <c r="F9" s="297"/>
      <c r="G9" s="216"/>
      <c r="H9" s="216"/>
      <c r="I9" s="213"/>
    </row>
    <row r="10" spans="1:9" ht="24.75" x14ac:dyDescent="0.5">
      <c r="A10" s="39" t="s">
        <v>46</v>
      </c>
      <c r="B10" s="298" t="s">
        <v>481</v>
      </c>
      <c r="C10" s="298"/>
      <c r="D10" s="298"/>
      <c r="E10" s="298"/>
      <c r="F10" s="298"/>
      <c r="G10" s="216"/>
      <c r="H10" s="216"/>
      <c r="I10" s="213"/>
    </row>
    <row r="11" spans="1:9" ht="24.75" x14ac:dyDescent="0.5">
      <c r="A11" s="38" t="s">
        <v>45</v>
      </c>
      <c r="B11" s="293">
        <v>42888</v>
      </c>
      <c r="C11" s="293"/>
      <c r="D11" s="293"/>
      <c r="E11" s="293"/>
      <c r="F11" s="293"/>
      <c r="G11" s="216"/>
      <c r="H11" s="216"/>
      <c r="I11" s="213"/>
    </row>
    <row r="12" spans="1:9" ht="24.75" x14ac:dyDescent="0.5">
      <c r="A12" s="38" t="s">
        <v>276</v>
      </c>
      <c r="B12" s="286">
        <f>D505</f>
        <v>0.98056537102473496</v>
      </c>
      <c r="C12" s="286"/>
      <c r="D12" s="286"/>
      <c r="E12" s="286"/>
      <c r="F12" s="286"/>
      <c r="G12" s="216"/>
      <c r="H12" s="216"/>
      <c r="I12" s="213"/>
    </row>
    <row r="13" spans="1:9" ht="22.5" x14ac:dyDescent="0.45">
      <c r="A13" s="35"/>
      <c r="B13" s="36"/>
      <c r="C13" s="36"/>
      <c r="D13" s="287"/>
      <c r="E13" s="287"/>
      <c r="F13" s="287"/>
      <c r="G13" s="287"/>
      <c r="H13" s="287"/>
      <c r="I13" s="3"/>
    </row>
    <row r="14" spans="1:9" ht="16.5" customHeight="1" x14ac:dyDescent="0.3">
      <c r="A14" s="288" t="s">
        <v>32</v>
      </c>
      <c r="B14" s="289" t="s">
        <v>33</v>
      </c>
      <c r="C14" s="289"/>
      <c r="D14" s="289" t="s">
        <v>48</v>
      </c>
      <c r="E14" s="290" t="s">
        <v>358</v>
      </c>
      <c r="F14" s="289" t="s">
        <v>214</v>
      </c>
      <c r="G14" s="36"/>
      <c r="H14" s="36"/>
    </row>
    <row r="15" spans="1:9" ht="16.5" customHeight="1" x14ac:dyDescent="0.3">
      <c r="A15" s="288"/>
      <c r="B15" s="77" t="s">
        <v>36</v>
      </c>
      <c r="C15" s="77" t="s">
        <v>35</v>
      </c>
      <c r="D15" s="289"/>
      <c r="E15" s="290"/>
      <c r="F15" s="289"/>
      <c r="G15" s="36"/>
      <c r="H15" s="36"/>
    </row>
    <row r="16" spans="1:9" ht="18" x14ac:dyDescent="0.35">
      <c r="A16" s="281" t="s">
        <v>0</v>
      </c>
      <c r="B16" s="281"/>
      <c r="C16" s="281"/>
      <c r="D16" s="281"/>
      <c r="E16" s="281"/>
      <c r="F16" s="281"/>
      <c r="G16" s="36"/>
      <c r="H16" s="36"/>
    </row>
    <row r="17" spans="1:8" ht="18" x14ac:dyDescent="0.3">
      <c r="A17" s="182">
        <f>B11</f>
        <v>42888</v>
      </c>
      <c r="B17" s="36"/>
      <c r="C17" s="36"/>
      <c r="D17" s="36"/>
      <c r="E17" s="36"/>
      <c r="F17" s="36"/>
      <c r="G17" s="36"/>
      <c r="H17" s="36"/>
    </row>
    <row r="18" spans="1:8" ht="18" x14ac:dyDescent="0.25">
      <c r="A18" s="291" t="s">
        <v>1</v>
      </c>
      <c r="B18" s="292"/>
      <c r="C18" s="292"/>
      <c r="D18" s="292"/>
      <c r="E18" s="292"/>
      <c r="F18" s="292"/>
    </row>
    <row r="19" spans="1:8" ht="30" x14ac:dyDescent="0.25">
      <c r="A19" s="169" t="s">
        <v>10</v>
      </c>
      <c r="B19" s="170">
        <v>1</v>
      </c>
      <c r="C19" s="170"/>
      <c r="D19" s="168" t="s">
        <v>482</v>
      </c>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7</v>
      </c>
    </row>
    <row r="24" spans="1:8" x14ac:dyDescent="0.25">
      <c r="A24" s="19" t="s">
        <v>37</v>
      </c>
      <c r="B24" s="20"/>
      <c r="C24" s="21"/>
      <c r="D24" s="63">
        <f>D23/(COUNT(B19:C22)*2)</f>
        <v>0.875</v>
      </c>
    </row>
    <row r="25" spans="1:8" x14ac:dyDescent="0.25">
      <c r="A25" s="5"/>
      <c r="B25" s="6"/>
      <c r="C25" s="7"/>
      <c r="D25" s="6"/>
    </row>
    <row r="26" spans="1:8" ht="18" x14ac:dyDescent="0.25">
      <c r="A26" s="282" t="s">
        <v>18</v>
      </c>
      <c r="B26" s="283"/>
      <c r="C26" s="283"/>
      <c r="D26" s="283"/>
      <c r="E26" s="283"/>
      <c r="F26" s="283"/>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1</v>
      </c>
      <c r="C32" s="170"/>
      <c r="D32" s="156" t="s">
        <v>483</v>
      </c>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0.92307692307692313</v>
      </c>
    </row>
    <row r="42" spans="1:7" x14ac:dyDescent="0.25">
      <c r="A42" s="9"/>
      <c r="B42" s="6"/>
      <c r="C42" s="7"/>
      <c r="D42" s="6"/>
    </row>
    <row r="43" spans="1:7" ht="18" x14ac:dyDescent="0.35">
      <c r="A43" s="281" t="s">
        <v>137</v>
      </c>
      <c r="B43" s="281"/>
      <c r="C43" s="281"/>
      <c r="D43" s="281"/>
      <c r="E43" s="281"/>
      <c r="F43" s="281"/>
    </row>
    <row r="44" spans="1:7" x14ac:dyDescent="0.25">
      <c r="A44" s="183">
        <f>B11</f>
        <v>42888</v>
      </c>
      <c r="B44" s="6"/>
      <c r="C44" s="7"/>
      <c r="D44" s="6"/>
    </row>
    <row r="45" spans="1:7" ht="16.5" x14ac:dyDescent="0.25">
      <c r="A45" s="284" t="s">
        <v>63</v>
      </c>
      <c r="B45" s="285"/>
      <c r="C45" s="285"/>
      <c r="D45" s="285"/>
      <c r="E45" s="285"/>
      <c r="F45" s="285"/>
    </row>
    <row r="46" spans="1:7" x14ac:dyDescent="0.25">
      <c r="A46" s="33" t="s">
        <v>109</v>
      </c>
      <c r="B46" s="170">
        <v>2</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82" t="s">
        <v>65</v>
      </c>
      <c r="B57" s="283"/>
      <c r="C57" s="283"/>
      <c r="D57" s="283"/>
      <c r="E57" s="283"/>
      <c r="F57" s="283"/>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t="s">
        <v>34</v>
      </c>
      <c r="C66" s="170"/>
      <c r="D66" s="157" t="s">
        <v>484</v>
      </c>
      <c r="E66" s="173"/>
      <c r="F66" s="147"/>
    </row>
    <row r="67" spans="1:6" x14ac:dyDescent="0.25">
      <c r="A67" s="169" t="s">
        <v>187</v>
      </c>
      <c r="B67" s="170" t="s">
        <v>34</v>
      </c>
      <c r="C67" s="170"/>
      <c r="D67" s="157" t="s">
        <v>484</v>
      </c>
      <c r="E67" s="147"/>
      <c r="F67" s="147"/>
    </row>
    <row r="68" spans="1:6" x14ac:dyDescent="0.25">
      <c r="A68" s="169" t="s">
        <v>116</v>
      </c>
      <c r="B68" s="170" t="s">
        <v>34</v>
      </c>
      <c r="C68" s="170"/>
      <c r="D68" s="157" t="s">
        <v>484</v>
      </c>
      <c r="F68" s="147"/>
    </row>
    <row r="69" spans="1:6" x14ac:dyDescent="0.25">
      <c r="A69" s="169" t="s">
        <v>117</v>
      </c>
      <c r="B69" s="170" t="s">
        <v>34</v>
      </c>
      <c r="C69" s="171"/>
      <c r="D69" s="157" t="s">
        <v>484</v>
      </c>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v>2</v>
      </c>
      <c r="C72" s="171"/>
      <c r="D72" s="152"/>
      <c r="E72" s="173"/>
      <c r="F72" s="173"/>
    </row>
    <row r="73" spans="1:6" s="172" customFormat="1" x14ac:dyDescent="0.25">
      <c r="A73" s="169" t="s">
        <v>172</v>
      </c>
      <c r="B73" s="170">
        <v>2</v>
      </c>
      <c r="C73" s="171"/>
      <c r="D73" s="156"/>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38</v>
      </c>
    </row>
    <row r="82" spans="1:6" x14ac:dyDescent="0.25">
      <c r="A82" s="19" t="s">
        <v>37</v>
      </c>
      <c r="B82" s="20"/>
      <c r="C82" s="21"/>
      <c r="D82" s="63">
        <f>D81/(COUNT(B58:C80)*2)</f>
        <v>1</v>
      </c>
    </row>
    <row r="83" spans="1:6" x14ac:dyDescent="0.25">
      <c r="A83" s="9"/>
      <c r="B83" s="6"/>
      <c r="C83" s="7"/>
      <c r="D83" s="6"/>
    </row>
    <row r="84" spans="1:6" ht="18" x14ac:dyDescent="0.25">
      <c r="A84" s="282" t="s">
        <v>25</v>
      </c>
      <c r="B84" s="283"/>
      <c r="C84" s="283"/>
      <c r="D84" s="283"/>
      <c r="E84" s="283"/>
      <c r="F84" s="283"/>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45" x14ac:dyDescent="0.25">
      <c r="A90" s="169" t="s">
        <v>293</v>
      </c>
      <c r="B90" s="170">
        <v>2</v>
      </c>
      <c r="C90" s="170"/>
      <c r="D90" s="156" t="s">
        <v>485</v>
      </c>
      <c r="E90" s="173"/>
      <c r="F90" s="147"/>
    </row>
    <row r="91" spans="1:6" ht="30" x14ac:dyDescent="0.25">
      <c r="A91" s="18" t="s">
        <v>260</v>
      </c>
      <c r="B91" s="170">
        <v>2</v>
      </c>
      <c r="C91" s="170"/>
      <c r="D91" s="157"/>
      <c r="E91" s="147"/>
      <c r="F91" s="147"/>
    </row>
    <row r="92" spans="1:6" ht="45" x14ac:dyDescent="0.25">
      <c r="A92" s="109" t="s">
        <v>287</v>
      </c>
      <c r="B92" s="170">
        <v>2</v>
      </c>
      <c r="C92" s="154"/>
      <c r="D92" s="254">
        <v>1</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68</v>
      </c>
    </row>
    <row r="97" spans="1:6" ht="18" x14ac:dyDescent="0.25">
      <c r="A97" s="78" t="s">
        <v>224</v>
      </c>
      <c r="B97" s="84"/>
      <c r="C97" s="85"/>
      <c r="D97" s="82">
        <f>D96/(COUNT(B85:C91,B46:C53,B58:C80)*2)</f>
        <v>1</v>
      </c>
    </row>
    <row r="98" spans="1:6" x14ac:dyDescent="0.25">
      <c r="A98" s="5"/>
      <c r="B98" s="6"/>
      <c r="C98" s="7"/>
      <c r="D98" s="6"/>
    </row>
    <row r="99" spans="1:6" ht="18" x14ac:dyDescent="0.35">
      <c r="A99" s="281" t="s">
        <v>129</v>
      </c>
      <c r="B99" s="281"/>
      <c r="C99" s="281"/>
      <c r="D99" s="281"/>
      <c r="E99" s="281"/>
      <c r="F99" s="281"/>
    </row>
    <row r="100" spans="1:6" x14ac:dyDescent="0.25">
      <c r="A100" s="183">
        <f>B11</f>
        <v>42888</v>
      </c>
      <c r="B100" s="6"/>
      <c r="C100" s="7"/>
      <c r="D100" s="6"/>
    </row>
    <row r="101" spans="1:6" ht="16.5" x14ac:dyDescent="0.25">
      <c r="A101" s="284" t="s">
        <v>63</v>
      </c>
      <c r="B101" s="285"/>
      <c r="C101" s="285"/>
      <c r="D101" s="285"/>
      <c r="E101" s="285"/>
      <c r="F101" s="285"/>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82" t="s">
        <v>133</v>
      </c>
      <c r="B113" s="283"/>
      <c r="C113" s="283"/>
      <c r="D113" s="283"/>
      <c r="E113" s="283"/>
      <c r="F113" s="283"/>
    </row>
    <row r="114" spans="1:6" x14ac:dyDescent="0.25">
      <c r="A114" s="169" t="s">
        <v>314</v>
      </c>
      <c r="B114" s="170">
        <v>2</v>
      </c>
      <c r="C114" s="170"/>
      <c r="D114" s="168"/>
      <c r="E114" s="168"/>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1</v>
      </c>
      <c r="C118" s="170"/>
      <c r="D118" s="12" t="s">
        <v>488</v>
      </c>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1</v>
      </c>
      <c r="C129" s="218" t="str">
        <f>IF(B129=0, -5, "0")</f>
        <v>0</v>
      </c>
      <c r="D129" s="146" t="s">
        <v>489</v>
      </c>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38</v>
      </c>
    </row>
    <row r="135" spans="1:6" x14ac:dyDescent="0.25">
      <c r="A135" s="19" t="s">
        <v>37</v>
      </c>
      <c r="B135" s="20"/>
      <c r="C135" s="21"/>
      <c r="D135" s="63">
        <f>D134/(COUNT(B114:C133)*2)</f>
        <v>0.95</v>
      </c>
    </row>
    <row r="136" spans="1:6" x14ac:dyDescent="0.25">
      <c r="A136" s="9"/>
      <c r="B136" s="6"/>
      <c r="C136" s="7"/>
      <c r="D136" s="6"/>
    </row>
    <row r="137" spans="1:6" ht="18" x14ac:dyDescent="0.25">
      <c r="A137" s="282" t="s">
        <v>73</v>
      </c>
      <c r="B137" s="283"/>
      <c r="C137" s="283"/>
      <c r="D137" s="283"/>
      <c r="E137" s="283"/>
      <c r="F137" s="283"/>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273</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68</v>
      </c>
    </row>
    <row r="150" spans="1:6" ht="18" x14ac:dyDescent="0.25">
      <c r="A150" s="78" t="s">
        <v>225</v>
      </c>
      <c r="B150" s="84"/>
      <c r="C150" s="85"/>
      <c r="D150" s="82">
        <f>D149/(COUNT(B138:C144,B102:C109,B114:C133)*2)</f>
        <v>0.97142857142857142</v>
      </c>
    </row>
    <row r="151" spans="1:6" x14ac:dyDescent="0.25">
      <c r="A151" s="9"/>
      <c r="B151" s="6"/>
      <c r="C151" s="7"/>
      <c r="D151" s="6"/>
    </row>
    <row r="152" spans="1:6" ht="18" x14ac:dyDescent="0.35">
      <c r="A152" s="281" t="s">
        <v>130</v>
      </c>
      <c r="B152" s="281"/>
      <c r="C152" s="281"/>
      <c r="D152" s="281"/>
      <c r="E152" s="281"/>
      <c r="F152" s="281"/>
    </row>
    <row r="153" spans="1:6" x14ac:dyDescent="0.25">
      <c r="A153" s="183">
        <f>B11</f>
        <v>42888</v>
      </c>
      <c r="B153" s="6"/>
      <c r="C153" s="7"/>
      <c r="D153" s="59"/>
    </row>
    <row r="154" spans="1:6" ht="16.5" x14ac:dyDescent="0.25">
      <c r="A154" s="284" t="s">
        <v>63</v>
      </c>
      <c r="B154" s="285"/>
      <c r="C154" s="285"/>
      <c r="D154" s="285"/>
      <c r="E154" s="285"/>
      <c r="F154" s="285"/>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2" t="s">
        <v>134</v>
      </c>
      <c r="B166" s="283"/>
      <c r="C166" s="283"/>
      <c r="D166" s="283"/>
      <c r="E166" s="283"/>
      <c r="F166" s="283"/>
    </row>
    <row r="167" spans="1:6" x14ac:dyDescent="0.25">
      <c r="A167" s="169" t="s">
        <v>314</v>
      </c>
      <c r="B167" s="170">
        <v>2</v>
      </c>
      <c r="C167" s="170"/>
      <c r="D167" s="143"/>
      <c r="E167" s="147"/>
      <c r="F167" s="147"/>
    </row>
    <row r="168" spans="1:6" x14ac:dyDescent="0.25">
      <c r="A168" s="18" t="s">
        <v>102</v>
      </c>
      <c r="B168" s="170">
        <v>1</v>
      </c>
      <c r="C168" s="170"/>
      <c r="D168" s="143" t="s">
        <v>495</v>
      </c>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36" x14ac:dyDescent="0.35">
      <c r="A176" s="86" t="s">
        <v>209</v>
      </c>
      <c r="B176" s="170">
        <v>1</v>
      </c>
      <c r="C176" s="217" t="str">
        <f>IF(B176=0, -5, "0")</f>
        <v>0</v>
      </c>
      <c r="D176" s="168" t="s">
        <v>494</v>
      </c>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34</v>
      </c>
    </row>
    <row r="187" spans="1:7" x14ac:dyDescent="0.25">
      <c r="A187" s="19" t="s">
        <v>37</v>
      </c>
      <c r="B187" s="20"/>
      <c r="C187" s="21"/>
      <c r="D187" s="63">
        <f>D186/(COUNT(B167:C184)*2)</f>
        <v>0.94444444444444442</v>
      </c>
    </row>
    <row r="188" spans="1:7" x14ac:dyDescent="0.25">
      <c r="A188" s="9"/>
      <c r="B188" s="6"/>
      <c r="C188" s="7"/>
      <c r="D188" s="6"/>
    </row>
    <row r="189" spans="1:7" ht="18" x14ac:dyDescent="0.25">
      <c r="A189" s="78" t="s">
        <v>139</v>
      </c>
      <c r="B189" s="84"/>
      <c r="C189" s="85"/>
      <c r="D189" s="81">
        <f>SUM(D163,D186)</f>
        <v>50</v>
      </c>
    </row>
    <row r="190" spans="1:7" ht="18" x14ac:dyDescent="0.25">
      <c r="A190" s="78" t="s">
        <v>226</v>
      </c>
      <c r="B190" s="84"/>
      <c r="C190" s="85"/>
      <c r="D190" s="82">
        <f>D189/(COUNT(B155:C162,B167:C184)*2)</f>
        <v>0.96153846153846156</v>
      </c>
    </row>
    <row r="191" spans="1:7" x14ac:dyDescent="0.25">
      <c r="A191" s="9"/>
      <c r="B191" s="6"/>
      <c r="C191" s="7"/>
      <c r="D191" s="6"/>
    </row>
    <row r="192" spans="1:7" ht="18" x14ac:dyDescent="0.35">
      <c r="A192" s="281" t="s">
        <v>167</v>
      </c>
      <c r="B192" s="281"/>
      <c r="C192" s="281"/>
      <c r="D192" s="281"/>
      <c r="E192" s="281"/>
      <c r="F192" s="281"/>
    </row>
    <row r="193" spans="1:7" x14ac:dyDescent="0.25">
      <c r="A193" s="189">
        <f>B11</f>
        <v>42888</v>
      </c>
      <c r="B193" s="6"/>
      <c r="C193" s="7"/>
      <c r="D193" s="6"/>
    </row>
    <row r="194" spans="1:7" ht="18" x14ac:dyDescent="0.25">
      <c r="A194" s="282" t="s">
        <v>158</v>
      </c>
      <c r="B194" s="283"/>
      <c r="C194" s="283"/>
      <c r="D194" s="283"/>
      <c r="E194" s="283"/>
      <c r="F194" s="283"/>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82" t="s">
        <v>76</v>
      </c>
      <c r="B209" s="283"/>
      <c r="C209" s="283"/>
      <c r="D209" s="283"/>
      <c r="E209" s="283"/>
      <c r="F209" s="283"/>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x14ac:dyDescent="0.25">
      <c r="A212" s="18" t="s">
        <v>192</v>
      </c>
      <c r="B212" s="170">
        <v>2</v>
      </c>
      <c r="C212" s="170"/>
      <c r="D212" s="143"/>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30" x14ac:dyDescent="0.25">
      <c r="A222" s="108" t="s">
        <v>72</v>
      </c>
      <c r="B222" s="170">
        <v>2</v>
      </c>
      <c r="C222" s="217" t="str">
        <f>IF(B222=0, -5, "0")</f>
        <v>0</v>
      </c>
      <c r="D222" s="168" t="s">
        <v>499</v>
      </c>
      <c r="E222" s="147"/>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38</v>
      </c>
    </row>
    <row r="230" spans="1:6" x14ac:dyDescent="0.25">
      <c r="A230" s="19" t="s">
        <v>37</v>
      </c>
      <c r="B230" s="20"/>
      <c r="C230" s="21"/>
      <c r="D230" s="63">
        <f>D229/(COUNT(B210:C228)*2)</f>
        <v>1</v>
      </c>
    </row>
    <row r="231" spans="1:6" x14ac:dyDescent="0.25">
      <c r="A231" s="9"/>
      <c r="B231" s="6"/>
      <c r="C231" s="7"/>
      <c r="D231" s="6"/>
    </row>
    <row r="232" spans="1:6" ht="18" x14ac:dyDescent="0.25">
      <c r="A232" s="282" t="s">
        <v>191</v>
      </c>
      <c r="B232" s="283"/>
      <c r="C232" s="283"/>
      <c r="D232" s="283"/>
      <c r="E232" s="283"/>
      <c r="F232" s="283"/>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177</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2</v>
      </c>
      <c r="C241" s="154"/>
      <c r="D241" s="265">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76</v>
      </c>
    </row>
    <row r="246" spans="1:6" ht="18" x14ac:dyDescent="0.25">
      <c r="A246" s="103" t="s">
        <v>227</v>
      </c>
      <c r="B246" s="104"/>
      <c r="C246" s="105"/>
      <c r="D246" s="106">
        <f>D245/(COUNT(B210:C228,B233:C240,B195:C205)*2)</f>
        <v>1</v>
      </c>
    </row>
    <row r="247" spans="1:6" s="3" customFormat="1" ht="18" x14ac:dyDescent="0.25">
      <c r="A247" s="45"/>
      <c r="B247" s="46"/>
      <c r="C247" s="46"/>
      <c r="D247" s="47"/>
    </row>
    <row r="248" spans="1:6" s="3" customFormat="1" ht="18" x14ac:dyDescent="0.35">
      <c r="A248" s="281" t="s">
        <v>78</v>
      </c>
      <c r="B248" s="281"/>
      <c r="C248" s="281"/>
      <c r="D248" s="281"/>
      <c r="E248" s="281"/>
      <c r="F248" s="281"/>
    </row>
    <row r="249" spans="1:6" s="3" customFormat="1" x14ac:dyDescent="0.25">
      <c r="A249" s="183">
        <f>B11</f>
        <v>42888</v>
      </c>
      <c r="B249" s="6"/>
      <c r="C249" s="7"/>
      <c r="D249" s="6"/>
    </row>
    <row r="250" spans="1:6" s="3" customFormat="1" ht="18" x14ac:dyDescent="0.25">
      <c r="A250" s="282" t="s">
        <v>79</v>
      </c>
      <c r="B250" s="283"/>
      <c r="C250" s="283"/>
      <c r="D250" s="283"/>
      <c r="E250" s="283"/>
      <c r="F250" s="283"/>
    </row>
    <row r="251" spans="1:6" s="3" customFormat="1" ht="36" x14ac:dyDescent="0.35">
      <c r="A251" s="83" t="s">
        <v>27</v>
      </c>
      <c r="B251" s="170">
        <v>2</v>
      </c>
      <c r="C251" s="217" t="str">
        <f>IF(B251=0, -5, "0")</f>
        <v>0</v>
      </c>
      <c r="D251" s="168"/>
      <c r="E251" s="173"/>
      <c r="F251" s="173"/>
    </row>
    <row r="252" spans="1:6" s="3" customFormat="1" ht="60" x14ac:dyDescent="0.25">
      <c r="A252" s="23" t="s">
        <v>148</v>
      </c>
      <c r="B252" s="170">
        <v>1</v>
      </c>
      <c r="C252" s="170"/>
      <c r="D252" s="168" t="s">
        <v>470</v>
      </c>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23</v>
      </c>
    </row>
    <row r="264" spans="1:6" s="3" customFormat="1" x14ac:dyDescent="0.25">
      <c r="A264" s="19" t="s">
        <v>37</v>
      </c>
      <c r="B264" s="20"/>
      <c r="C264" s="21"/>
      <c r="D264" s="63">
        <f>D263/(COUNT(B251:C262)*2)</f>
        <v>0.95833333333333337</v>
      </c>
    </row>
    <row r="265" spans="1:6" s="3" customFormat="1" x14ac:dyDescent="0.25">
      <c r="A265" s="9"/>
      <c r="B265" s="6"/>
      <c r="C265" s="7"/>
      <c r="D265" s="6"/>
    </row>
    <row r="266" spans="1:6" s="3" customFormat="1" ht="18" x14ac:dyDescent="0.25">
      <c r="A266" s="282" t="s">
        <v>81</v>
      </c>
      <c r="B266" s="283"/>
      <c r="C266" s="283"/>
      <c r="D266" s="283"/>
      <c r="E266" s="283"/>
      <c r="F266" s="283"/>
    </row>
    <row r="267" spans="1:6" s="3" customFormat="1" x14ac:dyDescent="0.25">
      <c r="A267" s="152" t="s">
        <v>368</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30" x14ac:dyDescent="0.3">
      <c r="A273" s="48" t="s">
        <v>80</v>
      </c>
      <c r="B273" s="171">
        <v>1</v>
      </c>
      <c r="C273" s="170"/>
      <c r="D273" s="11" t="s">
        <v>503</v>
      </c>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171"/>
      <c r="D276" s="164"/>
      <c r="E276" s="173"/>
      <c r="F276" s="173"/>
    </row>
    <row r="277" spans="1:6" s="3" customFormat="1" ht="30" x14ac:dyDescent="0.25">
      <c r="A277" s="108" t="s">
        <v>173</v>
      </c>
      <c r="B277" s="171">
        <v>1</v>
      </c>
      <c r="C277" s="218" t="str">
        <f>IF(B277=0, -5, "0")</f>
        <v>0</v>
      </c>
      <c r="D277" s="164" t="s">
        <v>504</v>
      </c>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1</v>
      </c>
      <c r="C284" s="154"/>
      <c r="D284" s="266">
        <v>0.33</v>
      </c>
    </row>
    <row r="285" spans="1:6" s="3" customFormat="1" x14ac:dyDescent="0.25">
      <c r="A285" s="19" t="s">
        <v>38</v>
      </c>
      <c r="B285" s="19"/>
      <c r="C285" s="19"/>
      <c r="D285" s="19">
        <f>SUM(B267:C283)</f>
        <v>32</v>
      </c>
    </row>
    <row r="286" spans="1:6" s="3" customFormat="1" x14ac:dyDescent="0.25">
      <c r="A286" s="19" t="s">
        <v>37</v>
      </c>
      <c r="B286" s="20"/>
      <c r="C286" s="21"/>
      <c r="D286" s="63">
        <f>D285/(COUNT(B267:C283)*2)</f>
        <v>0.94117647058823528</v>
      </c>
    </row>
    <row r="287" spans="1:6" s="3" customFormat="1" x14ac:dyDescent="0.25">
      <c r="A287" s="9"/>
      <c r="B287" s="6"/>
      <c r="C287" s="7"/>
      <c r="D287" s="6"/>
    </row>
    <row r="288" spans="1:6" s="3" customFormat="1" ht="18" x14ac:dyDescent="0.25">
      <c r="A288" s="78" t="s">
        <v>82</v>
      </c>
      <c r="B288" s="84"/>
      <c r="C288" s="85"/>
      <c r="D288" s="81">
        <f>SUM(D285,D263)</f>
        <v>55</v>
      </c>
    </row>
    <row r="289" spans="1:7" s="3" customFormat="1" ht="18" x14ac:dyDescent="0.25">
      <c r="A289" s="78" t="s">
        <v>228</v>
      </c>
      <c r="B289" s="84"/>
      <c r="C289" s="85"/>
      <c r="D289" s="82">
        <f>D288/(COUNT(B251:C262,B267:C283)*2)</f>
        <v>0.94827586206896552</v>
      </c>
    </row>
    <row r="290" spans="1:7" s="3" customFormat="1" ht="18" x14ac:dyDescent="0.25">
      <c r="A290" s="45"/>
      <c r="B290" s="46"/>
      <c r="C290" s="46"/>
      <c r="D290" s="47"/>
    </row>
    <row r="291" spans="1:7" ht="18" x14ac:dyDescent="0.35">
      <c r="A291" s="281" t="s">
        <v>4</v>
      </c>
      <c r="B291" s="281"/>
      <c r="C291" s="281"/>
      <c r="D291" s="281"/>
      <c r="E291" s="281"/>
      <c r="F291" s="281"/>
    </row>
    <row r="292" spans="1:7" x14ac:dyDescent="0.25">
      <c r="A292" s="192">
        <f>B11</f>
        <v>42888</v>
      </c>
      <c r="B292" s="6"/>
      <c r="C292" s="7"/>
      <c r="D292" s="59"/>
    </row>
    <row r="293" spans="1:7" ht="18" x14ac:dyDescent="0.25">
      <c r="A293" s="282" t="s">
        <v>19</v>
      </c>
      <c r="B293" s="283"/>
      <c r="C293" s="283"/>
      <c r="D293" s="283"/>
      <c r="E293" s="283"/>
      <c r="F293" s="283"/>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82" t="s">
        <v>122</v>
      </c>
      <c r="B305" s="283"/>
      <c r="C305" s="283"/>
      <c r="D305" s="283"/>
      <c r="E305" s="283"/>
      <c r="F305" s="283"/>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ht="30" x14ac:dyDescent="0.25">
      <c r="A308" s="18" t="s">
        <v>5</v>
      </c>
      <c r="B308" s="171">
        <v>1</v>
      </c>
      <c r="C308" s="170"/>
      <c r="D308" s="157" t="s">
        <v>506</v>
      </c>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37</v>
      </c>
    </row>
    <row r="322" spans="1:9" ht="18" x14ac:dyDescent="0.25">
      <c r="A322" s="78" t="s">
        <v>229</v>
      </c>
      <c r="B322" s="84"/>
      <c r="C322" s="85"/>
      <c r="D322" s="82">
        <f>D321/(COUNT(B306:C316,B294:C301)*2)</f>
        <v>0.97368421052631582</v>
      </c>
    </row>
    <row r="323" spans="1:9" x14ac:dyDescent="0.25">
      <c r="A323" s="9"/>
      <c r="B323" s="6"/>
      <c r="C323" s="7"/>
      <c r="D323" s="6"/>
    </row>
    <row r="324" spans="1:9" ht="18" x14ac:dyDescent="0.35">
      <c r="A324" s="281" t="s">
        <v>21</v>
      </c>
      <c r="B324" s="281"/>
      <c r="C324" s="281"/>
      <c r="D324" s="281"/>
      <c r="E324" s="281"/>
      <c r="F324" s="281"/>
    </row>
    <row r="325" spans="1:9" x14ac:dyDescent="0.25">
      <c r="A325" s="193">
        <f>B11</f>
        <v>42888</v>
      </c>
      <c r="B325" s="6"/>
      <c r="C325" s="7"/>
      <c r="D325" s="6"/>
    </row>
    <row r="326" spans="1:9" ht="18" x14ac:dyDescent="0.25">
      <c r="A326" s="282" t="s">
        <v>12</v>
      </c>
      <c r="B326" s="283"/>
      <c r="C326" s="283"/>
      <c r="D326" s="283"/>
      <c r="E326" s="283"/>
      <c r="F326" s="283"/>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82" t="s">
        <v>25</v>
      </c>
      <c r="B339" s="283"/>
      <c r="C339" s="283"/>
      <c r="D339" s="283"/>
      <c r="E339" s="283"/>
      <c r="F339" s="283"/>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267">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28</v>
      </c>
    </row>
    <row r="350" spans="1:6" ht="18" x14ac:dyDescent="0.25">
      <c r="A350" s="78" t="s">
        <v>230</v>
      </c>
      <c r="B350" s="84"/>
      <c r="C350" s="85"/>
      <c r="D350" s="212">
        <f>D349/(COUNT(B340:C344,B327:C335)*2)</f>
        <v>1</v>
      </c>
    </row>
    <row r="351" spans="1:6" x14ac:dyDescent="0.25">
      <c r="A351" s="9"/>
      <c r="B351" s="6"/>
      <c r="C351" s="7"/>
      <c r="D351" s="6"/>
    </row>
    <row r="352" spans="1:6" ht="18" x14ac:dyDescent="0.35">
      <c r="A352" s="281" t="s">
        <v>8</v>
      </c>
      <c r="B352" s="281"/>
      <c r="C352" s="281"/>
      <c r="D352" s="281"/>
      <c r="E352" s="281"/>
      <c r="F352" s="281"/>
    </row>
    <row r="353" spans="1:6" x14ac:dyDescent="0.25">
      <c r="A353" s="183">
        <f>B11</f>
        <v>42888</v>
      </c>
      <c r="B353" s="6"/>
      <c r="C353" s="7"/>
      <c r="D353" s="59"/>
    </row>
    <row r="354" spans="1:6" ht="16.5" x14ac:dyDescent="0.25">
      <c r="A354" s="284" t="s">
        <v>113</v>
      </c>
      <c r="B354" s="285"/>
      <c r="C354" s="285"/>
      <c r="D354" s="285"/>
      <c r="E354" s="285"/>
      <c r="F354" s="285"/>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82" t="s">
        <v>25</v>
      </c>
      <c r="B366" s="283"/>
      <c r="C366" s="283"/>
      <c r="D366" s="283"/>
      <c r="E366" s="283"/>
      <c r="F366" s="283"/>
    </row>
    <row r="367" spans="1:6" x14ac:dyDescent="0.25">
      <c r="A367" s="169" t="s">
        <v>314</v>
      </c>
      <c r="B367" s="171">
        <v>2</v>
      </c>
      <c r="C367" s="171"/>
      <c r="D367" s="152"/>
      <c r="E367" s="147"/>
      <c r="F367" s="147"/>
    </row>
    <row r="368" spans="1:6" ht="30" x14ac:dyDescent="0.25">
      <c r="A368" s="18" t="s">
        <v>105</v>
      </c>
      <c r="B368" s="171">
        <v>1</v>
      </c>
      <c r="C368" s="170"/>
      <c r="D368" s="143" t="s">
        <v>508</v>
      </c>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23</v>
      </c>
    </row>
    <row r="380" spans="1:6" x14ac:dyDescent="0.25">
      <c r="A380" s="19" t="s">
        <v>37</v>
      </c>
      <c r="B380" s="20"/>
      <c r="C380" s="20"/>
      <c r="D380" s="64">
        <f>D379/(COUNT(B367:C378)*2)</f>
        <v>0.95833333333333337</v>
      </c>
    </row>
    <row r="381" spans="1:6" x14ac:dyDescent="0.25">
      <c r="A381" s="44"/>
      <c r="B381" s="44"/>
      <c r="C381" s="44"/>
      <c r="D381" s="44"/>
    </row>
    <row r="382" spans="1:6" ht="18" x14ac:dyDescent="0.25">
      <c r="A382" s="282" t="s">
        <v>124</v>
      </c>
      <c r="B382" s="283"/>
      <c r="C382" s="283"/>
      <c r="D382" s="283"/>
      <c r="E382" s="283"/>
      <c r="F382" s="283"/>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2" t="s">
        <v>29</v>
      </c>
      <c r="B391" s="283"/>
      <c r="C391" s="283"/>
      <c r="D391" s="283"/>
      <c r="E391" s="283"/>
      <c r="F391" s="283"/>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54"/>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61</v>
      </c>
    </row>
    <row r="403" spans="1:6" ht="18" x14ac:dyDescent="0.25">
      <c r="A403" s="78" t="s">
        <v>231</v>
      </c>
      <c r="B403" s="84"/>
      <c r="C403" s="85"/>
      <c r="D403" s="82">
        <f>D402/(COUNT(B392:C397,B367:C378,B383:C387,B355:C362)*2)</f>
        <v>0.9838709677419355</v>
      </c>
      <c r="E403" s="172"/>
    </row>
    <row r="404" spans="1:6" x14ac:dyDescent="0.25">
      <c r="A404" s="5"/>
      <c r="B404" s="6"/>
      <c r="C404" s="7"/>
      <c r="D404" s="6"/>
    </row>
    <row r="405" spans="1:6" ht="18" x14ac:dyDescent="0.35">
      <c r="A405" s="281" t="s">
        <v>125</v>
      </c>
      <c r="B405" s="281"/>
      <c r="C405" s="281"/>
      <c r="D405" s="281"/>
      <c r="E405" s="281"/>
      <c r="F405" s="281"/>
    </row>
    <row r="406" spans="1:6" x14ac:dyDescent="0.25">
      <c r="A406" s="192">
        <f>B11</f>
        <v>42888</v>
      </c>
      <c r="B406" s="6"/>
      <c r="C406" s="7"/>
      <c r="D406" s="6"/>
    </row>
    <row r="407" spans="1:6" ht="16.5" x14ac:dyDescent="0.25">
      <c r="A407" s="284" t="s">
        <v>19</v>
      </c>
      <c r="B407" s="285"/>
      <c r="C407" s="285"/>
      <c r="D407" s="285"/>
      <c r="E407" s="285"/>
      <c r="F407" s="285"/>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84" t="s">
        <v>122</v>
      </c>
      <c r="B418" s="285"/>
      <c r="C418" s="285"/>
      <c r="D418" s="285"/>
      <c r="E418" s="285"/>
      <c r="F418" s="285"/>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ht="18" x14ac:dyDescent="0.35">
      <c r="A435" s="281" t="s">
        <v>374</v>
      </c>
      <c r="B435" s="281"/>
      <c r="C435" s="281"/>
      <c r="D435" s="281"/>
      <c r="E435" s="281"/>
      <c r="F435" s="281"/>
    </row>
    <row r="436" spans="1:7" x14ac:dyDescent="0.25">
      <c r="A436" s="195">
        <f>+B11</f>
        <v>42888</v>
      </c>
      <c r="B436" s="6"/>
      <c r="C436" s="7"/>
      <c r="D436" s="6"/>
    </row>
    <row r="437" spans="1:7" ht="18" x14ac:dyDescent="0.25">
      <c r="A437" s="282" t="s">
        <v>375</v>
      </c>
      <c r="B437" s="283"/>
      <c r="C437" s="283"/>
      <c r="D437" s="283"/>
      <c r="E437" s="283"/>
      <c r="F437" s="283"/>
    </row>
    <row r="438" spans="1:7" ht="30" x14ac:dyDescent="0.25">
      <c r="A438" s="18" t="s">
        <v>305</v>
      </c>
      <c r="B438" s="170">
        <v>1</v>
      </c>
      <c r="C438" s="170"/>
      <c r="D438" s="168" t="s">
        <v>510</v>
      </c>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82" t="s">
        <v>31</v>
      </c>
      <c r="B444" s="283"/>
      <c r="C444" s="283"/>
      <c r="D444" s="283"/>
      <c r="E444" s="283"/>
      <c r="F444" s="283"/>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t="s">
        <v>34</v>
      </c>
      <c r="C447" s="154"/>
      <c r="D447" s="134"/>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81" t="s">
        <v>180</v>
      </c>
      <c r="B454" s="281"/>
      <c r="C454" s="281"/>
      <c r="D454" s="281"/>
      <c r="E454" s="281"/>
      <c r="F454" s="281"/>
    </row>
    <row r="455" spans="1:6" x14ac:dyDescent="0.25">
      <c r="A455" s="15"/>
      <c r="B455" s="6"/>
      <c r="C455" s="7"/>
      <c r="D455" s="6"/>
    </row>
    <row r="456" spans="1:6" x14ac:dyDescent="0.25">
      <c r="A456" s="22" t="s">
        <v>15</v>
      </c>
      <c r="B456" s="170">
        <v>2</v>
      </c>
      <c r="C456" s="170"/>
      <c r="D456" s="168"/>
      <c r="E456" s="147"/>
      <c r="F456" s="147"/>
    </row>
    <row r="457" spans="1:6" ht="30" x14ac:dyDescent="0.25">
      <c r="A457" s="32" t="s">
        <v>245</v>
      </c>
      <c r="B457" s="170">
        <v>1</v>
      </c>
      <c r="C457" s="170"/>
      <c r="D457" s="156" t="s">
        <v>452</v>
      </c>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0</v>
      </c>
      <c r="C460" s="154"/>
      <c r="D460" s="265">
        <v>0</v>
      </c>
      <c r="E460" s="102"/>
      <c r="F460" s="102"/>
    </row>
    <row r="461" spans="1:6"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81" t="s">
        <v>87</v>
      </c>
      <c r="B464" s="281"/>
      <c r="C464" s="281"/>
      <c r="D464" s="281"/>
      <c r="E464" s="281"/>
      <c r="F464" s="281"/>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267">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81" t="s">
        <v>151</v>
      </c>
      <c r="B473" s="281"/>
      <c r="C473" s="281"/>
      <c r="D473" s="281"/>
      <c r="E473" s="281"/>
      <c r="F473" s="281"/>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t="s">
        <v>34</v>
      </c>
      <c r="C489" s="154"/>
      <c r="D489" s="175"/>
      <c r="E489" s="147"/>
      <c r="F489" s="147"/>
    </row>
    <row r="490" spans="1:7" ht="45" x14ac:dyDescent="0.25">
      <c r="A490" s="100" t="s">
        <v>287</v>
      </c>
      <c r="B490" s="170" t="s">
        <v>34</v>
      </c>
      <c r="C490" s="154"/>
      <c r="D490" s="178"/>
      <c r="E490" s="102"/>
      <c r="F490" s="102"/>
    </row>
    <row r="491" spans="1:7" x14ac:dyDescent="0.25">
      <c r="A491" s="19" t="s">
        <v>38</v>
      </c>
      <c r="B491" s="19"/>
      <c r="C491" s="19"/>
      <c r="D491" s="19">
        <f>SUM(B475:C489)</f>
        <v>26</v>
      </c>
    </row>
    <row r="492" spans="1:7" x14ac:dyDescent="0.25">
      <c r="A492" s="19" t="s">
        <v>37</v>
      </c>
      <c r="B492" s="20"/>
      <c r="C492" s="21"/>
      <c r="D492" s="63">
        <f>D491/(COUNT(B475:C489)*2)</f>
        <v>1</v>
      </c>
    </row>
    <row r="493" spans="1:7" x14ac:dyDescent="0.25">
      <c r="A493" s="9"/>
      <c r="B493" s="6"/>
      <c r="C493" s="7"/>
      <c r="D493" s="6"/>
    </row>
    <row r="494" spans="1:7" ht="18" x14ac:dyDescent="0.35">
      <c r="A494" s="281" t="s">
        <v>152</v>
      </c>
      <c r="B494" s="281"/>
      <c r="C494" s="281"/>
      <c r="D494" s="281"/>
      <c r="E494" s="281"/>
      <c r="F494" s="281"/>
    </row>
    <row r="495" spans="1:7" x14ac:dyDescent="0.25">
      <c r="A495" s="9"/>
      <c r="B495" s="6"/>
      <c r="C495" s="7"/>
      <c r="D495" s="6"/>
    </row>
    <row r="496" spans="1:7" ht="30" x14ac:dyDescent="0.25">
      <c r="A496" s="169" t="s">
        <v>169</v>
      </c>
      <c r="B496" s="170">
        <v>2</v>
      </c>
      <c r="C496" s="170"/>
      <c r="D496" s="252"/>
      <c r="E496" s="253"/>
      <c r="F496" s="253"/>
    </row>
    <row r="497" spans="1:6" x14ac:dyDescent="0.25">
      <c r="A497" s="18" t="s">
        <v>58</v>
      </c>
      <c r="B497" s="170">
        <v>2</v>
      </c>
      <c r="C497" s="170"/>
      <c r="D497" s="157"/>
      <c r="E497" s="253"/>
      <c r="F497" s="253"/>
    </row>
    <row r="498" spans="1:6" ht="16.5" x14ac:dyDescent="0.35">
      <c r="A498" s="117" t="s">
        <v>121</v>
      </c>
      <c r="B498" s="170">
        <v>2</v>
      </c>
      <c r="C498" s="217" t="str">
        <f>IF(B498=0, -5, "0")</f>
        <v>0</v>
      </c>
      <c r="D498" s="157"/>
      <c r="E498" s="253"/>
      <c r="F498" s="253"/>
    </row>
    <row r="499" spans="1:6" ht="45" x14ac:dyDescent="0.3">
      <c r="A499" s="123" t="s">
        <v>287</v>
      </c>
      <c r="B499" s="170" t="s">
        <v>34</v>
      </c>
      <c r="C499" s="170"/>
      <c r="D499" s="254"/>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0.84818181818181815</v>
      </c>
    </row>
    <row r="504" spans="1:6" ht="22.5" x14ac:dyDescent="0.3">
      <c r="A504" s="71" t="s">
        <v>47</v>
      </c>
      <c r="B504" s="72"/>
      <c r="C504" s="73"/>
      <c r="D504" s="74">
        <f>SUM(D500,D491,D461,D451,D402,D349,D321,D40,D470,D288,D245,D149,D432,D189,D96)</f>
        <v>555</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0.98056537102473496</v>
      </c>
    </row>
  </sheetData>
  <sheetProtection algorithmName="SHA-512" hashValue="yt3CYTimZ9LFoptaDpvP1c/EnJhlWqGuF6iyBLRimvAKEHreOriN5qn1i+rN9vzZaDsiTRk3Wsv0yxrpU0qsCw==" saltValue="P1+dxYNQxVSdNwCRX0Ih3g=="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11" zoomScale="80" zoomScaleNormal="80" workbookViewId="0">
      <selection activeCell="D197" sqref="D197"/>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1"/>
      <c r="E1" s="311"/>
      <c r="F1" s="311"/>
      <c r="G1" s="311"/>
      <c r="H1" s="311"/>
      <c r="I1" s="311"/>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95" t="s">
        <v>52</v>
      </c>
      <c r="B6" s="295"/>
      <c r="C6" s="295"/>
      <c r="D6" s="295"/>
      <c r="E6" s="295"/>
      <c r="F6" s="295"/>
      <c r="G6" s="216"/>
      <c r="H6" s="216"/>
      <c r="I6" s="216"/>
    </row>
    <row r="7" spans="1:9" s="36" customFormat="1" ht="21.75" customHeight="1" x14ac:dyDescent="0.5">
      <c r="A7" s="296" t="str">
        <f>'A1 Exploitation'!A8:F8</f>
        <v xml:space="preserve">Dorra Sousse </v>
      </c>
      <c r="B7" s="296"/>
      <c r="C7" s="296"/>
      <c r="D7" s="296"/>
      <c r="E7" s="296"/>
      <c r="F7" s="296"/>
      <c r="G7" s="216"/>
      <c r="H7" s="216"/>
      <c r="I7" s="216"/>
    </row>
    <row r="8" spans="1:9" s="36" customFormat="1" ht="24.75" x14ac:dyDescent="0.5">
      <c r="A8" s="38" t="s">
        <v>44</v>
      </c>
      <c r="B8" s="312" t="str">
        <f>'A2 Exploitation'!B9:F9</f>
        <v>Dr Hend KAMOUN</v>
      </c>
      <c r="C8" s="312"/>
      <c r="D8" s="312"/>
      <c r="E8" s="312"/>
      <c r="F8" s="312"/>
      <c r="G8" s="216"/>
      <c r="H8" s="216"/>
      <c r="I8" s="216"/>
    </row>
    <row r="9" spans="1:9" s="36" customFormat="1" ht="24.75" x14ac:dyDescent="0.5">
      <c r="A9" s="39" t="s">
        <v>46</v>
      </c>
      <c r="B9" s="313" t="str">
        <f>'A2 Exploitation'!B10:F10</f>
        <v>Directeur magasin et chefs rayons</v>
      </c>
      <c r="C9" s="313"/>
      <c r="D9" s="313"/>
      <c r="E9" s="313"/>
      <c r="F9" s="313"/>
      <c r="G9" s="216"/>
      <c r="H9" s="216"/>
      <c r="I9" s="216"/>
    </row>
    <row r="10" spans="1:9" s="36" customFormat="1" ht="24.75" x14ac:dyDescent="0.5">
      <c r="A10" s="38" t="s">
        <v>45</v>
      </c>
      <c r="B10" s="310">
        <f>'A2 Exploitation'!B11:F11</f>
        <v>42888</v>
      </c>
      <c r="C10" s="310"/>
      <c r="D10" s="310"/>
      <c r="E10" s="310"/>
      <c r="F10" s="310"/>
      <c r="G10" s="216"/>
      <c r="H10" s="216"/>
      <c r="I10" s="216"/>
    </row>
    <row r="11" spans="1:9" s="36" customFormat="1" ht="24.75" x14ac:dyDescent="0.5">
      <c r="A11" s="38" t="s">
        <v>341</v>
      </c>
      <c r="B11" s="314">
        <f>D198</f>
        <v>0.78947368421052633</v>
      </c>
      <c r="C11" s="314"/>
      <c r="D11" s="314"/>
      <c r="E11" s="314"/>
      <c r="F11" s="314"/>
      <c r="G11" s="216"/>
      <c r="H11" s="216"/>
      <c r="I11" s="216"/>
    </row>
    <row r="12" spans="1:9" s="36" customFormat="1" ht="22.5" x14ac:dyDescent="0.45">
      <c r="A12" s="35"/>
      <c r="D12" s="287"/>
      <c r="E12" s="287"/>
      <c r="F12" s="287"/>
      <c r="G12" s="287"/>
      <c r="H12" s="287"/>
      <c r="I12" s="40"/>
    </row>
    <row r="13" spans="1:9" s="36" customFormat="1" ht="11.25" customHeight="1" x14ac:dyDescent="0.3">
      <c r="A13" s="288" t="s">
        <v>32</v>
      </c>
      <c r="B13" s="289" t="s">
        <v>33</v>
      </c>
      <c r="C13" s="289"/>
      <c r="D13" s="289" t="s">
        <v>48</v>
      </c>
      <c r="E13" s="289" t="s">
        <v>213</v>
      </c>
      <c r="F13" s="289" t="s">
        <v>214</v>
      </c>
    </row>
    <row r="14" spans="1:9" s="36" customFormat="1" ht="12.75" customHeight="1" x14ac:dyDescent="0.3">
      <c r="A14" s="288"/>
      <c r="B14" s="70" t="s">
        <v>36</v>
      </c>
      <c r="C14" s="70" t="s">
        <v>35</v>
      </c>
      <c r="D14" s="289"/>
      <c r="E14" s="289"/>
      <c r="F14" s="289"/>
    </row>
    <row r="15" spans="1:9" x14ac:dyDescent="0.3">
      <c r="A15" s="41"/>
      <c r="B15" s="41"/>
      <c r="C15" s="41"/>
      <c r="D15" s="41"/>
    </row>
    <row r="16" spans="1:9" ht="19.5" x14ac:dyDescent="0.4">
      <c r="A16" s="315" t="s">
        <v>0</v>
      </c>
      <c r="B16" s="316"/>
      <c r="C16" s="316"/>
      <c r="D16" s="316"/>
      <c r="E16" s="316"/>
      <c r="F16" s="316"/>
    </row>
    <row r="17" spans="1:6" ht="49.5" x14ac:dyDescent="0.3">
      <c r="A17" s="41" t="s">
        <v>316</v>
      </c>
      <c r="B17" s="221">
        <v>1</v>
      </c>
      <c r="C17" s="221"/>
      <c r="D17" s="222" t="s">
        <v>498</v>
      </c>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17" t="s">
        <v>38</v>
      </c>
      <c r="B22" s="304"/>
      <c r="C22" s="305"/>
      <c r="D22" s="215">
        <f>SUM(B17:C21)</f>
        <v>9</v>
      </c>
    </row>
    <row r="23" spans="1:6" x14ac:dyDescent="0.3">
      <c r="A23" s="301" t="s">
        <v>342</v>
      </c>
      <c r="B23" s="302"/>
      <c r="C23" s="303"/>
      <c r="D23" s="65">
        <f>D22/(COUNT(B17:C21)*2)</f>
        <v>0.9</v>
      </c>
    </row>
    <row r="24" spans="1:6" s="50" customFormat="1" x14ac:dyDescent="0.3">
      <c r="A24" s="54"/>
      <c r="B24" s="55"/>
      <c r="C24" s="55"/>
      <c r="D24" s="56"/>
    </row>
    <row r="25" spans="1:6" ht="19.5" x14ac:dyDescent="0.4">
      <c r="A25" s="299" t="s">
        <v>4</v>
      </c>
      <c r="B25" s="300"/>
      <c r="C25" s="300"/>
      <c r="D25" s="300"/>
      <c r="E25" s="300"/>
      <c r="F25" s="300"/>
    </row>
    <row r="26" spans="1:6" ht="33.75" x14ac:dyDescent="0.35">
      <c r="A26" s="76" t="s">
        <v>107</v>
      </c>
      <c r="B26" s="221">
        <v>1</v>
      </c>
      <c r="C26" s="248" t="str">
        <f>IF(B26=0, -5, "0")</f>
        <v>0</v>
      </c>
      <c r="D26" s="222" t="s">
        <v>460</v>
      </c>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1" t="s">
        <v>38</v>
      </c>
      <c r="B32" s="302"/>
      <c r="C32" s="303"/>
      <c r="D32" s="214">
        <f>SUM(B26:C31)</f>
        <v>11</v>
      </c>
    </row>
    <row r="33" spans="1:6" x14ac:dyDescent="0.3">
      <c r="A33" s="301" t="s">
        <v>342</v>
      </c>
      <c r="B33" s="302"/>
      <c r="C33" s="303"/>
      <c r="D33" s="65">
        <f>D32/(COUNT(B26:C31)*2)</f>
        <v>0.91666666666666663</v>
      </c>
    </row>
    <row r="34" spans="1:6" s="50" customFormat="1" x14ac:dyDescent="0.3">
      <c r="A34" s="54"/>
      <c r="B34" s="55"/>
      <c r="C34" s="55"/>
      <c r="D34" s="56"/>
    </row>
    <row r="35" spans="1:6" s="50" customFormat="1" ht="19.5" x14ac:dyDescent="0.4">
      <c r="A35" s="299" t="s">
        <v>246</v>
      </c>
      <c r="B35" s="300"/>
      <c r="C35" s="300"/>
      <c r="D35" s="300"/>
      <c r="E35" s="300"/>
      <c r="F35" s="300"/>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01" t="s">
        <v>38</v>
      </c>
      <c r="B41" s="302"/>
      <c r="C41" s="303"/>
      <c r="D41" s="214">
        <f>SUM(B36:C40)</f>
        <v>10</v>
      </c>
      <c r="E41" s="37"/>
      <c r="F41" s="37"/>
    </row>
    <row r="42" spans="1:6" s="50" customFormat="1" x14ac:dyDescent="0.3">
      <c r="A42" s="301" t="s">
        <v>342</v>
      </c>
      <c r="B42" s="302"/>
      <c r="C42" s="303"/>
      <c r="D42" s="65">
        <f>D41/(COUNT(B36:C40)*2)</f>
        <v>1</v>
      </c>
      <c r="E42" s="37"/>
      <c r="F42" s="37"/>
    </row>
    <row r="43" spans="1:6" s="50" customFormat="1" x14ac:dyDescent="0.3">
      <c r="A43" s="90"/>
      <c r="B43" s="91"/>
      <c r="C43" s="91"/>
      <c r="D43" s="92"/>
    </row>
    <row r="44" spans="1:6" ht="19.5" x14ac:dyDescent="0.4">
      <c r="A44" s="308" t="s">
        <v>21</v>
      </c>
      <c r="B44" s="309"/>
      <c r="C44" s="309"/>
      <c r="D44" s="309"/>
      <c r="E44" s="309"/>
      <c r="F44" s="309"/>
    </row>
    <row r="45" spans="1:6" ht="30.75" x14ac:dyDescent="0.3">
      <c r="A45" s="41" t="s">
        <v>317</v>
      </c>
      <c r="B45" s="221">
        <v>1</v>
      </c>
      <c r="C45" s="221"/>
      <c r="D45" s="225" t="s">
        <v>507</v>
      </c>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68">
        <v>0.56000000000000005</v>
      </c>
      <c r="E49" s="221"/>
      <c r="F49" s="221"/>
    </row>
    <row r="50" spans="1:6" ht="18" x14ac:dyDescent="0.35">
      <c r="A50" s="76" t="s">
        <v>343</v>
      </c>
      <c r="B50" s="221">
        <v>2</v>
      </c>
      <c r="C50" s="248" t="str">
        <f>IF(B50=0, -5, "0")</f>
        <v>0</v>
      </c>
      <c r="D50" s="225"/>
      <c r="E50" s="221"/>
      <c r="F50" s="221"/>
    </row>
    <row r="51" spans="1:6" x14ac:dyDescent="0.3">
      <c r="A51" s="301" t="s">
        <v>38</v>
      </c>
      <c r="B51" s="302"/>
      <c r="C51" s="303"/>
      <c r="D51" s="214">
        <f>SUM(B45:C50)</f>
        <v>11</v>
      </c>
    </row>
    <row r="52" spans="1:6" x14ac:dyDescent="0.3">
      <c r="A52" s="301" t="s">
        <v>342</v>
      </c>
      <c r="B52" s="302"/>
      <c r="C52" s="303"/>
      <c r="D52" s="65">
        <f>D51/(COUNT(B45:C50)*2)</f>
        <v>0.91666666666666663</v>
      </c>
    </row>
    <row r="53" spans="1:6" s="50" customFormat="1" x14ac:dyDescent="0.3">
      <c r="A53" s="54"/>
      <c r="B53" s="55"/>
      <c r="C53" s="55"/>
      <c r="D53" s="56"/>
    </row>
    <row r="54" spans="1:6" ht="19.5" x14ac:dyDescent="0.4">
      <c r="A54" s="299" t="s">
        <v>8</v>
      </c>
      <c r="B54" s="300"/>
      <c r="C54" s="300"/>
      <c r="D54" s="300"/>
      <c r="E54" s="300"/>
      <c r="F54" s="300"/>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ht="30.75" x14ac:dyDescent="0.3">
      <c r="A58" s="51" t="s">
        <v>101</v>
      </c>
      <c r="B58" s="221">
        <v>1</v>
      </c>
      <c r="C58" s="221"/>
      <c r="D58" s="225" t="s">
        <v>513</v>
      </c>
      <c r="E58" s="221"/>
      <c r="F58" s="221"/>
    </row>
    <row r="59" spans="1:6" ht="83.25" x14ac:dyDescent="0.35">
      <c r="A59" s="83" t="s">
        <v>249</v>
      </c>
      <c r="B59" s="221">
        <v>1</v>
      </c>
      <c r="C59" s="248" t="str">
        <f>IF(B59=0, -5, "0")</f>
        <v>0</v>
      </c>
      <c r="D59" s="222" t="s">
        <v>509</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1" t="s">
        <v>38</v>
      </c>
      <c r="B62" s="302"/>
      <c r="C62" s="303"/>
      <c r="D62" s="214">
        <f>SUM(B55:C61)</f>
        <v>12</v>
      </c>
    </row>
    <row r="63" spans="1:6" x14ac:dyDescent="0.3">
      <c r="A63" s="301" t="s">
        <v>342</v>
      </c>
      <c r="B63" s="302"/>
      <c r="C63" s="303"/>
      <c r="D63" s="65">
        <f>D62/(COUNT(B55:C61)*2)</f>
        <v>0.8571428571428571</v>
      </c>
    </row>
    <row r="64" spans="1:6" s="50" customFormat="1" x14ac:dyDescent="0.3">
      <c r="A64" s="54"/>
      <c r="B64" s="55"/>
      <c r="C64" s="55"/>
      <c r="D64" s="56"/>
    </row>
    <row r="65" spans="1:6" ht="19.5" x14ac:dyDescent="0.4">
      <c r="A65" s="299" t="s">
        <v>143</v>
      </c>
      <c r="B65" s="300"/>
      <c r="C65" s="300"/>
      <c r="D65" s="300"/>
      <c r="E65" s="300"/>
      <c r="F65" s="300"/>
    </row>
    <row r="66" spans="1:6" ht="19.5" x14ac:dyDescent="0.4">
      <c r="A66" s="41" t="s">
        <v>318</v>
      </c>
      <c r="B66" s="227" t="s">
        <v>34</v>
      </c>
      <c r="C66" s="228"/>
      <c r="D66" s="229" t="s">
        <v>487</v>
      </c>
      <c r="E66" s="229"/>
      <c r="F66" s="221"/>
    </row>
    <row r="67" spans="1:6" ht="19.5" x14ac:dyDescent="0.4">
      <c r="A67" s="41" t="s">
        <v>319</v>
      </c>
      <c r="B67" s="227" t="s">
        <v>34</v>
      </c>
      <c r="C67" s="228"/>
      <c r="D67" s="229" t="s">
        <v>487</v>
      </c>
      <c r="E67" s="229"/>
      <c r="F67" s="221"/>
    </row>
    <row r="68" spans="1:6" ht="19.5" x14ac:dyDescent="0.4">
      <c r="A68" s="41" t="s">
        <v>340</v>
      </c>
      <c r="B68" s="227">
        <v>2</v>
      </c>
      <c r="C68" s="228"/>
      <c r="D68" s="230"/>
      <c r="E68" s="230"/>
      <c r="F68" s="221"/>
    </row>
    <row r="69" spans="1:6" ht="19.5" x14ac:dyDescent="0.4">
      <c r="A69" s="48" t="s">
        <v>285</v>
      </c>
      <c r="B69" s="227" t="s">
        <v>34</v>
      </c>
      <c r="C69" s="228"/>
      <c r="D69" s="229" t="s">
        <v>487</v>
      </c>
      <c r="E69" s="230"/>
      <c r="F69" s="221"/>
    </row>
    <row r="70" spans="1:6" ht="19.5" x14ac:dyDescent="0.4">
      <c r="A70" s="41" t="s">
        <v>93</v>
      </c>
      <c r="B70" s="227" t="s">
        <v>34</v>
      </c>
      <c r="C70" s="228"/>
      <c r="D70" s="229" t="s">
        <v>487</v>
      </c>
      <c r="E70" s="230"/>
      <c r="F70" s="221"/>
    </row>
    <row r="71" spans="1:6" ht="19.5" x14ac:dyDescent="0.4">
      <c r="A71" s="41" t="s">
        <v>336</v>
      </c>
      <c r="B71" s="227" t="s">
        <v>34</v>
      </c>
      <c r="C71" s="228"/>
      <c r="D71" s="229" t="s">
        <v>487</v>
      </c>
      <c r="E71" s="226"/>
      <c r="F71" s="221"/>
    </row>
    <row r="72" spans="1:6" ht="19.5" x14ac:dyDescent="0.4">
      <c r="A72" s="41" t="s">
        <v>103</v>
      </c>
      <c r="B72" s="227" t="s">
        <v>34</v>
      </c>
      <c r="C72" s="228"/>
      <c r="D72" s="229" t="s">
        <v>487</v>
      </c>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99.75" x14ac:dyDescent="0.35">
      <c r="A76" s="89" t="s">
        <v>332</v>
      </c>
      <c r="B76" s="227">
        <v>0</v>
      </c>
      <c r="C76" s="248">
        <f>IF(B76=0, -5, "0")</f>
        <v>-5</v>
      </c>
      <c r="D76" s="222" t="s">
        <v>486</v>
      </c>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01" t="s">
        <v>38</v>
      </c>
      <c r="B83" s="302"/>
      <c r="C83" s="303"/>
      <c r="D83" s="214">
        <f>SUM(B66:C82)</f>
        <v>13</v>
      </c>
    </row>
    <row r="84" spans="1:6" x14ac:dyDescent="0.3">
      <c r="A84" s="301" t="s">
        <v>342</v>
      </c>
      <c r="B84" s="302"/>
      <c r="C84" s="303"/>
      <c r="D84" s="65">
        <f>D83/(COUNT(B66:C82)*2)</f>
        <v>0.59090909090909094</v>
      </c>
    </row>
    <row r="85" spans="1:6" s="50" customFormat="1" x14ac:dyDescent="0.3">
      <c r="A85" s="54"/>
      <c r="B85" s="55"/>
      <c r="C85" s="55"/>
      <c r="D85" s="56"/>
    </row>
    <row r="86" spans="1:6" ht="19.5" x14ac:dyDescent="0.4">
      <c r="A86" s="299" t="s">
        <v>237</v>
      </c>
      <c r="B86" s="300"/>
      <c r="C86" s="300"/>
      <c r="D86" s="300"/>
      <c r="E86" s="300"/>
      <c r="F86" s="300"/>
    </row>
    <row r="87" spans="1:6" ht="67.5" x14ac:dyDescent="0.4">
      <c r="A87" s="93" t="s">
        <v>320</v>
      </c>
      <c r="B87" s="237">
        <v>1</v>
      </c>
      <c r="C87" s="228"/>
      <c r="D87" s="222" t="s">
        <v>492</v>
      </c>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1</v>
      </c>
      <c r="C90" s="228"/>
      <c r="D90" s="234" t="s">
        <v>493</v>
      </c>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c r="E93" s="221"/>
      <c r="F93" s="221"/>
    </row>
    <row r="94" spans="1:6" x14ac:dyDescent="0.3">
      <c r="A94" s="48" t="s">
        <v>182</v>
      </c>
      <c r="B94" s="237">
        <v>1</v>
      </c>
      <c r="C94" s="221"/>
      <c r="D94" s="222" t="s">
        <v>490</v>
      </c>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50.25" x14ac:dyDescent="0.35">
      <c r="A98" s="89" t="s">
        <v>216</v>
      </c>
      <c r="B98" s="237">
        <v>0</v>
      </c>
      <c r="C98" s="248">
        <f>IF(B98=0, -5, "0")</f>
        <v>-5</v>
      </c>
      <c r="D98" s="222" t="s">
        <v>491</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01" t="s">
        <v>38</v>
      </c>
      <c r="B101" s="302"/>
      <c r="C101" s="303"/>
      <c r="D101" s="214">
        <f>SUM(B87:C100)</f>
        <v>18</v>
      </c>
    </row>
    <row r="102" spans="1:6" x14ac:dyDescent="0.3">
      <c r="A102" s="301" t="s">
        <v>342</v>
      </c>
      <c r="B102" s="302"/>
      <c r="C102" s="303"/>
      <c r="D102" s="65">
        <f>D101/(COUNT(B87:C100)*2)</f>
        <v>0.6</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9" t="s">
        <v>238</v>
      </c>
      <c r="B105" s="300"/>
      <c r="C105" s="300"/>
      <c r="D105" s="300"/>
      <c r="E105" s="300"/>
      <c r="F105" s="300"/>
    </row>
    <row r="106" spans="1:6" s="50" customFormat="1" ht="34.5" x14ac:dyDescent="0.4">
      <c r="A106" s="93" t="s">
        <v>321</v>
      </c>
      <c r="B106" s="237" t="s">
        <v>34</v>
      </c>
      <c r="C106" s="228"/>
      <c r="D106" s="234" t="s">
        <v>496</v>
      </c>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1</v>
      </c>
      <c r="C114" s="248" t="str">
        <f>IF(B114=0, -5, "0")</f>
        <v>0</v>
      </c>
      <c r="D114" s="222" t="s">
        <v>497</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01" t="s">
        <v>38</v>
      </c>
      <c r="B117" s="302"/>
      <c r="C117" s="303"/>
      <c r="D117" s="214">
        <f>SUM(B106:C116)</f>
        <v>19</v>
      </c>
      <c r="E117" s="37"/>
      <c r="F117" s="37"/>
    </row>
    <row r="118" spans="1:6" s="50" customFormat="1" x14ac:dyDescent="0.3">
      <c r="A118" s="301" t="s">
        <v>342</v>
      </c>
      <c r="B118" s="302"/>
      <c r="C118" s="303"/>
      <c r="D118" s="65">
        <f>D117/(COUNT(B106:C116)*2)</f>
        <v>0.95</v>
      </c>
      <c r="E118" s="37"/>
      <c r="F118" s="37"/>
    </row>
    <row r="119" spans="1:6" s="50" customFormat="1" x14ac:dyDescent="0.3">
      <c r="A119" s="54"/>
      <c r="B119" s="55"/>
      <c r="C119" s="55"/>
      <c r="D119" s="56"/>
    </row>
    <row r="120" spans="1:6" ht="19.5" x14ac:dyDescent="0.4">
      <c r="A120" s="299" t="s">
        <v>208</v>
      </c>
      <c r="B120" s="300"/>
      <c r="C120" s="300"/>
      <c r="D120" s="300"/>
      <c r="E120" s="300"/>
      <c r="F120" s="300"/>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51" x14ac:dyDescent="0.4">
      <c r="A124" s="48" t="s">
        <v>285</v>
      </c>
      <c r="B124" s="238">
        <v>1</v>
      </c>
      <c r="C124" s="228"/>
      <c r="D124" s="222" t="s">
        <v>501</v>
      </c>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ht="33" x14ac:dyDescent="0.3">
      <c r="A128" s="48" t="s">
        <v>183</v>
      </c>
      <c r="B128" s="238">
        <v>1</v>
      </c>
      <c r="C128" s="241"/>
      <c r="D128" s="222" t="s">
        <v>500</v>
      </c>
      <c r="E128" s="222"/>
      <c r="F128" s="221"/>
    </row>
    <row r="129" spans="1:6" ht="66.75" x14ac:dyDescent="0.35">
      <c r="A129" s="83" t="s">
        <v>217</v>
      </c>
      <c r="B129" s="238">
        <v>1</v>
      </c>
      <c r="C129" s="249" t="str">
        <f>IF(B129=0, -5, "0")</f>
        <v>0</v>
      </c>
      <c r="D129" s="222" t="s">
        <v>502</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301" t="s">
        <v>38</v>
      </c>
      <c r="B132" s="302"/>
      <c r="C132" s="303"/>
      <c r="D132" s="214">
        <f>SUM(B121:C131)</f>
        <v>19</v>
      </c>
    </row>
    <row r="133" spans="1:6" x14ac:dyDescent="0.3">
      <c r="A133" s="301" t="s">
        <v>342</v>
      </c>
      <c r="B133" s="302"/>
      <c r="C133" s="303"/>
      <c r="D133" s="63">
        <f>D132/(COUNT(B121:C131)*2)</f>
        <v>0.86363636363636365</v>
      </c>
    </row>
    <row r="134" spans="1:6" s="50" customFormat="1" x14ac:dyDescent="0.3">
      <c r="A134" s="54"/>
      <c r="B134" s="55"/>
      <c r="C134" s="55"/>
      <c r="D134" s="61"/>
    </row>
    <row r="135" spans="1:6" ht="19.5" x14ac:dyDescent="0.4">
      <c r="A135" s="299" t="s">
        <v>78</v>
      </c>
      <c r="B135" s="300"/>
      <c r="C135" s="300"/>
      <c r="D135" s="300"/>
      <c r="E135" s="300"/>
      <c r="F135" s="300"/>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ht="33" x14ac:dyDescent="0.3">
      <c r="A139" s="95" t="s">
        <v>325</v>
      </c>
      <c r="B139" s="237">
        <v>1</v>
      </c>
      <c r="C139" s="222"/>
      <c r="D139" s="259" t="s">
        <v>435</v>
      </c>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0</v>
      </c>
      <c r="C146" s="222"/>
      <c r="D146" s="225" t="s">
        <v>505</v>
      </c>
      <c r="E146" s="221"/>
      <c r="F146" s="221"/>
    </row>
    <row r="147" spans="1:6" x14ac:dyDescent="0.3">
      <c r="A147" s="41" t="s">
        <v>352</v>
      </c>
      <c r="B147" s="237">
        <v>2</v>
      </c>
      <c r="C147" s="222"/>
      <c r="D147" s="243"/>
      <c r="E147" s="221"/>
      <c r="F147" s="221"/>
    </row>
    <row r="148" spans="1:6" x14ac:dyDescent="0.3">
      <c r="A148" s="301" t="s">
        <v>38</v>
      </c>
      <c r="B148" s="302"/>
      <c r="C148" s="303"/>
      <c r="D148" s="214">
        <f>SUM(B136:C147)</f>
        <v>21</v>
      </c>
    </row>
    <row r="149" spans="1:6" x14ac:dyDescent="0.3">
      <c r="A149" s="301" t="s">
        <v>342</v>
      </c>
      <c r="B149" s="302"/>
      <c r="C149" s="303"/>
      <c r="D149" s="65">
        <f>D148/(COUNT(B136:C147)*2)</f>
        <v>0.875</v>
      </c>
    </row>
    <row r="150" spans="1:6" s="50" customFormat="1" x14ac:dyDescent="0.3">
      <c r="A150" s="54"/>
      <c r="B150" s="55"/>
      <c r="C150" s="55"/>
      <c r="D150" s="56"/>
    </row>
    <row r="151" spans="1:6" ht="19.5" x14ac:dyDescent="0.4">
      <c r="A151" s="299" t="s">
        <v>243</v>
      </c>
      <c r="B151" s="300"/>
      <c r="C151" s="300"/>
      <c r="D151" s="300"/>
      <c r="E151" s="300"/>
      <c r="F151" s="300"/>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50.25" x14ac:dyDescent="0.35">
      <c r="A155" s="76" t="s">
        <v>354</v>
      </c>
      <c r="B155" s="221">
        <v>0</v>
      </c>
      <c r="C155" s="248">
        <f>IF(B155=0, -5, "0")</f>
        <v>-5</v>
      </c>
      <c r="D155" s="222" t="s">
        <v>511</v>
      </c>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1" t="s">
        <v>38</v>
      </c>
      <c r="B160" s="304"/>
      <c r="C160" s="305"/>
      <c r="D160" s="215">
        <f>SUM(B152:C159)</f>
        <v>9</v>
      </c>
    </row>
    <row r="161" spans="1:6" x14ac:dyDescent="0.3">
      <c r="A161" s="301" t="s">
        <v>342</v>
      </c>
      <c r="B161" s="302"/>
      <c r="C161" s="303"/>
      <c r="D161" s="65">
        <f>D160/(COUNT(B152:C159)*2)</f>
        <v>0.5</v>
      </c>
    </row>
    <row r="162" spans="1:6" s="50" customFormat="1" x14ac:dyDescent="0.3">
      <c r="A162" s="54"/>
      <c r="B162" s="55"/>
      <c r="C162" s="57"/>
      <c r="D162" s="58"/>
    </row>
    <row r="163" spans="1:6" ht="19.5" x14ac:dyDescent="0.4">
      <c r="A163" s="299" t="s">
        <v>85</v>
      </c>
      <c r="B163" s="300"/>
      <c r="C163" s="300"/>
      <c r="D163" s="300"/>
      <c r="E163" s="300"/>
      <c r="F163" s="300"/>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ht="148.5" x14ac:dyDescent="0.3">
      <c r="A166" s="87" t="s">
        <v>241</v>
      </c>
      <c r="B166" s="221">
        <v>0</v>
      </c>
      <c r="C166" s="221"/>
      <c r="D166" s="222" t="s">
        <v>454</v>
      </c>
      <c r="E166" s="221"/>
      <c r="F166" s="221"/>
    </row>
    <row r="167" spans="1:6" x14ac:dyDescent="0.3">
      <c r="A167" s="41" t="s">
        <v>95</v>
      </c>
      <c r="B167" s="221">
        <v>2</v>
      </c>
      <c r="C167" s="221"/>
      <c r="D167" s="221"/>
      <c r="E167" s="222"/>
      <c r="F167" s="221"/>
    </row>
    <row r="168" spans="1:6" x14ac:dyDescent="0.3">
      <c r="A168" s="301" t="s">
        <v>38</v>
      </c>
      <c r="B168" s="302"/>
      <c r="C168" s="303"/>
      <c r="D168" s="214">
        <f>SUM(B164:C167)</f>
        <v>6</v>
      </c>
    </row>
    <row r="169" spans="1:6" x14ac:dyDescent="0.3">
      <c r="A169" s="301" t="s">
        <v>342</v>
      </c>
      <c r="B169" s="302"/>
      <c r="C169" s="303"/>
      <c r="D169" s="65">
        <f>D168/(COUNT(B164:C167)*2)</f>
        <v>0.75</v>
      </c>
    </row>
    <row r="170" spans="1:6" s="50" customFormat="1" x14ac:dyDescent="0.3">
      <c r="A170" s="54"/>
      <c r="B170" s="55"/>
      <c r="C170" s="55"/>
      <c r="D170" s="56"/>
    </row>
    <row r="171" spans="1:6" ht="19.5" x14ac:dyDescent="0.4">
      <c r="A171" s="306" t="s">
        <v>17</v>
      </c>
      <c r="B171" s="307"/>
      <c r="C171" s="307"/>
      <c r="D171" s="307"/>
      <c r="E171" s="307"/>
      <c r="F171" s="307"/>
    </row>
    <row r="172" spans="1:6" x14ac:dyDescent="0.3">
      <c r="A172" s="48" t="s">
        <v>202</v>
      </c>
      <c r="B172" s="221">
        <v>2</v>
      </c>
      <c r="C172" s="221"/>
      <c r="D172" s="222"/>
      <c r="E172" s="221"/>
      <c r="F172" s="221"/>
    </row>
    <row r="173" spans="1:6" ht="30.75" x14ac:dyDescent="0.3">
      <c r="A173" s="41" t="s">
        <v>96</v>
      </c>
      <c r="B173" s="221">
        <v>1</v>
      </c>
      <c r="C173" s="221"/>
      <c r="D173" s="247" t="s">
        <v>498</v>
      </c>
      <c r="E173" s="221"/>
      <c r="F173" s="221"/>
    </row>
    <row r="174" spans="1:6" x14ac:dyDescent="0.3">
      <c r="A174" s="87" t="s">
        <v>220</v>
      </c>
      <c r="B174" s="221">
        <v>2</v>
      </c>
      <c r="C174" s="221"/>
      <c r="D174" s="36"/>
      <c r="E174" s="221"/>
      <c r="F174" s="221"/>
    </row>
    <row r="175" spans="1:6" x14ac:dyDescent="0.3">
      <c r="A175" s="41" t="s">
        <v>163</v>
      </c>
      <c r="B175" s="221">
        <v>2</v>
      </c>
      <c r="C175" s="221"/>
      <c r="D175" s="222"/>
      <c r="E175" s="222"/>
      <c r="F175" s="221"/>
    </row>
    <row r="176" spans="1:6" x14ac:dyDescent="0.3">
      <c r="A176" s="301" t="s">
        <v>38</v>
      </c>
      <c r="B176" s="302"/>
      <c r="C176" s="303"/>
      <c r="D176" s="214">
        <f>SUM(B172:C175)</f>
        <v>7</v>
      </c>
    </row>
    <row r="177" spans="1:6" x14ac:dyDescent="0.3">
      <c r="A177" s="301" t="s">
        <v>342</v>
      </c>
      <c r="B177" s="302"/>
      <c r="C177" s="303"/>
      <c r="D177" s="65">
        <f>D176/(COUNT(B172:C175)*2)</f>
        <v>0.875</v>
      </c>
    </row>
    <row r="178" spans="1:6" s="50" customFormat="1" x14ac:dyDescent="0.3">
      <c r="A178" s="54"/>
      <c r="B178" s="55"/>
      <c r="C178" s="55"/>
      <c r="D178" s="56"/>
    </row>
    <row r="179" spans="1:6" ht="19.5" x14ac:dyDescent="0.4">
      <c r="A179" s="299" t="s">
        <v>87</v>
      </c>
      <c r="B179" s="300"/>
      <c r="C179" s="300"/>
      <c r="D179" s="300"/>
      <c r="E179" s="300"/>
      <c r="F179" s="300"/>
    </row>
    <row r="180" spans="1:6" ht="33" x14ac:dyDescent="0.3">
      <c r="A180" s="87" t="s">
        <v>364</v>
      </c>
      <c r="B180" s="221">
        <v>1</v>
      </c>
      <c r="C180" s="221"/>
      <c r="D180" s="222" t="s">
        <v>512</v>
      </c>
      <c r="E180" s="222"/>
      <c r="F180" s="221"/>
    </row>
    <row r="181" spans="1:6" x14ac:dyDescent="0.3">
      <c r="A181" s="95" t="s">
        <v>247</v>
      </c>
      <c r="B181" s="221">
        <v>2</v>
      </c>
      <c r="C181" s="221"/>
      <c r="D181" s="222"/>
      <c r="E181" s="168"/>
      <c r="F181" s="221"/>
    </row>
    <row r="182" spans="1:6" ht="66" x14ac:dyDescent="0.3">
      <c r="A182" s="41" t="s">
        <v>97</v>
      </c>
      <c r="B182" s="221">
        <v>1</v>
      </c>
      <c r="C182" s="221"/>
      <c r="D182" s="222" t="s">
        <v>446</v>
      </c>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01" t="s">
        <v>38</v>
      </c>
      <c r="B185" s="302"/>
      <c r="C185" s="303"/>
      <c r="D185" s="214">
        <f>SUM(B180:C184)</f>
        <v>8</v>
      </c>
    </row>
    <row r="186" spans="1:6" x14ac:dyDescent="0.3">
      <c r="A186" s="301" t="s">
        <v>342</v>
      </c>
      <c r="B186" s="302"/>
      <c r="C186" s="303"/>
      <c r="D186" s="65">
        <f>D185/(COUNT(B180:C184)*2)</f>
        <v>0.8</v>
      </c>
    </row>
    <row r="187" spans="1:6" s="50" customFormat="1" x14ac:dyDescent="0.3">
      <c r="A187" s="54"/>
      <c r="B187" s="55"/>
      <c r="C187" s="55"/>
      <c r="D187" s="56"/>
    </row>
    <row r="188" spans="1:6" ht="19.5" x14ac:dyDescent="0.4">
      <c r="A188" s="299" t="s">
        <v>242</v>
      </c>
      <c r="B188" s="300"/>
      <c r="C188" s="300"/>
      <c r="D188" s="300"/>
      <c r="E188" s="300"/>
      <c r="F188" s="300"/>
    </row>
    <row r="189" spans="1:6" x14ac:dyDescent="0.3">
      <c r="A189" s="41" t="s">
        <v>357</v>
      </c>
      <c r="B189" s="221">
        <v>2</v>
      </c>
      <c r="C189" s="221"/>
      <c r="D189" s="221"/>
      <c r="E189" s="221"/>
      <c r="F189" s="221"/>
    </row>
    <row r="190" spans="1:6" ht="18" x14ac:dyDescent="0.35">
      <c r="A190" s="160" t="s">
        <v>365</v>
      </c>
      <c r="B190" s="221">
        <v>2</v>
      </c>
      <c r="C190" s="248" t="str">
        <f>IF(B190=0, -5, "0")</f>
        <v>0</v>
      </c>
      <c r="D190" s="221"/>
      <c r="E190" s="221"/>
      <c r="F190" s="233"/>
    </row>
    <row r="191" spans="1:6" ht="33" x14ac:dyDescent="0.3">
      <c r="A191" s="48" t="s">
        <v>360</v>
      </c>
      <c r="B191" s="221">
        <v>1</v>
      </c>
      <c r="C191" s="221"/>
      <c r="D191" s="222" t="s">
        <v>513</v>
      </c>
      <c r="E191" s="221"/>
      <c r="F191" s="221"/>
    </row>
    <row r="192" spans="1:6" x14ac:dyDescent="0.3">
      <c r="A192" s="96" t="s">
        <v>212</v>
      </c>
      <c r="B192" s="221">
        <v>2</v>
      </c>
      <c r="C192" s="221"/>
      <c r="D192" s="221"/>
      <c r="E192" s="221"/>
      <c r="F192" s="221"/>
    </row>
    <row r="193" spans="1:4" x14ac:dyDescent="0.3">
      <c r="A193" s="301" t="s">
        <v>38</v>
      </c>
      <c r="B193" s="302"/>
      <c r="C193" s="303"/>
      <c r="D193" s="97">
        <f>SUM(B189:C192)</f>
        <v>7</v>
      </c>
    </row>
    <row r="194" spans="1:4" x14ac:dyDescent="0.3">
      <c r="A194" s="301" t="s">
        <v>342</v>
      </c>
      <c r="B194" s="302"/>
      <c r="C194" s="303"/>
      <c r="D194" s="65">
        <f>D193/(COUNT(B189:C192)*2)</f>
        <v>0.875</v>
      </c>
    </row>
    <row r="196" spans="1:4" ht="18" x14ac:dyDescent="0.35">
      <c r="A196" s="121" t="s">
        <v>284</v>
      </c>
      <c r="B196" s="120"/>
      <c r="C196" s="120"/>
      <c r="D196" s="220">
        <v>0.7</v>
      </c>
    </row>
    <row r="197" spans="1:4" ht="22.5" x14ac:dyDescent="0.3">
      <c r="A197" s="71" t="s">
        <v>377</v>
      </c>
      <c r="B197" s="72"/>
      <c r="C197" s="73"/>
      <c r="D197" s="74">
        <f>SUM(D193,D185,D176,D168,D160,D62,D51,D32,D22,D117,D148,D132,D101,D83,D41)</f>
        <v>180</v>
      </c>
    </row>
    <row r="198" spans="1:4" ht="22.5" x14ac:dyDescent="0.3">
      <c r="A198" s="71" t="s">
        <v>378</v>
      </c>
      <c r="B198" s="72"/>
      <c r="C198" s="73"/>
      <c r="D198" s="75">
        <f>D197/(COUNT(B189:C192,B180:C184,B172:C175,B164:C167,B152:C159,B55:C61,B45:C50,B26:C31,B17:C21,B106:C116,B136:C147,B121:C131,B87:C100,B66:C82,B36:C40)*2)</f>
        <v>0.78947368421052633</v>
      </c>
    </row>
  </sheetData>
  <sheetProtection algorithmName="SHA-512" hashValue="gKrldpFBDCIE8oX3aZx38DubfTULX/jf0yOIQkAKFSaihCM0OaYfPT6hkqBDmvL3NU8OU9gtiMWmn/mrP0R/Og==" saltValue="3kp5W9RRVQSoXZnxp1NtVA=="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orientation="portrait" horizontalDpi="1200" verticalDpi="1200"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473" zoomScale="84" zoomScaleNormal="70" zoomScaleSheetLayoutView="84" workbookViewId="0">
      <selection activeCell="D484" sqref="D484:D487"/>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4"/>
      <c r="E1" s="294"/>
      <c r="F1" s="294"/>
      <c r="G1" s="294"/>
      <c r="H1" s="294"/>
      <c r="I1" s="29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5" t="s">
        <v>201</v>
      </c>
      <c r="B7" s="295"/>
      <c r="C7" s="295"/>
      <c r="D7" s="295"/>
      <c r="E7" s="295"/>
      <c r="F7" s="295"/>
      <c r="G7" s="213"/>
      <c r="H7" s="213"/>
      <c r="I7" s="213"/>
    </row>
    <row r="8" spans="1:9" ht="29.25" x14ac:dyDescent="0.5">
      <c r="A8" s="296" t="str">
        <f>'Page de garde'!D18</f>
        <v xml:space="preserve">Dorra Sousse </v>
      </c>
      <c r="B8" s="296"/>
      <c r="C8" s="296"/>
      <c r="D8" s="296"/>
      <c r="E8" s="296"/>
      <c r="F8" s="296"/>
      <c r="G8" s="216"/>
      <c r="H8" s="216"/>
      <c r="I8" s="213"/>
    </row>
    <row r="9" spans="1:9" ht="24.75" x14ac:dyDescent="0.5">
      <c r="A9" s="38" t="s">
        <v>44</v>
      </c>
      <c r="B9" s="297" t="s">
        <v>514</v>
      </c>
      <c r="C9" s="297"/>
      <c r="D9" s="297"/>
      <c r="E9" s="297"/>
      <c r="F9" s="297"/>
      <c r="G9" s="216"/>
      <c r="H9" s="216"/>
      <c r="I9" s="213"/>
    </row>
    <row r="10" spans="1:9" ht="24.75" x14ac:dyDescent="0.5">
      <c r="A10" s="39" t="s">
        <v>46</v>
      </c>
      <c r="B10" s="298" t="s">
        <v>515</v>
      </c>
      <c r="C10" s="298"/>
      <c r="D10" s="298"/>
      <c r="E10" s="298"/>
      <c r="F10" s="298"/>
      <c r="G10" s="216"/>
      <c r="H10" s="216"/>
      <c r="I10" s="213"/>
    </row>
    <row r="11" spans="1:9" ht="24.75" x14ac:dyDescent="0.5">
      <c r="A11" s="38" t="s">
        <v>45</v>
      </c>
      <c r="B11" s="293">
        <v>42996</v>
      </c>
      <c r="C11" s="293"/>
      <c r="D11" s="293"/>
      <c r="E11" s="293"/>
      <c r="F11" s="293"/>
      <c r="G11" s="216"/>
      <c r="H11" s="216"/>
      <c r="I11" s="213"/>
    </row>
    <row r="12" spans="1:9" ht="24.75" x14ac:dyDescent="0.5">
      <c r="A12" s="38" t="s">
        <v>276</v>
      </c>
      <c r="B12" s="286">
        <f>D505</f>
        <v>0.89189189189189189</v>
      </c>
      <c r="C12" s="286"/>
      <c r="D12" s="286"/>
      <c r="E12" s="286"/>
      <c r="F12" s="286"/>
      <c r="G12" s="216"/>
      <c r="H12" s="216"/>
      <c r="I12" s="213"/>
    </row>
    <row r="13" spans="1:9" ht="22.5" x14ac:dyDescent="0.45">
      <c r="A13" s="35"/>
      <c r="B13" s="36"/>
      <c r="C13" s="36"/>
      <c r="D13" s="287"/>
      <c r="E13" s="287"/>
      <c r="F13" s="287"/>
      <c r="G13" s="287"/>
      <c r="H13" s="287"/>
      <c r="I13" s="3"/>
    </row>
    <row r="14" spans="1:9" ht="16.5" customHeight="1" x14ac:dyDescent="0.3">
      <c r="A14" s="288" t="s">
        <v>32</v>
      </c>
      <c r="B14" s="289" t="s">
        <v>33</v>
      </c>
      <c r="C14" s="289"/>
      <c r="D14" s="289" t="s">
        <v>48</v>
      </c>
      <c r="E14" s="290" t="s">
        <v>358</v>
      </c>
      <c r="F14" s="289" t="s">
        <v>214</v>
      </c>
      <c r="G14" s="36"/>
      <c r="H14" s="36"/>
    </row>
    <row r="15" spans="1:9" ht="16.5" customHeight="1" x14ac:dyDescent="0.3">
      <c r="A15" s="288"/>
      <c r="B15" s="77" t="s">
        <v>36</v>
      </c>
      <c r="C15" s="77" t="s">
        <v>35</v>
      </c>
      <c r="D15" s="289"/>
      <c r="E15" s="290"/>
      <c r="F15" s="289"/>
      <c r="G15" s="36"/>
      <c r="H15" s="36"/>
    </row>
    <row r="16" spans="1:9" ht="18" x14ac:dyDescent="0.35">
      <c r="A16" s="281" t="s">
        <v>0</v>
      </c>
      <c r="B16" s="281"/>
      <c r="C16" s="281"/>
      <c r="D16" s="281"/>
      <c r="E16" s="281"/>
      <c r="F16" s="281"/>
      <c r="G16" s="36"/>
      <c r="H16" s="36"/>
    </row>
    <row r="17" spans="1:8" ht="18" x14ac:dyDescent="0.3">
      <c r="A17" s="182">
        <f>B11</f>
        <v>42996</v>
      </c>
      <c r="B17" s="36"/>
      <c r="C17" s="36"/>
      <c r="D17" s="36"/>
      <c r="E17" s="36"/>
      <c r="F17" s="36"/>
      <c r="G17" s="36"/>
      <c r="H17" s="36"/>
    </row>
    <row r="18" spans="1:8" ht="18" x14ac:dyDescent="0.25">
      <c r="A18" s="291" t="s">
        <v>1</v>
      </c>
      <c r="B18" s="292"/>
      <c r="C18" s="292"/>
      <c r="D18" s="292"/>
      <c r="E18" s="292"/>
      <c r="F18" s="292"/>
    </row>
    <row r="19" spans="1:8" x14ac:dyDescent="0.25">
      <c r="A19" s="169" t="s">
        <v>10</v>
      </c>
      <c r="B19" s="170">
        <v>1</v>
      </c>
      <c r="C19" s="170"/>
      <c r="D19" s="168" t="s">
        <v>516</v>
      </c>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ht="30" x14ac:dyDescent="0.25">
      <c r="A22" s="100" t="s">
        <v>307</v>
      </c>
      <c r="B22" s="170">
        <v>1</v>
      </c>
      <c r="C22" s="171"/>
      <c r="D22" s="59" t="s">
        <v>598</v>
      </c>
      <c r="E22" s="146"/>
      <c r="F22" s="173"/>
    </row>
    <row r="23" spans="1:8" x14ac:dyDescent="0.25">
      <c r="A23" s="19" t="s">
        <v>38</v>
      </c>
      <c r="B23" s="19"/>
      <c r="C23" s="19"/>
      <c r="D23" s="19">
        <f>SUM(B19:C22)</f>
        <v>6</v>
      </c>
    </row>
    <row r="24" spans="1:8" x14ac:dyDescent="0.25">
      <c r="A24" s="19" t="s">
        <v>37</v>
      </c>
      <c r="B24" s="20"/>
      <c r="C24" s="21"/>
      <c r="D24" s="63">
        <f>D23/(COUNT(B19:C22)*2)</f>
        <v>0.75</v>
      </c>
    </row>
    <row r="25" spans="1:8" x14ac:dyDescent="0.25">
      <c r="A25" s="5"/>
      <c r="B25" s="6"/>
      <c r="C25" s="7"/>
      <c r="D25" s="6"/>
    </row>
    <row r="26" spans="1:8" ht="18" x14ac:dyDescent="0.25">
      <c r="A26" s="282" t="s">
        <v>18</v>
      </c>
      <c r="B26" s="283"/>
      <c r="C26" s="283"/>
      <c r="D26" s="283"/>
      <c r="E26" s="283"/>
      <c r="F26" s="283"/>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0.92307692307692313</v>
      </c>
    </row>
    <row r="42" spans="1:7" x14ac:dyDescent="0.25">
      <c r="A42" s="9"/>
      <c r="B42" s="6"/>
      <c r="C42" s="7"/>
      <c r="D42" s="6"/>
    </row>
    <row r="43" spans="1:7" ht="18" x14ac:dyDescent="0.35">
      <c r="A43" s="281" t="s">
        <v>137</v>
      </c>
      <c r="B43" s="281"/>
      <c r="C43" s="281"/>
      <c r="D43" s="281"/>
      <c r="E43" s="281"/>
      <c r="F43" s="281"/>
    </row>
    <row r="44" spans="1:7" x14ac:dyDescent="0.25">
      <c r="A44" s="183">
        <f>B11</f>
        <v>42996</v>
      </c>
      <c r="B44" s="6"/>
      <c r="C44" s="7"/>
      <c r="D44" s="6"/>
    </row>
    <row r="45" spans="1:7" ht="16.5" x14ac:dyDescent="0.25">
      <c r="A45" s="284" t="s">
        <v>63</v>
      </c>
      <c r="B45" s="285"/>
      <c r="C45" s="285"/>
      <c r="D45" s="285"/>
      <c r="E45" s="285"/>
      <c r="F45" s="285"/>
    </row>
    <row r="46" spans="1:7" x14ac:dyDescent="0.25">
      <c r="A46" s="33" t="s">
        <v>109</v>
      </c>
      <c r="B46" s="170">
        <v>2</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ht="48.75" customHeight="1" x14ac:dyDescent="0.25">
      <c r="A50" s="43" t="s">
        <v>141</v>
      </c>
      <c r="B50" s="170">
        <v>1</v>
      </c>
      <c r="C50" s="170"/>
      <c r="D50" s="156" t="s">
        <v>572</v>
      </c>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15</v>
      </c>
    </row>
    <row r="55" spans="1:6" x14ac:dyDescent="0.25">
      <c r="A55" s="19" t="s">
        <v>37</v>
      </c>
      <c r="B55" s="20"/>
      <c r="C55" s="21"/>
      <c r="D55" s="63">
        <f>D54/(COUNT(B46:C53)*2)</f>
        <v>0.9375</v>
      </c>
    </row>
    <row r="56" spans="1:6" x14ac:dyDescent="0.25">
      <c r="A56" s="9"/>
      <c r="B56" s="6"/>
      <c r="C56" s="7"/>
      <c r="D56" s="6"/>
    </row>
    <row r="57" spans="1:6" ht="18" x14ac:dyDescent="0.25">
      <c r="A57" s="282" t="s">
        <v>65</v>
      </c>
      <c r="B57" s="283"/>
      <c r="C57" s="283"/>
      <c r="D57" s="283"/>
      <c r="E57" s="283"/>
      <c r="F57" s="283"/>
    </row>
    <row r="58" spans="1:6" x14ac:dyDescent="0.25">
      <c r="A58" s="169" t="s">
        <v>314</v>
      </c>
      <c r="B58" s="170" t="s">
        <v>34</v>
      </c>
      <c r="C58" s="170"/>
      <c r="D58" s="168"/>
      <c r="E58" s="147"/>
      <c r="F58" s="147"/>
    </row>
    <row r="59" spans="1:6" ht="45" x14ac:dyDescent="0.25">
      <c r="A59" s="169" t="s">
        <v>204</v>
      </c>
      <c r="B59" s="170">
        <v>0</v>
      </c>
      <c r="C59" s="171"/>
      <c r="D59" s="162" t="s">
        <v>581</v>
      </c>
      <c r="E59" s="146" t="s">
        <v>546</v>
      </c>
      <c r="F59" s="173"/>
    </row>
    <row r="60" spans="1:6" x14ac:dyDescent="0.25">
      <c r="A60" s="24" t="s">
        <v>142</v>
      </c>
      <c r="B60" s="170" t="s">
        <v>34</v>
      </c>
      <c r="C60" s="170"/>
      <c r="D60" s="143" t="s">
        <v>549</v>
      </c>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t="s">
        <v>34</v>
      </c>
      <c r="C66" s="170"/>
      <c r="D66" s="157" t="s">
        <v>544</v>
      </c>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t="s">
        <v>545</v>
      </c>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t="s">
        <v>34</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t="s">
        <v>34</v>
      </c>
      <c r="C80" s="171"/>
      <c r="D80" s="152"/>
      <c r="E80" s="173"/>
      <c r="F80" s="173"/>
    </row>
    <row r="81" spans="1:6" x14ac:dyDescent="0.25">
      <c r="A81" s="19" t="s">
        <v>38</v>
      </c>
      <c r="B81" s="19"/>
      <c r="C81" s="19"/>
      <c r="D81" s="19">
        <f>SUM(B58:C80)</f>
        <v>26</v>
      </c>
    </row>
    <row r="82" spans="1:6" x14ac:dyDescent="0.25">
      <c r="A82" s="19" t="s">
        <v>37</v>
      </c>
      <c r="B82" s="20"/>
      <c r="C82" s="21"/>
      <c r="D82" s="63">
        <f>D81/(COUNT(B58:C80)*2)</f>
        <v>0.9285714285714286</v>
      </c>
    </row>
    <row r="83" spans="1:6" x14ac:dyDescent="0.25">
      <c r="A83" s="9"/>
      <c r="B83" s="6"/>
      <c r="C83" s="7"/>
      <c r="D83" s="6"/>
    </row>
    <row r="84" spans="1:6" ht="18" x14ac:dyDescent="0.25">
      <c r="A84" s="282" t="s">
        <v>25</v>
      </c>
      <c r="B84" s="283"/>
      <c r="C84" s="283"/>
      <c r="D84" s="283"/>
      <c r="E84" s="283"/>
      <c r="F84" s="283"/>
    </row>
    <row r="85" spans="1:6" x14ac:dyDescent="0.25">
      <c r="A85" s="169" t="s">
        <v>314</v>
      </c>
      <c r="B85" s="170">
        <v>2</v>
      </c>
      <c r="C85" s="170"/>
      <c r="D85" s="157"/>
      <c r="E85" s="147"/>
      <c r="F85" s="147"/>
    </row>
    <row r="86" spans="1:6" x14ac:dyDescent="0.25">
      <c r="A86" s="18" t="s">
        <v>105</v>
      </c>
      <c r="B86" s="170">
        <v>2</v>
      </c>
      <c r="C86" s="170"/>
      <c r="D86" s="155"/>
      <c r="E86" s="147"/>
      <c r="F86" s="147"/>
    </row>
    <row r="87" spans="1:6" ht="61.5" x14ac:dyDescent="0.35">
      <c r="A87" s="76" t="s">
        <v>59</v>
      </c>
      <c r="B87" s="170">
        <v>1</v>
      </c>
      <c r="C87" s="217" t="str">
        <f>IF(B87=0, -5, "0")</f>
        <v>0</v>
      </c>
      <c r="D87" s="157" t="s">
        <v>582</v>
      </c>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121.5" customHeight="1" x14ac:dyDescent="0.25">
      <c r="A90" s="169" t="s">
        <v>293</v>
      </c>
      <c r="B90" s="170">
        <v>2</v>
      </c>
      <c r="C90" s="170"/>
      <c r="D90" s="156" t="s">
        <v>583</v>
      </c>
      <c r="E90" s="173"/>
      <c r="F90" s="147"/>
    </row>
    <row r="91" spans="1:6" ht="30" x14ac:dyDescent="0.25">
      <c r="A91" s="18" t="s">
        <v>260</v>
      </c>
      <c r="B91" s="170">
        <v>2</v>
      </c>
      <c r="C91" s="170"/>
      <c r="D91" s="157"/>
      <c r="E91" s="147"/>
      <c r="F91" s="147"/>
    </row>
    <row r="92" spans="1:6" ht="45" x14ac:dyDescent="0.25">
      <c r="A92" s="109" t="s">
        <v>287</v>
      </c>
      <c r="B92" s="170">
        <v>2</v>
      </c>
      <c r="C92" s="154"/>
      <c r="D92" s="254">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54</v>
      </c>
    </row>
    <row r="97" spans="1:6" ht="18" x14ac:dyDescent="0.25">
      <c r="A97" s="78" t="s">
        <v>224</v>
      </c>
      <c r="B97" s="84"/>
      <c r="C97" s="85"/>
      <c r="D97" s="82">
        <f>D96/(COUNT(B85:C91,B46:C53,B58:C80)*2)</f>
        <v>0.93103448275862066</v>
      </c>
    </row>
    <row r="98" spans="1:6" x14ac:dyDescent="0.25">
      <c r="A98" s="5"/>
      <c r="B98" s="6"/>
      <c r="C98" s="7"/>
      <c r="D98" s="6"/>
    </row>
    <row r="99" spans="1:6" ht="18" x14ac:dyDescent="0.35">
      <c r="A99" s="281" t="s">
        <v>129</v>
      </c>
      <c r="B99" s="281"/>
      <c r="C99" s="281"/>
      <c r="D99" s="281"/>
      <c r="E99" s="281"/>
      <c r="F99" s="281"/>
    </row>
    <row r="100" spans="1:6" x14ac:dyDescent="0.25">
      <c r="A100" s="183">
        <f>B11</f>
        <v>42996</v>
      </c>
      <c r="B100" s="6"/>
      <c r="C100" s="7"/>
      <c r="D100" s="6"/>
    </row>
    <row r="101" spans="1:6" ht="16.5" x14ac:dyDescent="0.25">
      <c r="A101" s="284" t="s">
        <v>63</v>
      </c>
      <c r="B101" s="285"/>
      <c r="C101" s="285"/>
      <c r="D101" s="285"/>
      <c r="E101" s="285"/>
      <c r="F101" s="285"/>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90" x14ac:dyDescent="0.25">
      <c r="A106" s="33" t="s">
        <v>174</v>
      </c>
      <c r="B106" s="170">
        <v>0</v>
      </c>
      <c r="C106" s="170"/>
      <c r="D106" s="129" t="s">
        <v>533</v>
      </c>
      <c r="E106" s="168" t="s">
        <v>534</v>
      </c>
      <c r="F106" s="147"/>
    </row>
    <row r="107" spans="1:6" ht="31.5" x14ac:dyDescent="0.35">
      <c r="A107" s="76" t="s">
        <v>59</v>
      </c>
      <c r="B107" s="170">
        <v>1</v>
      </c>
      <c r="C107" s="217" t="str">
        <f>IF(B107=0, -5, "0")</f>
        <v>0</v>
      </c>
      <c r="D107" s="168" t="s">
        <v>541</v>
      </c>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13</v>
      </c>
    </row>
    <row r="111" spans="1:6" x14ac:dyDescent="0.25">
      <c r="A111" s="19" t="s">
        <v>37</v>
      </c>
      <c r="B111" s="20"/>
      <c r="C111" s="21"/>
      <c r="D111" s="63">
        <f>D110/(COUNT(B102:C109)*2)</f>
        <v>0.8125</v>
      </c>
    </row>
    <row r="112" spans="1:6" x14ac:dyDescent="0.25">
      <c r="A112" s="9"/>
      <c r="B112" s="6"/>
      <c r="C112" s="7"/>
      <c r="D112" s="6"/>
    </row>
    <row r="113" spans="1:6" ht="18" x14ac:dyDescent="0.25">
      <c r="A113" s="282" t="s">
        <v>133</v>
      </c>
      <c r="B113" s="283"/>
      <c r="C113" s="283"/>
      <c r="D113" s="283"/>
      <c r="E113" s="283"/>
      <c r="F113" s="283"/>
    </row>
    <row r="114" spans="1:6" ht="75" x14ac:dyDescent="0.25">
      <c r="A114" s="169" t="s">
        <v>314</v>
      </c>
      <c r="B114" s="170" t="s">
        <v>34</v>
      </c>
      <c r="C114" s="170"/>
      <c r="D114" s="168" t="s">
        <v>584</v>
      </c>
      <c r="E114" s="168"/>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39.5" customHeight="1" x14ac:dyDescent="0.35">
      <c r="A121" s="76" t="s">
        <v>74</v>
      </c>
      <c r="B121" s="170">
        <v>0</v>
      </c>
      <c r="C121" s="217">
        <f>IF(B121=0, -5, "0")</f>
        <v>-5</v>
      </c>
      <c r="D121" s="168" t="s">
        <v>585</v>
      </c>
      <c r="E121" s="168" t="s">
        <v>573</v>
      </c>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t="s">
        <v>34</v>
      </c>
      <c r="C125" s="217" t="str">
        <f>IF(B125=0, -5, "0")</f>
        <v>0</v>
      </c>
      <c r="D125" s="168" t="s">
        <v>537</v>
      </c>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31.5" x14ac:dyDescent="0.35">
      <c r="A128" s="48" t="s">
        <v>289</v>
      </c>
      <c r="B128" s="170">
        <v>1</v>
      </c>
      <c r="C128" s="170"/>
      <c r="D128" s="168" t="s">
        <v>586</v>
      </c>
      <c r="E128" s="160"/>
      <c r="F128" s="147"/>
    </row>
    <row r="129" spans="1:6" ht="30" x14ac:dyDescent="0.25">
      <c r="A129" s="185" t="s">
        <v>168</v>
      </c>
      <c r="B129" s="171">
        <v>1</v>
      </c>
      <c r="C129" s="218" t="str">
        <f>IF(B129=0, -5, "0")</f>
        <v>0</v>
      </c>
      <c r="D129" s="146" t="s">
        <v>536</v>
      </c>
      <c r="E129" s="173"/>
      <c r="F129" s="173"/>
    </row>
    <row r="130" spans="1:6" x14ac:dyDescent="0.25">
      <c r="A130" s="24" t="s">
        <v>83</v>
      </c>
      <c r="B130" s="171">
        <v>1</v>
      </c>
      <c r="C130" s="170"/>
      <c r="D130" s="168" t="s">
        <v>535</v>
      </c>
      <c r="E130" s="147"/>
      <c r="F130" s="147"/>
    </row>
    <row r="131" spans="1:6" ht="33" x14ac:dyDescent="0.3">
      <c r="A131" s="49" t="s">
        <v>222</v>
      </c>
      <c r="B131" s="171" t="s">
        <v>34</v>
      </c>
      <c r="C131" s="170"/>
      <c r="D131" s="168"/>
      <c r="E131" s="147"/>
      <c r="F131" s="147"/>
    </row>
    <row r="132" spans="1:6" x14ac:dyDescent="0.25">
      <c r="A132" s="24" t="s">
        <v>248</v>
      </c>
      <c r="B132" s="171">
        <v>2</v>
      </c>
      <c r="C132" s="170"/>
      <c r="D132" s="168"/>
      <c r="E132" s="168"/>
      <c r="F132" s="147"/>
    </row>
    <row r="133" spans="1:6" ht="30" x14ac:dyDescent="0.25">
      <c r="A133" s="24" t="s">
        <v>199</v>
      </c>
      <c r="B133" s="171" t="s">
        <v>34</v>
      </c>
      <c r="C133" s="170"/>
      <c r="D133" s="168"/>
      <c r="E133" s="147"/>
      <c r="F133" s="147"/>
    </row>
    <row r="134" spans="1:6" x14ac:dyDescent="0.25">
      <c r="A134" s="19" t="s">
        <v>38</v>
      </c>
      <c r="B134" s="19"/>
      <c r="C134" s="19"/>
      <c r="D134" s="19">
        <f>SUM(B114:C133)</f>
        <v>22</v>
      </c>
    </row>
    <row r="135" spans="1:6" x14ac:dyDescent="0.25">
      <c r="A135" s="19" t="s">
        <v>37</v>
      </c>
      <c r="B135" s="20"/>
      <c r="C135" s="21"/>
      <c r="D135" s="63">
        <f>D134/(COUNT(B114:C133)*2)</f>
        <v>0.6470588235294118</v>
      </c>
    </row>
    <row r="136" spans="1:6" x14ac:dyDescent="0.25">
      <c r="A136" s="9"/>
      <c r="B136" s="6"/>
      <c r="C136" s="7"/>
      <c r="D136" s="6"/>
    </row>
    <row r="137" spans="1:6" ht="18" x14ac:dyDescent="0.25">
      <c r="A137" s="282" t="s">
        <v>73</v>
      </c>
      <c r="B137" s="283"/>
      <c r="C137" s="283"/>
      <c r="D137" s="283"/>
      <c r="E137" s="283"/>
      <c r="F137" s="283"/>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416</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49</v>
      </c>
    </row>
    <row r="150" spans="1:6" ht="18" x14ac:dyDescent="0.25">
      <c r="A150" s="78" t="s">
        <v>225</v>
      </c>
      <c r="B150" s="84"/>
      <c r="C150" s="85"/>
      <c r="D150" s="82">
        <f>D149/(COUNT(B138:C144,B102:C109,B114:C133)*2)</f>
        <v>0.765625</v>
      </c>
    </row>
    <row r="151" spans="1:6" x14ac:dyDescent="0.25">
      <c r="A151" s="9"/>
      <c r="B151" s="6"/>
      <c r="C151" s="7"/>
      <c r="D151" s="6"/>
    </row>
    <row r="152" spans="1:6" ht="18" x14ac:dyDescent="0.35">
      <c r="A152" s="281" t="s">
        <v>130</v>
      </c>
      <c r="B152" s="281"/>
      <c r="C152" s="281"/>
      <c r="D152" s="281"/>
      <c r="E152" s="281"/>
      <c r="F152" s="281"/>
    </row>
    <row r="153" spans="1:6" x14ac:dyDescent="0.25">
      <c r="A153" s="183">
        <f>B11</f>
        <v>42996</v>
      </c>
      <c r="B153" s="6"/>
      <c r="C153" s="7"/>
      <c r="D153" s="59"/>
    </row>
    <row r="154" spans="1:6" ht="16.5" x14ac:dyDescent="0.25">
      <c r="A154" s="284" t="s">
        <v>63</v>
      </c>
      <c r="B154" s="285"/>
      <c r="C154" s="285"/>
      <c r="D154" s="285"/>
      <c r="E154" s="285"/>
      <c r="F154" s="285"/>
    </row>
    <row r="155" spans="1:6" ht="45" x14ac:dyDescent="0.25">
      <c r="A155" s="23" t="s">
        <v>132</v>
      </c>
      <c r="B155" s="170" t="s">
        <v>34</v>
      </c>
      <c r="C155" s="170"/>
      <c r="D155" s="168" t="s">
        <v>587</v>
      </c>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14</v>
      </c>
    </row>
    <row r="164" spans="1:6" x14ac:dyDescent="0.25">
      <c r="A164" s="19" t="s">
        <v>37</v>
      </c>
      <c r="B164" s="20"/>
      <c r="C164" s="21"/>
      <c r="D164" s="63">
        <f>D163/(COUNT(B155:C162)*2)</f>
        <v>1</v>
      </c>
    </row>
    <row r="165" spans="1:6" x14ac:dyDescent="0.25">
      <c r="A165" s="9"/>
      <c r="B165" s="6"/>
      <c r="C165" s="7"/>
      <c r="D165" s="6"/>
    </row>
    <row r="166" spans="1:6" ht="18" x14ac:dyDescent="0.25">
      <c r="A166" s="282" t="s">
        <v>134</v>
      </c>
      <c r="B166" s="283"/>
      <c r="C166" s="283"/>
      <c r="D166" s="283"/>
      <c r="E166" s="283"/>
      <c r="F166" s="283"/>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ht="30" x14ac:dyDescent="0.25">
      <c r="A169" s="18" t="s">
        <v>135</v>
      </c>
      <c r="B169" s="170">
        <v>1</v>
      </c>
      <c r="C169" s="170"/>
      <c r="D169" s="143" t="s">
        <v>543</v>
      </c>
      <c r="E169" s="147"/>
      <c r="F169" s="147"/>
    </row>
    <row r="170" spans="1:6" x14ac:dyDescent="0.25">
      <c r="A170" s="18" t="s">
        <v>64</v>
      </c>
      <c r="B170" s="170">
        <v>2</v>
      </c>
      <c r="C170" s="170"/>
      <c r="D170" s="12"/>
      <c r="E170" s="147"/>
      <c r="F170" s="147"/>
    </row>
    <row r="171" spans="1:6" ht="80.25" customHeight="1" x14ac:dyDescent="0.25">
      <c r="A171" s="18" t="s">
        <v>279</v>
      </c>
      <c r="B171" s="170">
        <v>0</v>
      </c>
      <c r="C171" s="170"/>
      <c r="D171" s="12" t="s">
        <v>540</v>
      </c>
      <c r="E171" s="143" t="s">
        <v>539</v>
      </c>
      <c r="F171" s="147"/>
    </row>
    <row r="172" spans="1:6" ht="18" x14ac:dyDescent="0.35">
      <c r="A172" s="83" t="s">
        <v>80</v>
      </c>
      <c r="B172" s="170">
        <v>2</v>
      </c>
      <c r="C172" s="217" t="str">
        <f>IF(B172=0, -5, "0")</f>
        <v>0</v>
      </c>
      <c r="D172" s="12"/>
      <c r="E172" s="147"/>
      <c r="F172" s="147"/>
    </row>
    <row r="173" spans="1:6" ht="60" x14ac:dyDescent="0.25">
      <c r="A173" s="169" t="s">
        <v>296</v>
      </c>
      <c r="B173" s="170">
        <v>1</v>
      </c>
      <c r="C173" s="171"/>
      <c r="D173" s="163" t="s">
        <v>588</v>
      </c>
      <c r="E173" s="173"/>
      <c r="F173" s="147"/>
    </row>
    <row r="174" spans="1:6" ht="18" x14ac:dyDescent="0.35">
      <c r="A174" s="76" t="s">
        <v>251</v>
      </c>
      <c r="B174" s="170">
        <v>2</v>
      </c>
      <c r="C174" s="217" t="str">
        <f>IF(B174=0, -5, "0")</f>
        <v>0</v>
      </c>
      <c r="D174" s="12"/>
      <c r="E174" s="168"/>
      <c r="F174" s="147"/>
    </row>
    <row r="175" spans="1:6" ht="72" customHeight="1" x14ac:dyDescent="0.25">
      <c r="A175" s="169" t="s">
        <v>313</v>
      </c>
      <c r="B175" s="170">
        <v>1</v>
      </c>
      <c r="C175" s="170"/>
      <c r="D175" s="156" t="s">
        <v>589</v>
      </c>
      <c r="E175" s="168"/>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t="s">
        <v>34</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t="s">
        <v>34</v>
      </c>
      <c r="C181" s="170"/>
      <c r="D181" s="168"/>
      <c r="E181" s="147"/>
      <c r="F181" s="147"/>
    </row>
    <row r="182" spans="1:7" ht="33" x14ac:dyDescent="0.3">
      <c r="A182" s="180" t="s">
        <v>234</v>
      </c>
      <c r="B182" s="170" t="s">
        <v>34</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t="s">
        <v>34</v>
      </c>
      <c r="C184" s="170"/>
      <c r="D184" s="168"/>
      <c r="E184" s="147"/>
      <c r="F184" s="147"/>
    </row>
    <row r="185" spans="1:7" ht="45" x14ac:dyDescent="0.25">
      <c r="A185" s="101" t="s">
        <v>287</v>
      </c>
      <c r="B185" s="170">
        <v>1</v>
      </c>
      <c r="C185" s="154"/>
      <c r="D185" s="134">
        <v>0.9</v>
      </c>
      <c r="E185" s="102"/>
      <c r="F185" s="102"/>
    </row>
    <row r="186" spans="1:7" x14ac:dyDescent="0.25">
      <c r="A186" s="19" t="s">
        <v>38</v>
      </c>
      <c r="B186" s="19"/>
      <c r="C186" s="19"/>
      <c r="D186" s="19">
        <f>SUM(B167:C184)</f>
        <v>23</v>
      </c>
    </row>
    <row r="187" spans="1:7" x14ac:dyDescent="0.25">
      <c r="A187" s="19" t="s">
        <v>37</v>
      </c>
      <c r="B187" s="20"/>
      <c r="C187" s="21"/>
      <c r="D187" s="63">
        <f>D186/(COUNT(B167:C184)*2)</f>
        <v>0.8214285714285714</v>
      </c>
    </row>
    <row r="188" spans="1:7" x14ac:dyDescent="0.25">
      <c r="A188" s="9"/>
      <c r="B188" s="6"/>
      <c r="C188" s="7"/>
      <c r="D188" s="6"/>
    </row>
    <row r="189" spans="1:7" ht="18" x14ac:dyDescent="0.25">
      <c r="A189" s="78" t="s">
        <v>139</v>
      </c>
      <c r="B189" s="84"/>
      <c r="C189" s="85"/>
      <c r="D189" s="81">
        <f>SUM(D163,D186)</f>
        <v>37</v>
      </c>
    </row>
    <row r="190" spans="1:7" ht="18" x14ac:dyDescent="0.25">
      <c r="A190" s="78" t="s">
        <v>226</v>
      </c>
      <c r="B190" s="84"/>
      <c r="C190" s="85"/>
      <c r="D190" s="82">
        <f>D189/(COUNT(B155:C162,B167:C184)*2)</f>
        <v>0.88095238095238093</v>
      </c>
    </row>
    <row r="191" spans="1:7" x14ac:dyDescent="0.25">
      <c r="A191" s="9"/>
      <c r="B191" s="6"/>
      <c r="C191" s="7"/>
      <c r="D191" s="6"/>
    </row>
    <row r="192" spans="1:7" ht="18" x14ac:dyDescent="0.35">
      <c r="A192" s="281" t="s">
        <v>167</v>
      </c>
      <c r="B192" s="281"/>
      <c r="C192" s="281"/>
      <c r="D192" s="281"/>
      <c r="E192" s="281"/>
      <c r="F192" s="281"/>
    </row>
    <row r="193" spans="1:7" x14ac:dyDescent="0.25">
      <c r="A193" s="189">
        <f>B11</f>
        <v>42996</v>
      </c>
      <c r="B193" s="6"/>
      <c r="C193" s="7"/>
      <c r="D193" s="6"/>
    </row>
    <row r="194" spans="1:7" ht="18" x14ac:dyDescent="0.25">
      <c r="A194" s="282" t="s">
        <v>158</v>
      </c>
      <c r="B194" s="283"/>
      <c r="C194" s="283"/>
      <c r="D194" s="283"/>
      <c r="E194" s="283"/>
      <c r="F194" s="283"/>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82" t="s">
        <v>76</v>
      </c>
      <c r="B209" s="283"/>
      <c r="C209" s="283"/>
      <c r="D209" s="283"/>
      <c r="E209" s="283"/>
      <c r="F209" s="283"/>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x14ac:dyDescent="0.25">
      <c r="A212" s="18" t="s">
        <v>192</v>
      </c>
      <c r="B212" s="170">
        <v>2</v>
      </c>
      <c r="C212" s="170"/>
      <c r="D212" s="143"/>
      <c r="E212" s="147"/>
      <c r="F212" s="147"/>
    </row>
    <row r="213" spans="1:7" ht="30" x14ac:dyDescent="0.25">
      <c r="A213" s="169" t="s">
        <v>176</v>
      </c>
      <c r="B213" s="170">
        <v>2</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2</v>
      </c>
      <c r="C215" s="170"/>
      <c r="D215" s="149"/>
      <c r="E215" s="147"/>
      <c r="F215" s="147"/>
    </row>
    <row r="216" spans="1:7" ht="143.25" customHeight="1" x14ac:dyDescent="0.25">
      <c r="A216" s="18" t="s">
        <v>70</v>
      </c>
      <c r="B216" s="170">
        <v>1</v>
      </c>
      <c r="C216" s="170"/>
      <c r="D216" s="12" t="s">
        <v>574</v>
      </c>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18" x14ac:dyDescent="0.25">
      <c r="A222" s="108" t="s">
        <v>72</v>
      </c>
      <c r="B222" s="170">
        <v>2</v>
      </c>
      <c r="C222" s="217" t="str">
        <f>IF(B222=0, -5, "0")</f>
        <v>0</v>
      </c>
      <c r="D222" s="168"/>
      <c r="E222" s="147"/>
      <c r="F222" s="147"/>
    </row>
    <row r="223" spans="1:7" ht="18" x14ac:dyDescent="0.35">
      <c r="A223" s="48" t="s">
        <v>289</v>
      </c>
      <c r="B223" s="170" t="s">
        <v>34</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t="s">
        <v>34</v>
      </c>
      <c r="C225" s="170"/>
      <c r="D225" s="168"/>
      <c r="E225" s="147"/>
      <c r="F225" s="147"/>
    </row>
    <row r="226" spans="1:6" ht="30" x14ac:dyDescent="0.25">
      <c r="A226" s="24" t="s">
        <v>244</v>
      </c>
      <c r="B226" s="170" t="s">
        <v>34</v>
      </c>
      <c r="C226" s="170"/>
      <c r="D226" s="69"/>
      <c r="E226" s="147"/>
      <c r="F226" s="147"/>
    </row>
    <row r="227" spans="1:6" x14ac:dyDescent="0.25">
      <c r="A227" s="24" t="s">
        <v>248</v>
      </c>
      <c r="B227" s="170">
        <v>2</v>
      </c>
      <c r="C227" s="170"/>
      <c r="D227" s="168"/>
      <c r="E227" s="147"/>
      <c r="F227" s="147"/>
    </row>
    <row r="228" spans="1:6" ht="30" x14ac:dyDescent="0.25">
      <c r="A228" s="24" t="s">
        <v>199</v>
      </c>
      <c r="B228" s="170" t="s">
        <v>34</v>
      </c>
      <c r="C228" s="24"/>
      <c r="D228" s="60"/>
      <c r="E228" s="147"/>
      <c r="F228" s="147"/>
    </row>
    <row r="229" spans="1:6" x14ac:dyDescent="0.25">
      <c r="A229" s="19" t="s">
        <v>38</v>
      </c>
      <c r="B229" s="19"/>
      <c r="C229" s="19"/>
      <c r="D229" s="19">
        <f>SUM(B210:C228)</f>
        <v>27</v>
      </c>
    </row>
    <row r="230" spans="1:6" x14ac:dyDescent="0.25">
      <c r="A230" s="19" t="s">
        <v>37</v>
      </c>
      <c r="B230" s="20"/>
      <c r="C230" s="21"/>
      <c r="D230" s="63">
        <f>D229/(COUNT(B210:C228)*2)</f>
        <v>0.9642857142857143</v>
      </c>
    </row>
    <row r="231" spans="1:6" x14ac:dyDescent="0.25">
      <c r="A231" s="9"/>
      <c r="B231" s="6"/>
      <c r="C231" s="7"/>
      <c r="D231" s="6"/>
    </row>
    <row r="232" spans="1:6" ht="18" x14ac:dyDescent="0.25">
      <c r="A232" s="282" t="s">
        <v>191</v>
      </c>
      <c r="B232" s="283"/>
      <c r="C232" s="283"/>
      <c r="D232" s="283"/>
      <c r="E232" s="283"/>
      <c r="F232" s="283"/>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590</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2</v>
      </c>
      <c r="C241" s="154"/>
      <c r="D241" s="254">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65</v>
      </c>
    </row>
    <row r="246" spans="1:6" ht="18" x14ac:dyDescent="0.25">
      <c r="A246" s="103" t="s">
        <v>227</v>
      </c>
      <c r="B246" s="104"/>
      <c r="C246" s="105"/>
      <c r="D246" s="106">
        <f>D245/(COUNT(B210:C228,B233:C240,B195:C205)*2)</f>
        <v>0.98484848484848486</v>
      </c>
    </row>
    <row r="247" spans="1:6" s="3" customFormat="1" ht="18" x14ac:dyDescent="0.25">
      <c r="A247" s="45"/>
      <c r="B247" s="46"/>
      <c r="C247" s="46"/>
      <c r="D247" s="47"/>
    </row>
    <row r="248" spans="1:6" s="3" customFormat="1" ht="18" x14ac:dyDescent="0.35">
      <c r="A248" s="281" t="s">
        <v>78</v>
      </c>
      <c r="B248" s="281"/>
      <c r="C248" s="281"/>
      <c r="D248" s="281"/>
      <c r="E248" s="281"/>
      <c r="F248" s="281"/>
    </row>
    <row r="249" spans="1:6" s="3" customFormat="1" x14ac:dyDescent="0.25">
      <c r="A249" s="183">
        <f>B11</f>
        <v>42996</v>
      </c>
      <c r="B249" s="6"/>
      <c r="C249" s="7"/>
      <c r="D249" s="6"/>
    </row>
    <row r="250" spans="1:6" s="3" customFormat="1" ht="18" x14ac:dyDescent="0.25">
      <c r="A250" s="282" t="s">
        <v>79</v>
      </c>
      <c r="B250" s="283"/>
      <c r="C250" s="283"/>
      <c r="D250" s="283"/>
      <c r="E250" s="283"/>
      <c r="F250" s="283"/>
    </row>
    <row r="251" spans="1:6" s="3" customFormat="1" ht="36" x14ac:dyDescent="0.35">
      <c r="A251" s="83" t="s">
        <v>27</v>
      </c>
      <c r="B251" s="170">
        <v>2</v>
      </c>
      <c r="C251" s="217" t="str">
        <f>IF(B251=0, -5, "0")</f>
        <v>0</v>
      </c>
      <c r="D251" s="168"/>
      <c r="E251" s="173"/>
      <c r="F251" s="173"/>
    </row>
    <row r="252" spans="1:6" s="3" customFormat="1" x14ac:dyDescent="0.25">
      <c r="A252" s="23" t="s">
        <v>148</v>
      </c>
      <c r="B252" s="170">
        <v>1</v>
      </c>
      <c r="C252" s="170"/>
      <c r="D252" s="168" t="s">
        <v>526</v>
      </c>
      <c r="E252" s="173"/>
      <c r="F252" s="173"/>
    </row>
    <row r="253" spans="1:6" s="3" customFormat="1" x14ac:dyDescent="0.25">
      <c r="A253" s="33" t="s">
        <v>300</v>
      </c>
      <c r="B253" s="170">
        <v>2</v>
      </c>
      <c r="C253" s="170"/>
      <c r="D253" s="146"/>
      <c r="E253" s="173"/>
      <c r="F253" s="173"/>
    </row>
    <row r="254" spans="1:6" s="3" customFormat="1" ht="83.25" customHeight="1" x14ac:dyDescent="0.25">
      <c r="A254" s="33" t="s">
        <v>301</v>
      </c>
      <c r="B254" s="170">
        <v>1</v>
      </c>
      <c r="C254" s="170"/>
      <c r="D254" s="146" t="s">
        <v>591</v>
      </c>
      <c r="E254" s="173"/>
      <c r="F254" s="173"/>
    </row>
    <row r="255" spans="1:6" s="3" customFormat="1" x14ac:dyDescent="0.25">
      <c r="A255" s="33" t="s">
        <v>28</v>
      </c>
      <c r="B255" s="170">
        <v>2</v>
      </c>
      <c r="C255" s="170"/>
      <c r="D255" s="149"/>
      <c r="E255" s="173"/>
      <c r="F255" s="173"/>
    </row>
    <row r="256" spans="1:6" s="3" customFormat="1" ht="70.5" customHeight="1" x14ac:dyDescent="0.35">
      <c r="A256" s="83" t="s">
        <v>161</v>
      </c>
      <c r="B256" s="170">
        <v>0</v>
      </c>
      <c r="C256" s="217">
        <f>IF(B256=0, -5, "0")</f>
        <v>-5</v>
      </c>
      <c r="D256" s="168" t="s">
        <v>575</v>
      </c>
      <c r="E256" s="146" t="s">
        <v>519</v>
      </c>
      <c r="F256" s="173"/>
    </row>
    <row r="257" spans="1:6" s="3" customFormat="1" ht="30" x14ac:dyDescent="0.25">
      <c r="A257" s="33" t="s">
        <v>193</v>
      </c>
      <c r="B257" s="170">
        <v>1</v>
      </c>
      <c r="C257" s="170"/>
      <c r="D257" s="156" t="s">
        <v>592</v>
      </c>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14</v>
      </c>
    </row>
    <row r="264" spans="1:6" s="3" customFormat="1" x14ac:dyDescent="0.25">
      <c r="A264" s="19" t="s">
        <v>37</v>
      </c>
      <c r="B264" s="20"/>
      <c r="C264" s="21"/>
      <c r="D264" s="63">
        <f>D263/(COUNT(B251:C262)*2)</f>
        <v>0.53846153846153844</v>
      </c>
    </row>
    <row r="265" spans="1:6" s="3" customFormat="1" x14ac:dyDescent="0.25">
      <c r="A265" s="9"/>
      <c r="B265" s="6"/>
      <c r="C265" s="7"/>
      <c r="D265" s="6"/>
    </row>
    <row r="266" spans="1:6" s="3" customFormat="1" ht="18" x14ac:dyDescent="0.25">
      <c r="A266" s="282" t="s">
        <v>81</v>
      </c>
      <c r="B266" s="283"/>
      <c r="C266" s="283"/>
      <c r="D266" s="283"/>
      <c r="E266" s="283"/>
      <c r="F266" s="283"/>
    </row>
    <row r="267" spans="1:6" s="3" customFormat="1" x14ac:dyDescent="0.25">
      <c r="A267" s="152" t="s">
        <v>593</v>
      </c>
      <c r="B267" s="171">
        <v>1</v>
      </c>
      <c r="C267" s="171"/>
      <c r="D267" s="3" t="s">
        <v>517</v>
      </c>
      <c r="E267" s="173"/>
      <c r="F267" s="173"/>
    </row>
    <row r="268" spans="1:6" s="3" customFormat="1" ht="30" x14ac:dyDescent="0.25">
      <c r="A268" s="18" t="s">
        <v>206</v>
      </c>
      <c r="B268" s="171">
        <v>1</v>
      </c>
      <c r="C268" s="170"/>
      <c r="D268" s="11" t="s">
        <v>524</v>
      </c>
      <c r="E268" s="173"/>
      <c r="F268" s="173"/>
    </row>
    <row r="269" spans="1:6" s="3" customFormat="1" x14ac:dyDescent="0.25">
      <c r="A269" s="169" t="s">
        <v>312</v>
      </c>
      <c r="B269" s="171">
        <v>1</v>
      </c>
      <c r="C269" s="170"/>
      <c r="D269" s="164" t="s">
        <v>525</v>
      </c>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218"/>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1</v>
      </c>
      <c r="C278" s="171"/>
      <c r="D278" s="164" t="s">
        <v>521</v>
      </c>
      <c r="E278" s="160"/>
      <c r="F278" s="173"/>
    </row>
    <row r="279" spans="1:6" s="3" customFormat="1" ht="30" x14ac:dyDescent="0.25">
      <c r="A279" s="107" t="s">
        <v>168</v>
      </c>
      <c r="B279" s="171" t="s">
        <v>34</v>
      </c>
      <c r="C279" s="218" t="str">
        <f>IF(B279=0, -5, "0")</f>
        <v>0</v>
      </c>
      <c r="D279" s="164" t="s">
        <v>576</v>
      </c>
      <c r="E279" s="173"/>
      <c r="F279" s="173"/>
    </row>
    <row r="280" spans="1:6" s="3" customFormat="1" ht="45.75" customHeight="1" x14ac:dyDescent="0.25">
      <c r="A280" s="24" t="s">
        <v>83</v>
      </c>
      <c r="B280" s="171" t="s">
        <v>34</v>
      </c>
      <c r="C280" s="170"/>
      <c r="D280" s="11" t="s">
        <v>577</v>
      </c>
      <c r="E280" s="173"/>
      <c r="F280" s="173"/>
    </row>
    <row r="281" spans="1:6" s="3" customFormat="1" ht="30" x14ac:dyDescent="0.25">
      <c r="A281" s="24" t="s">
        <v>234</v>
      </c>
      <c r="B281" s="171">
        <v>1</v>
      </c>
      <c r="C281" s="170"/>
      <c r="D281" s="11" t="s">
        <v>525</v>
      </c>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69">
        <v>1</v>
      </c>
    </row>
    <row r="285" spans="1:6" s="3" customFormat="1" x14ac:dyDescent="0.25">
      <c r="A285" s="19" t="s">
        <v>38</v>
      </c>
      <c r="B285" s="19"/>
      <c r="C285" s="19"/>
      <c r="D285" s="19">
        <f>SUM(B267:C283)</f>
        <v>25</v>
      </c>
    </row>
    <row r="286" spans="1:6" s="3" customFormat="1" x14ac:dyDescent="0.25">
      <c r="A286" s="19" t="s">
        <v>37</v>
      </c>
      <c r="B286" s="20"/>
      <c r="C286" s="21"/>
      <c r="D286" s="63">
        <f>D285/(COUNT(B267:C283)*2)</f>
        <v>0.83333333333333337</v>
      </c>
    </row>
    <row r="287" spans="1:6" s="3" customFormat="1" x14ac:dyDescent="0.25">
      <c r="A287" s="9"/>
      <c r="B287" s="6"/>
      <c r="C287" s="7"/>
      <c r="D287" s="6"/>
    </row>
    <row r="288" spans="1:6" s="3" customFormat="1" ht="18" x14ac:dyDescent="0.25">
      <c r="A288" s="78" t="s">
        <v>82</v>
      </c>
      <c r="B288" s="84"/>
      <c r="C288" s="85"/>
      <c r="D288" s="81">
        <f>SUM(D285,D263)</f>
        <v>39</v>
      </c>
    </row>
    <row r="289" spans="1:7" s="3" customFormat="1" ht="18" x14ac:dyDescent="0.25">
      <c r="A289" s="78" t="s">
        <v>228</v>
      </c>
      <c r="B289" s="84"/>
      <c r="C289" s="85"/>
      <c r="D289" s="82">
        <f>D288/(COUNT(B251:C262,B267:C283)*2)</f>
        <v>0.6964285714285714</v>
      </c>
    </row>
    <row r="290" spans="1:7" s="3" customFormat="1" ht="18" x14ac:dyDescent="0.25">
      <c r="A290" s="45"/>
      <c r="B290" s="46"/>
      <c r="C290" s="46"/>
      <c r="D290" s="47"/>
    </row>
    <row r="291" spans="1:7" ht="18" x14ac:dyDescent="0.35">
      <c r="A291" s="281" t="s">
        <v>4</v>
      </c>
      <c r="B291" s="281"/>
      <c r="C291" s="281"/>
      <c r="D291" s="281"/>
      <c r="E291" s="281"/>
      <c r="F291" s="281"/>
    </row>
    <row r="292" spans="1:7" x14ac:dyDescent="0.25">
      <c r="A292" s="192">
        <f>B11</f>
        <v>42996</v>
      </c>
      <c r="B292" s="6"/>
      <c r="C292" s="7"/>
      <c r="D292" s="59"/>
    </row>
    <row r="293" spans="1:7" ht="18" x14ac:dyDescent="0.25">
      <c r="A293" s="282" t="s">
        <v>19</v>
      </c>
      <c r="B293" s="283"/>
      <c r="C293" s="283"/>
      <c r="D293" s="283"/>
      <c r="E293" s="283"/>
      <c r="F293" s="283"/>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82" t="s">
        <v>122</v>
      </c>
      <c r="B305" s="283"/>
      <c r="C305" s="283"/>
      <c r="D305" s="283"/>
      <c r="E305" s="283"/>
      <c r="F305" s="283"/>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ht="69.75" customHeight="1" x14ac:dyDescent="0.25">
      <c r="A310" s="169" t="s">
        <v>108</v>
      </c>
      <c r="B310" s="171">
        <v>2</v>
      </c>
      <c r="C310" s="170"/>
      <c r="D310" s="156" t="s">
        <v>594</v>
      </c>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1</v>
      </c>
      <c r="C315" s="218" t="str">
        <f>IF(B315=0, -5, "0")</f>
        <v>0</v>
      </c>
      <c r="D315" s="146" t="s">
        <v>530</v>
      </c>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37</v>
      </c>
    </row>
    <row r="322" spans="1:9" ht="18" x14ac:dyDescent="0.25">
      <c r="A322" s="78" t="s">
        <v>229</v>
      </c>
      <c r="B322" s="84"/>
      <c r="C322" s="85"/>
      <c r="D322" s="82">
        <f>D321/(COUNT(B306:C316,B294:C301)*2)</f>
        <v>0.97368421052631582</v>
      </c>
    </row>
    <row r="323" spans="1:9" x14ac:dyDescent="0.25">
      <c r="A323" s="9"/>
      <c r="B323" s="6"/>
      <c r="C323" s="7"/>
      <c r="D323" s="6"/>
    </row>
    <row r="324" spans="1:9" ht="18" x14ac:dyDescent="0.35">
      <c r="A324" s="281" t="s">
        <v>21</v>
      </c>
      <c r="B324" s="281"/>
      <c r="C324" s="281"/>
      <c r="D324" s="281"/>
      <c r="E324" s="281"/>
      <c r="F324" s="281"/>
    </row>
    <row r="325" spans="1:9" x14ac:dyDescent="0.25">
      <c r="A325" s="193">
        <f>B11</f>
        <v>42996</v>
      </c>
      <c r="B325" s="6"/>
      <c r="C325" s="7"/>
      <c r="D325" s="6"/>
    </row>
    <row r="326" spans="1:9" ht="18" x14ac:dyDescent="0.25">
      <c r="A326" s="282" t="s">
        <v>12</v>
      </c>
      <c r="B326" s="283"/>
      <c r="C326" s="283"/>
      <c r="D326" s="283"/>
      <c r="E326" s="283"/>
      <c r="F326" s="283"/>
    </row>
    <row r="327" spans="1:9" ht="77.25" customHeight="1" x14ac:dyDescent="0.25">
      <c r="A327" s="169" t="s">
        <v>109</v>
      </c>
      <c r="B327" s="170" t="s">
        <v>34</v>
      </c>
      <c r="C327" s="170"/>
      <c r="D327" s="143" t="s">
        <v>595</v>
      </c>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16</v>
      </c>
    </row>
    <row r="337" spans="1:6" x14ac:dyDescent="0.25">
      <c r="A337" s="19" t="s">
        <v>37</v>
      </c>
      <c r="B337" s="20"/>
      <c r="C337" s="21"/>
      <c r="D337" s="63">
        <f>D336/(COUNT(B327:C335)*2)</f>
        <v>1</v>
      </c>
    </row>
    <row r="338" spans="1:6" x14ac:dyDescent="0.25">
      <c r="A338" s="9"/>
      <c r="B338" s="6"/>
      <c r="C338" s="7"/>
      <c r="D338" s="6"/>
    </row>
    <row r="339" spans="1:6" ht="18" x14ac:dyDescent="0.25">
      <c r="A339" s="282" t="s">
        <v>25</v>
      </c>
      <c r="B339" s="283"/>
      <c r="C339" s="283"/>
      <c r="D339" s="283"/>
      <c r="E339" s="283"/>
      <c r="F339" s="283"/>
    </row>
    <row r="340" spans="1:6" x14ac:dyDescent="0.25">
      <c r="A340" s="169" t="s">
        <v>110</v>
      </c>
      <c r="B340" s="170">
        <v>2</v>
      </c>
      <c r="C340" s="170"/>
      <c r="D340" s="168"/>
      <c r="E340" s="147"/>
      <c r="F340" s="147"/>
    </row>
    <row r="341" spans="1:6" ht="46.5" x14ac:dyDescent="0.35">
      <c r="A341" s="76" t="s">
        <v>7</v>
      </c>
      <c r="B341" s="170">
        <v>0</v>
      </c>
      <c r="C341" s="217">
        <f>IF(B341=0, -5, "0")</f>
        <v>-5</v>
      </c>
      <c r="D341" s="168" t="s">
        <v>550</v>
      </c>
      <c r="E341" s="146" t="s">
        <v>551</v>
      </c>
      <c r="F341" s="147"/>
    </row>
    <row r="342" spans="1:6" x14ac:dyDescent="0.25">
      <c r="A342" s="169" t="s">
        <v>145</v>
      </c>
      <c r="B342" s="170" t="s">
        <v>34</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134">
        <v>1</v>
      </c>
      <c r="E345" s="102"/>
      <c r="F345" s="102"/>
    </row>
    <row r="346" spans="1:6" x14ac:dyDescent="0.25">
      <c r="A346" s="19" t="s">
        <v>38</v>
      </c>
      <c r="B346" s="19"/>
      <c r="C346" s="19"/>
      <c r="D346" s="19">
        <f>SUM(B340:C344)</f>
        <v>1</v>
      </c>
    </row>
    <row r="347" spans="1:6" x14ac:dyDescent="0.25">
      <c r="A347" s="19" t="s">
        <v>37</v>
      </c>
      <c r="B347" s="20"/>
      <c r="C347" s="21"/>
      <c r="D347" s="63">
        <f>D346/(COUNT(B340:C344)*2)</f>
        <v>0.1</v>
      </c>
    </row>
    <row r="348" spans="1:6" x14ac:dyDescent="0.25">
      <c r="A348" s="8"/>
      <c r="B348" s="7"/>
      <c r="C348" s="7"/>
      <c r="D348" s="7"/>
    </row>
    <row r="349" spans="1:6" ht="18" x14ac:dyDescent="0.25">
      <c r="A349" s="78" t="s">
        <v>42</v>
      </c>
      <c r="B349" s="84"/>
      <c r="C349" s="85"/>
      <c r="D349" s="81">
        <f>SUM(D346,D336)</f>
        <v>17</v>
      </c>
    </row>
    <row r="350" spans="1:6" ht="18" x14ac:dyDescent="0.25">
      <c r="A350" s="78" t="s">
        <v>230</v>
      </c>
      <c r="B350" s="84"/>
      <c r="C350" s="85"/>
      <c r="D350" s="212">
        <f>D349/(COUNT(B340:C344,B327:C335)*2)</f>
        <v>0.65384615384615385</v>
      </c>
    </row>
    <row r="351" spans="1:6" x14ac:dyDescent="0.25">
      <c r="A351" s="9"/>
      <c r="B351" s="6"/>
      <c r="C351" s="7"/>
      <c r="D351" s="6"/>
    </row>
    <row r="352" spans="1:6" ht="18" x14ac:dyDescent="0.35">
      <c r="A352" s="281" t="s">
        <v>8</v>
      </c>
      <c r="B352" s="281"/>
      <c r="C352" s="281"/>
      <c r="D352" s="281"/>
      <c r="E352" s="281"/>
      <c r="F352" s="281"/>
    </row>
    <row r="353" spans="1:6" x14ac:dyDescent="0.25">
      <c r="A353" s="183">
        <f>B11</f>
        <v>42996</v>
      </c>
      <c r="B353" s="6"/>
      <c r="C353" s="7"/>
      <c r="D353" s="59"/>
    </row>
    <row r="354" spans="1:6" ht="16.5" x14ac:dyDescent="0.25">
      <c r="A354" s="284" t="s">
        <v>113</v>
      </c>
      <c r="B354" s="285"/>
      <c r="C354" s="285"/>
      <c r="D354" s="285"/>
      <c r="E354" s="285"/>
      <c r="F354" s="285"/>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82" t="s">
        <v>25</v>
      </c>
      <c r="B366" s="283"/>
      <c r="C366" s="283"/>
      <c r="D366" s="283"/>
      <c r="E366" s="283"/>
      <c r="F366" s="283"/>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31.5" x14ac:dyDescent="0.35">
      <c r="A374" s="76" t="s">
        <v>115</v>
      </c>
      <c r="B374" s="171">
        <v>1</v>
      </c>
      <c r="C374" s="217" t="str">
        <f>IF(B374=0, -5, "0")</f>
        <v>0</v>
      </c>
      <c r="D374" s="168" t="s">
        <v>547</v>
      </c>
      <c r="E374" s="147"/>
      <c r="F374" s="147"/>
    </row>
    <row r="375" spans="1:6" ht="30" x14ac:dyDescent="0.25">
      <c r="A375" s="18" t="s">
        <v>199</v>
      </c>
      <c r="B375" s="171" t="s">
        <v>34</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t="s">
        <v>34</v>
      </c>
      <c r="C378" s="170"/>
      <c r="D378" s="168"/>
      <c r="E378" s="147"/>
      <c r="F378" s="147"/>
    </row>
    <row r="379" spans="1:6" x14ac:dyDescent="0.25">
      <c r="A379" s="19" t="s">
        <v>38</v>
      </c>
      <c r="B379" s="19"/>
      <c r="C379" s="19"/>
      <c r="D379" s="19">
        <f>SUM(B367:C378)</f>
        <v>19</v>
      </c>
    </row>
    <row r="380" spans="1:6" x14ac:dyDescent="0.25">
      <c r="A380" s="19" t="s">
        <v>37</v>
      </c>
      <c r="B380" s="20"/>
      <c r="C380" s="20"/>
      <c r="D380" s="64">
        <f>D379/(COUNT(B367:C378)*2)</f>
        <v>0.95</v>
      </c>
    </row>
    <row r="381" spans="1:6" x14ac:dyDescent="0.25">
      <c r="A381" s="44"/>
      <c r="B381" s="44"/>
      <c r="C381" s="44"/>
      <c r="D381" s="44"/>
    </row>
    <row r="382" spans="1:6" ht="18" x14ac:dyDescent="0.25">
      <c r="A382" s="282" t="s">
        <v>124</v>
      </c>
      <c r="B382" s="283"/>
      <c r="C382" s="283"/>
      <c r="D382" s="283"/>
      <c r="E382" s="283"/>
      <c r="F382" s="283"/>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2" t="s">
        <v>29</v>
      </c>
      <c r="B391" s="283"/>
      <c r="C391" s="283"/>
      <c r="D391" s="283"/>
      <c r="E391" s="283"/>
      <c r="F391" s="283"/>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217"/>
      <c r="D397" s="157"/>
      <c r="E397" s="147"/>
      <c r="F397" s="147"/>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57</v>
      </c>
    </row>
    <row r="403" spans="1:6" ht="18" x14ac:dyDescent="0.25">
      <c r="A403" s="78" t="s">
        <v>231</v>
      </c>
      <c r="B403" s="84"/>
      <c r="C403" s="85"/>
      <c r="D403" s="82">
        <f>D402/(COUNT(B392:C397,B367:C378,B383:C387,B355:C362)*2)</f>
        <v>0.98275862068965514</v>
      </c>
      <c r="E403" s="172"/>
    </row>
    <row r="404" spans="1:6" x14ac:dyDescent="0.25">
      <c r="A404" s="5"/>
      <c r="B404" s="6"/>
      <c r="C404" s="7"/>
      <c r="D404" s="6"/>
    </row>
    <row r="405" spans="1:6" ht="18" x14ac:dyDescent="0.35">
      <c r="A405" s="281" t="s">
        <v>125</v>
      </c>
      <c r="B405" s="281"/>
      <c r="C405" s="281"/>
      <c r="D405" s="281"/>
      <c r="E405" s="281"/>
      <c r="F405" s="281"/>
    </row>
    <row r="406" spans="1:6" x14ac:dyDescent="0.25">
      <c r="A406" s="192">
        <f>B11</f>
        <v>42996</v>
      </c>
      <c r="B406" s="6"/>
      <c r="C406" s="7"/>
      <c r="D406" s="6"/>
    </row>
    <row r="407" spans="1:6" ht="16.5" x14ac:dyDescent="0.25">
      <c r="A407" s="284" t="s">
        <v>19</v>
      </c>
      <c r="B407" s="285"/>
      <c r="C407" s="285"/>
      <c r="D407" s="285"/>
      <c r="E407" s="285"/>
      <c r="F407" s="285"/>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84" t="s">
        <v>122</v>
      </c>
      <c r="B418" s="285"/>
      <c r="C418" s="285"/>
      <c r="D418" s="285"/>
      <c r="E418" s="285"/>
      <c r="F418" s="285"/>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t="s">
        <v>34</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t="s">
        <v>34</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14</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28</v>
      </c>
    </row>
    <row r="433" spans="1:7" ht="18" x14ac:dyDescent="0.25">
      <c r="A433" s="78" t="s">
        <v>232</v>
      </c>
      <c r="B433" s="84"/>
      <c r="C433" s="85"/>
      <c r="D433" s="82">
        <f>D432/(COUNT(B419:C427,B408:C414)*2)</f>
        <v>1</v>
      </c>
    </row>
    <row r="434" spans="1:7" x14ac:dyDescent="0.25">
      <c r="A434" s="5"/>
      <c r="B434" s="6"/>
      <c r="C434" s="7"/>
      <c r="D434" s="6"/>
    </row>
    <row r="435" spans="1:7" ht="18" x14ac:dyDescent="0.35">
      <c r="A435" s="281" t="s">
        <v>374</v>
      </c>
      <c r="B435" s="281"/>
      <c r="C435" s="281"/>
      <c r="D435" s="281"/>
      <c r="E435" s="281"/>
      <c r="F435" s="281"/>
    </row>
    <row r="436" spans="1:7" x14ac:dyDescent="0.25">
      <c r="A436" s="195">
        <f>+B11</f>
        <v>42996</v>
      </c>
      <c r="B436" s="6"/>
      <c r="C436" s="7"/>
      <c r="D436" s="6"/>
    </row>
    <row r="437" spans="1:7" ht="18" x14ac:dyDescent="0.25">
      <c r="A437" s="282" t="s">
        <v>375</v>
      </c>
      <c r="B437" s="283"/>
      <c r="C437" s="283"/>
      <c r="D437" s="283"/>
      <c r="E437" s="283"/>
      <c r="F437" s="283"/>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596</v>
      </c>
      <c r="B440" s="170">
        <v>2</v>
      </c>
      <c r="C440" s="171"/>
      <c r="D440" s="147"/>
      <c r="E440" s="173"/>
      <c r="F440" s="147"/>
    </row>
    <row r="441" spans="1:7" ht="16.5" x14ac:dyDescent="0.3">
      <c r="A441" s="48" t="s">
        <v>195</v>
      </c>
      <c r="B441" s="170">
        <v>1</v>
      </c>
      <c r="C441" s="171"/>
      <c r="D441" s="146" t="s">
        <v>580</v>
      </c>
      <c r="E441" s="173"/>
      <c r="F441" s="147"/>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82" t="s">
        <v>31</v>
      </c>
      <c r="B444" s="283"/>
      <c r="C444" s="283"/>
      <c r="D444" s="283"/>
      <c r="E444" s="283"/>
      <c r="F444" s="283"/>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81" t="s">
        <v>180</v>
      </c>
      <c r="B454" s="281"/>
      <c r="C454" s="281"/>
      <c r="D454" s="281"/>
      <c r="E454" s="281"/>
      <c r="F454" s="281"/>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54">
        <v>1</v>
      </c>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81" t="s">
        <v>87</v>
      </c>
      <c r="B464" s="281"/>
      <c r="C464" s="281"/>
      <c r="D464" s="281"/>
      <c r="E464" s="281"/>
      <c r="F464" s="281"/>
    </row>
    <row r="465" spans="1:7" x14ac:dyDescent="0.25">
      <c r="A465" s="15"/>
      <c r="B465" s="6"/>
      <c r="C465" s="7"/>
      <c r="D465" s="6"/>
    </row>
    <row r="466" spans="1:7" ht="75" x14ac:dyDescent="0.25">
      <c r="A466" s="32" t="s">
        <v>288</v>
      </c>
      <c r="B466" s="171" t="s">
        <v>34</v>
      </c>
      <c r="C466" s="171"/>
      <c r="D466" s="146" t="s">
        <v>597</v>
      </c>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134">
        <v>1</v>
      </c>
      <c r="E469" s="102"/>
      <c r="F469" s="102"/>
    </row>
    <row r="470" spans="1:7" x14ac:dyDescent="0.25">
      <c r="A470" s="19" t="s">
        <v>38</v>
      </c>
      <c r="B470" s="19"/>
      <c r="C470" s="19"/>
      <c r="D470" s="19">
        <f>SUM(B466:C468)</f>
        <v>4</v>
      </c>
    </row>
    <row r="471" spans="1:7" x14ac:dyDescent="0.25">
      <c r="A471" s="19" t="s">
        <v>37</v>
      </c>
      <c r="B471" s="20"/>
      <c r="C471" s="21"/>
      <c r="D471" s="63">
        <f>D470/(COUNT(B466:C468)*2)</f>
        <v>1</v>
      </c>
    </row>
    <row r="472" spans="1:7" x14ac:dyDescent="0.25">
      <c r="A472" s="14"/>
      <c r="B472" s="6"/>
      <c r="C472" s="7"/>
      <c r="D472" s="6"/>
    </row>
    <row r="473" spans="1:7" ht="18" x14ac:dyDescent="0.35">
      <c r="A473" s="281" t="s">
        <v>151</v>
      </c>
      <c r="B473" s="281"/>
      <c r="C473" s="281"/>
      <c r="D473" s="281"/>
      <c r="E473" s="281"/>
      <c r="F473" s="281"/>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1</v>
      </c>
      <c r="C476" s="217" t="str">
        <f>IF(B476=0, -5, "0")</f>
        <v>0</v>
      </c>
      <c r="D476" s="168" t="s">
        <v>522</v>
      </c>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1</v>
      </c>
      <c r="C484" s="170"/>
      <c r="D484" s="168" t="s">
        <v>528</v>
      </c>
      <c r="E484" s="147"/>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t="s">
        <v>34</v>
      </c>
      <c r="C487" s="147"/>
      <c r="D487" s="147" t="s">
        <v>555</v>
      </c>
      <c r="E487" s="147"/>
      <c r="F487" s="147"/>
      <c r="G487" s="172"/>
    </row>
    <row r="488" spans="1:7" ht="30" x14ac:dyDescent="0.25">
      <c r="A488" s="100" t="s">
        <v>409</v>
      </c>
      <c r="B488" s="170">
        <v>2</v>
      </c>
      <c r="C488" s="177"/>
      <c r="D488" s="175"/>
      <c r="E488" s="176"/>
      <c r="F488" s="176"/>
    </row>
    <row r="489" spans="1:7" ht="45" x14ac:dyDescent="0.25">
      <c r="A489" s="100" t="s">
        <v>410</v>
      </c>
      <c r="B489" s="170">
        <v>2</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26</v>
      </c>
    </row>
    <row r="492" spans="1:7" x14ac:dyDescent="0.25">
      <c r="A492" s="19" t="s">
        <v>37</v>
      </c>
      <c r="B492" s="20"/>
      <c r="C492" s="21"/>
      <c r="D492" s="63">
        <f>D491/(COUNT(B475:C489)*2)</f>
        <v>0.9285714285714286</v>
      </c>
    </row>
    <row r="493" spans="1:7" x14ac:dyDescent="0.25">
      <c r="A493" s="9"/>
      <c r="B493" s="6"/>
      <c r="C493" s="7"/>
      <c r="D493" s="6"/>
    </row>
    <row r="494" spans="1:7" ht="18" x14ac:dyDescent="0.35">
      <c r="A494" s="281" t="s">
        <v>152</v>
      </c>
      <c r="B494" s="281"/>
      <c r="C494" s="281"/>
      <c r="D494" s="281"/>
      <c r="E494" s="281"/>
      <c r="F494" s="281"/>
    </row>
    <row r="495" spans="1:7" x14ac:dyDescent="0.25">
      <c r="A495" s="9"/>
      <c r="B495" s="6"/>
      <c r="C495" s="7"/>
      <c r="D495" s="6"/>
    </row>
    <row r="496" spans="1:7" ht="30" x14ac:dyDescent="0.25">
      <c r="A496" s="169" t="s">
        <v>169</v>
      </c>
      <c r="B496" s="170">
        <v>2</v>
      </c>
      <c r="C496" s="170"/>
      <c r="D496" s="149"/>
      <c r="E496" s="147"/>
      <c r="F496" s="147"/>
    </row>
    <row r="497" spans="1:6" x14ac:dyDescent="0.25">
      <c r="A497" s="18" t="s">
        <v>58</v>
      </c>
      <c r="B497" s="170">
        <v>2</v>
      </c>
      <c r="C497" s="170"/>
      <c r="D497" s="168"/>
      <c r="E497" s="147"/>
      <c r="F497" s="147"/>
    </row>
    <row r="498" spans="1:6" ht="16.5" x14ac:dyDescent="0.35">
      <c r="A498" s="117" t="s">
        <v>121</v>
      </c>
      <c r="B498" s="170">
        <v>2</v>
      </c>
      <c r="C498" s="217" t="str">
        <f>IF(B498=0, -5, "0")</f>
        <v>0</v>
      </c>
      <c r="D498" s="168"/>
      <c r="E498" s="147"/>
      <c r="F498" s="147"/>
    </row>
    <row r="499" spans="1:6" ht="45" x14ac:dyDescent="0.3">
      <c r="A499" s="123" t="s">
        <v>287</v>
      </c>
      <c r="B499" s="170">
        <v>2</v>
      </c>
      <c r="C499" s="170"/>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0.9933333333333334</v>
      </c>
    </row>
    <row r="504" spans="1:6" ht="22.5" x14ac:dyDescent="0.3">
      <c r="A504" s="71" t="s">
        <v>47</v>
      </c>
      <c r="B504" s="72"/>
      <c r="C504" s="73"/>
      <c r="D504" s="74">
        <f>SUM(D500,D491,D461,D451,D402,D349,D321,D40,D470,D288,D245,D149,D432,D189,D96)</f>
        <v>462</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0.89189189189189189</v>
      </c>
    </row>
  </sheetData>
  <sheetProtection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475:B490 B102:B109 B85:B92 B114:B133 B138:B145 B167:B185 B155:B162 B195:B205 B210:B228 B251:B262 B233:B241 B267:B284 B294:B301 B306:B317 B340:B345 B327:B335 B355:B362 B383:B387 B367:B378 B392:B398 B438:B441 B445:B447 B419:B428 B456:B460 B466:B469 B496:B499 B58:B8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topLeftCell="A178" zoomScale="80" zoomScaleNormal="80" workbookViewId="0">
      <selection activeCell="D180" sqref="D18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1"/>
      <c r="E1" s="311"/>
      <c r="F1" s="311"/>
      <c r="G1" s="311"/>
      <c r="H1" s="311"/>
      <c r="I1" s="311"/>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95" t="s">
        <v>52</v>
      </c>
      <c r="B6" s="295"/>
      <c r="C6" s="295"/>
      <c r="D6" s="295"/>
      <c r="E6" s="295"/>
      <c r="F6" s="295"/>
      <c r="G6" s="216"/>
      <c r="H6" s="216"/>
      <c r="I6" s="216"/>
    </row>
    <row r="7" spans="1:9" s="36" customFormat="1" ht="21.75" customHeight="1" x14ac:dyDescent="0.5">
      <c r="A7" s="296" t="str">
        <f>'A1 Exploitation'!A8:F8</f>
        <v xml:space="preserve">Dorra Sousse </v>
      </c>
      <c r="B7" s="296"/>
      <c r="C7" s="296"/>
      <c r="D7" s="296"/>
      <c r="E7" s="296"/>
      <c r="F7" s="296"/>
      <c r="G7" s="216"/>
      <c r="H7" s="216"/>
      <c r="I7" s="216"/>
    </row>
    <row r="8" spans="1:9" s="36" customFormat="1" ht="24.75" x14ac:dyDescent="0.5">
      <c r="A8" s="38" t="s">
        <v>44</v>
      </c>
      <c r="B8" s="312" t="str">
        <f>'A3 Exploitation'!B9:F9</f>
        <v>Mme Meriam CHOUCHENE</v>
      </c>
      <c r="C8" s="312"/>
      <c r="D8" s="312"/>
      <c r="E8" s="312"/>
      <c r="F8" s="312"/>
      <c r="G8" s="216"/>
      <c r="H8" s="216"/>
      <c r="I8" s="216"/>
    </row>
    <row r="9" spans="1:9" s="36" customFormat="1" ht="24.75" x14ac:dyDescent="0.5">
      <c r="A9" s="39" t="s">
        <v>46</v>
      </c>
      <c r="B9" s="313" t="str">
        <f>'A3 Exploitation'!B10:F10</f>
        <v>Directeur &amp; chefs rayons</v>
      </c>
      <c r="C9" s="313"/>
      <c r="D9" s="313"/>
      <c r="E9" s="313"/>
      <c r="F9" s="313"/>
      <c r="G9" s="216"/>
      <c r="H9" s="216"/>
      <c r="I9" s="216"/>
    </row>
    <row r="10" spans="1:9" s="36" customFormat="1" ht="24.75" x14ac:dyDescent="0.5">
      <c r="A10" s="38" t="s">
        <v>45</v>
      </c>
      <c r="B10" s="310">
        <f>'A3 Exploitation'!B11:F11</f>
        <v>42996</v>
      </c>
      <c r="C10" s="310"/>
      <c r="D10" s="310"/>
      <c r="E10" s="310"/>
      <c r="F10" s="310"/>
      <c r="G10" s="216"/>
      <c r="H10" s="216"/>
      <c r="I10" s="216"/>
    </row>
    <row r="11" spans="1:9" s="36" customFormat="1" ht="24.75" x14ac:dyDescent="0.5">
      <c r="A11" s="38" t="s">
        <v>341</v>
      </c>
      <c r="B11" s="314">
        <f>D198</f>
        <v>0.80582524271844658</v>
      </c>
      <c r="C11" s="314"/>
      <c r="D11" s="314"/>
      <c r="E11" s="314"/>
      <c r="F11" s="314"/>
      <c r="G11" s="216"/>
      <c r="H11" s="216"/>
      <c r="I11" s="216"/>
    </row>
    <row r="12" spans="1:9" s="36" customFormat="1" ht="22.5" x14ac:dyDescent="0.45">
      <c r="A12" s="35"/>
      <c r="D12" s="287"/>
      <c r="E12" s="287"/>
      <c r="F12" s="287"/>
      <c r="G12" s="287"/>
      <c r="H12" s="287"/>
      <c r="I12" s="40"/>
    </row>
    <row r="13" spans="1:9" s="36" customFormat="1" ht="11.25" customHeight="1" x14ac:dyDescent="0.3">
      <c r="A13" s="288" t="s">
        <v>32</v>
      </c>
      <c r="B13" s="289" t="s">
        <v>33</v>
      </c>
      <c r="C13" s="289"/>
      <c r="D13" s="289" t="s">
        <v>48</v>
      </c>
      <c r="E13" s="289" t="s">
        <v>213</v>
      </c>
      <c r="F13" s="289" t="s">
        <v>214</v>
      </c>
    </row>
    <row r="14" spans="1:9" s="36" customFormat="1" ht="12.75" customHeight="1" x14ac:dyDescent="0.3">
      <c r="A14" s="288"/>
      <c r="B14" s="70" t="s">
        <v>36</v>
      </c>
      <c r="C14" s="70" t="s">
        <v>35</v>
      </c>
      <c r="D14" s="289"/>
      <c r="E14" s="289"/>
      <c r="F14" s="289"/>
    </row>
    <row r="15" spans="1:9" x14ac:dyDescent="0.3">
      <c r="A15" s="41"/>
      <c r="B15" s="41"/>
      <c r="C15" s="41"/>
      <c r="D15" s="41"/>
    </row>
    <row r="16" spans="1:9" ht="19.5" x14ac:dyDescent="0.4">
      <c r="A16" s="315" t="s">
        <v>0</v>
      </c>
      <c r="B16" s="316"/>
      <c r="C16" s="316"/>
      <c r="D16" s="316"/>
      <c r="E16" s="316"/>
      <c r="F16" s="316"/>
    </row>
    <row r="17" spans="1:6" ht="33" x14ac:dyDescent="0.3">
      <c r="A17" s="41" t="s">
        <v>316</v>
      </c>
      <c r="B17" s="221">
        <v>1</v>
      </c>
      <c r="C17" s="221"/>
      <c r="D17" s="222" t="s">
        <v>554</v>
      </c>
      <c r="E17" s="221"/>
      <c r="F17" s="221"/>
    </row>
    <row r="18" spans="1:6" x14ac:dyDescent="0.3">
      <c r="A18" s="48" t="s">
        <v>89</v>
      </c>
      <c r="B18" s="221">
        <v>2</v>
      </c>
      <c r="C18" s="221"/>
      <c r="D18" s="222"/>
      <c r="E18" s="221"/>
      <c r="F18" s="221"/>
    </row>
    <row r="19" spans="1:6" ht="49.5" x14ac:dyDescent="0.3">
      <c r="A19" s="41" t="s">
        <v>90</v>
      </c>
      <c r="B19" s="221">
        <v>1</v>
      </c>
      <c r="C19" s="221"/>
      <c r="D19" s="222" t="s">
        <v>570</v>
      </c>
      <c r="E19" s="222"/>
      <c r="F19" s="221"/>
    </row>
    <row r="20" spans="1:6" x14ac:dyDescent="0.3">
      <c r="A20" s="41" t="s">
        <v>164</v>
      </c>
      <c r="B20" s="221">
        <v>2</v>
      </c>
      <c r="C20" s="221"/>
      <c r="D20" s="223"/>
      <c r="E20" s="221"/>
      <c r="F20" s="221"/>
    </row>
    <row r="21" spans="1:6" x14ac:dyDescent="0.3">
      <c r="A21" s="87" t="s">
        <v>556</v>
      </c>
      <c r="B21" s="221">
        <v>2</v>
      </c>
      <c r="C21" s="221"/>
      <c r="D21" s="224"/>
      <c r="E21" s="221"/>
      <c r="F21" s="221"/>
    </row>
    <row r="22" spans="1:6" x14ac:dyDescent="0.3">
      <c r="A22" s="317" t="s">
        <v>38</v>
      </c>
      <c r="B22" s="304"/>
      <c r="C22" s="305"/>
      <c r="D22" s="215">
        <f>SUM(B17:C21)</f>
        <v>8</v>
      </c>
    </row>
    <row r="23" spans="1:6" x14ac:dyDescent="0.3">
      <c r="A23" s="301" t="s">
        <v>342</v>
      </c>
      <c r="B23" s="302"/>
      <c r="C23" s="303"/>
      <c r="D23" s="65">
        <f>D22/(COUNT(B17:C21)*2)</f>
        <v>0.8</v>
      </c>
    </row>
    <row r="24" spans="1:6" s="50" customFormat="1" x14ac:dyDescent="0.3">
      <c r="A24" s="54"/>
      <c r="B24" s="55"/>
      <c r="C24" s="55"/>
      <c r="D24" s="56"/>
    </row>
    <row r="25" spans="1:6" ht="19.5" x14ac:dyDescent="0.4">
      <c r="A25" s="299" t="s">
        <v>4</v>
      </c>
      <c r="B25" s="300"/>
      <c r="C25" s="300"/>
      <c r="D25" s="300"/>
      <c r="E25" s="300"/>
      <c r="F25" s="300"/>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1" t="s">
        <v>38</v>
      </c>
      <c r="B32" s="302"/>
      <c r="C32" s="303"/>
      <c r="D32" s="214">
        <f>SUM(B26:C31)</f>
        <v>12</v>
      </c>
    </row>
    <row r="33" spans="1:7" x14ac:dyDescent="0.3">
      <c r="A33" s="301" t="s">
        <v>342</v>
      </c>
      <c r="B33" s="302"/>
      <c r="C33" s="303"/>
      <c r="D33" s="65">
        <f>D32/(COUNT(B26:C31)*2)</f>
        <v>1</v>
      </c>
    </row>
    <row r="34" spans="1:7" s="50" customFormat="1" x14ac:dyDescent="0.3">
      <c r="A34" s="54"/>
      <c r="B34" s="55"/>
      <c r="C34" s="55"/>
      <c r="D34" s="56"/>
    </row>
    <row r="35" spans="1:7" s="50" customFormat="1" ht="19.5" x14ac:dyDescent="0.4">
      <c r="A35" s="299" t="s">
        <v>246</v>
      </c>
      <c r="B35" s="300"/>
      <c r="C35" s="300"/>
      <c r="D35" s="300"/>
      <c r="E35" s="300"/>
      <c r="F35" s="300"/>
    </row>
    <row r="36" spans="1:7" s="50" customFormat="1" ht="18" x14ac:dyDescent="0.35">
      <c r="A36" s="76" t="s">
        <v>107</v>
      </c>
      <c r="B36" s="221">
        <v>2</v>
      </c>
      <c r="C36" s="248" t="str">
        <f>IF(B36=0, -5, "0")</f>
        <v>0</v>
      </c>
      <c r="D36" s="222"/>
      <c r="E36" s="221"/>
      <c r="F36" s="221"/>
      <c r="G36" s="239"/>
    </row>
    <row r="37" spans="1:7" s="50" customFormat="1" x14ac:dyDescent="0.3">
      <c r="A37" s="41" t="s">
        <v>264</v>
      </c>
      <c r="B37" s="221">
        <v>2</v>
      </c>
      <c r="C37" s="221"/>
      <c r="D37" s="222"/>
      <c r="E37" s="221"/>
      <c r="F37" s="221"/>
      <c r="G37" s="239"/>
    </row>
    <row r="38" spans="1:7" s="50" customFormat="1" x14ac:dyDescent="0.3">
      <c r="A38" s="41" t="s">
        <v>328</v>
      </c>
      <c r="B38" s="221">
        <v>2</v>
      </c>
      <c r="C38" s="221"/>
      <c r="D38" s="222"/>
      <c r="E38" s="221"/>
      <c r="F38" s="221"/>
      <c r="G38" s="239"/>
    </row>
    <row r="39" spans="1:7" s="50" customFormat="1" x14ac:dyDescent="0.3">
      <c r="A39" s="41" t="s">
        <v>91</v>
      </c>
      <c r="B39" s="41">
        <v>2</v>
      </c>
      <c r="C39" s="41"/>
      <c r="D39" s="62"/>
      <c r="E39" s="41"/>
      <c r="F39" s="41"/>
    </row>
    <row r="40" spans="1:7" s="50" customFormat="1" x14ac:dyDescent="0.3">
      <c r="A40" s="41" t="s">
        <v>340</v>
      </c>
      <c r="B40" s="41">
        <v>2</v>
      </c>
      <c r="C40" s="41"/>
      <c r="D40" s="62"/>
      <c r="E40" s="41"/>
      <c r="F40" s="41"/>
    </row>
    <row r="41" spans="1:7" s="50" customFormat="1" x14ac:dyDescent="0.3">
      <c r="A41" s="301" t="s">
        <v>38</v>
      </c>
      <c r="B41" s="302"/>
      <c r="C41" s="303"/>
      <c r="D41" s="214">
        <f>SUM(B36:C40)</f>
        <v>10</v>
      </c>
      <c r="E41" s="37"/>
      <c r="F41" s="37"/>
    </row>
    <row r="42" spans="1:7" s="50" customFormat="1" x14ac:dyDescent="0.3">
      <c r="A42" s="301" t="s">
        <v>342</v>
      </c>
      <c r="B42" s="302"/>
      <c r="C42" s="303"/>
      <c r="D42" s="65">
        <f>D41/(COUNT(B36:C40)*2)</f>
        <v>1</v>
      </c>
      <c r="E42" s="37"/>
      <c r="F42" s="37"/>
    </row>
    <row r="43" spans="1:7" s="50" customFormat="1" x14ac:dyDescent="0.3">
      <c r="A43" s="90"/>
      <c r="B43" s="91"/>
      <c r="C43" s="91"/>
      <c r="D43" s="92"/>
    </row>
    <row r="44" spans="1:7" ht="19.5" x14ac:dyDescent="0.4">
      <c r="A44" s="308" t="s">
        <v>21</v>
      </c>
      <c r="B44" s="309"/>
      <c r="C44" s="309"/>
      <c r="D44" s="309"/>
      <c r="E44" s="309"/>
      <c r="F44" s="309"/>
    </row>
    <row r="45" spans="1:7" x14ac:dyDescent="0.3">
      <c r="A45" s="41" t="s">
        <v>317</v>
      </c>
      <c r="B45" s="221">
        <v>2</v>
      </c>
      <c r="C45" s="221"/>
      <c r="D45" s="225"/>
      <c r="E45" s="221"/>
      <c r="F45" s="221"/>
    </row>
    <row r="46" spans="1:7" x14ac:dyDescent="0.3">
      <c r="A46" s="41" t="s">
        <v>92</v>
      </c>
      <c r="B46" s="221">
        <v>2</v>
      </c>
      <c r="C46" s="221"/>
      <c r="D46" s="225"/>
      <c r="E46" s="221"/>
      <c r="F46" s="221"/>
    </row>
    <row r="47" spans="1:7" x14ac:dyDescent="0.3">
      <c r="A47" s="41" t="s">
        <v>262</v>
      </c>
      <c r="B47" s="221">
        <v>2</v>
      </c>
      <c r="C47" s="221"/>
      <c r="D47" s="222"/>
      <c r="E47" s="221"/>
      <c r="F47" s="221"/>
    </row>
    <row r="48" spans="1:7"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t="s">
        <v>34</v>
      </c>
      <c r="C50" s="248" t="str">
        <f>IF(B50=0, -5, "0")</f>
        <v>0</v>
      </c>
      <c r="D50" s="225"/>
      <c r="E50" s="221"/>
      <c r="F50" s="221"/>
    </row>
    <row r="51" spans="1:6" x14ac:dyDescent="0.3">
      <c r="A51" s="301" t="s">
        <v>38</v>
      </c>
      <c r="B51" s="302"/>
      <c r="C51" s="303"/>
      <c r="D51" s="214">
        <f>SUM(B45:C50)</f>
        <v>10</v>
      </c>
    </row>
    <row r="52" spans="1:6" x14ac:dyDescent="0.3">
      <c r="A52" s="301" t="s">
        <v>342</v>
      </c>
      <c r="B52" s="302"/>
      <c r="C52" s="303"/>
      <c r="D52" s="65">
        <f>D51/(COUNT(B45:C50)*2)</f>
        <v>1</v>
      </c>
    </row>
    <row r="53" spans="1:6" s="50" customFormat="1" x14ac:dyDescent="0.3">
      <c r="A53" s="54"/>
      <c r="B53" s="55"/>
      <c r="C53" s="55"/>
      <c r="D53" s="56"/>
    </row>
    <row r="54" spans="1:6" ht="19.5" x14ac:dyDescent="0.4">
      <c r="A54" s="299" t="s">
        <v>8</v>
      </c>
      <c r="B54" s="300"/>
      <c r="C54" s="300"/>
      <c r="D54" s="300"/>
      <c r="E54" s="300"/>
      <c r="F54" s="300"/>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1</v>
      </c>
      <c r="C58" s="221"/>
      <c r="D58" s="240" t="s">
        <v>548</v>
      </c>
      <c r="E58" s="221"/>
      <c r="F58" s="221"/>
    </row>
    <row r="59" spans="1:6" ht="24" customHeight="1"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1" t="s">
        <v>38</v>
      </c>
      <c r="B62" s="302"/>
      <c r="C62" s="303"/>
      <c r="D62" s="214">
        <f>SUM(B55:C61)</f>
        <v>13</v>
      </c>
    </row>
    <row r="63" spans="1:6" x14ac:dyDescent="0.3">
      <c r="A63" s="301" t="s">
        <v>342</v>
      </c>
      <c r="B63" s="302"/>
      <c r="C63" s="303"/>
      <c r="D63" s="65">
        <f>D62/(COUNT(B55:C61)*2)</f>
        <v>0.9285714285714286</v>
      </c>
    </row>
    <row r="64" spans="1:6" s="50" customFormat="1" x14ac:dyDescent="0.3">
      <c r="A64" s="54"/>
      <c r="B64" s="55"/>
      <c r="C64" s="55"/>
      <c r="D64" s="56"/>
    </row>
    <row r="65" spans="1:6" ht="19.5" x14ac:dyDescent="0.4">
      <c r="A65" s="299" t="s">
        <v>143</v>
      </c>
      <c r="B65" s="300"/>
      <c r="C65" s="300"/>
      <c r="D65" s="300"/>
      <c r="E65" s="300"/>
      <c r="F65" s="300"/>
    </row>
    <row r="66" spans="1:6" ht="19.5" x14ac:dyDescent="0.4">
      <c r="A66" s="41" t="s">
        <v>318</v>
      </c>
      <c r="B66" s="227" t="s">
        <v>34</v>
      </c>
      <c r="C66" s="228"/>
      <c r="D66" s="229"/>
      <c r="E66" s="229"/>
      <c r="F66" s="221"/>
    </row>
    <row r="67" spans="1:6" ht="19.5" x14ac:dyDescent="0.4">
      <c r="A67" s="41" t="s">
        <v>319</v>
      </c>
      <c r="B67" s="227" t="s">
        <v>34</v>
      </c>
      <c r="C67" s="228"/>
      <c r="D67" s="222"/>
      <c r="E67" s="229"/>
      <c r="F67" s="221"/>
    </row>
    <row r="68" spans="1:6" ht="19.5" x14ac:dyDescent="0.4">
      <c r="A68" s="41" t="s">
        <v>340</v>
      </c>
      <c r="B68" s="227" t="s">
        <v>34</v>
      </c>
      <c r="C68" s="228"/>
      <c r="D68" s="230"/>
      <c r="E68" s="230"/>
      <c r="F68" s="221"/>
    </row>
    <row r="69" spans="1:6" ht="19.5" x14ac:dyDescent="0.4">
      <c r="A69" s="48" t="s">
        <v>285</v>
      </c>
      <c r="B69" s="227" t="s">
        <v>34</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t="s">
        <v>34</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t="s">
        <v>34</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01" t="s">
        <v>38</v>
      </c>
      <c r="B83" s="302"/>
      <c r="C83" s="303"/>
      <c r="D83" s="214">
        <f>SUM(B66:C82)</f>
        <v>14</v>
      </c>
    </row>
    <row r="84" spans="1:6" x14ac:dyDescent="0.3">
      <c r="A84" s="301" t="s">
        <v>342</v>
      </c>
      <c r="B84" s="302"/>
      <c r="C84" s="303"/>
      <c r="D84" s="65">
        <f>D83/(COUNT(B66:C82)*2)</f>
        <v>1</v>
      </c>
    </row>
    <row r="85" spans="1:6" s="50" customFormat="1" x14ac:dyDescent="0.3">
      <c r="A85" s="54"/>
      <c r="B85" s="55"/>
      <c r="C85" s="55"/>
      <c r="D85" s="56"/>
    </row>
    <row r="86" spans="1:6" ht="19.5" x14ac:dyDescent="0.4">
      <c r="A86" s="299" t="s">
        <v>237</v>
      </c>
      <c r="B86" s="300"/>
      <c r="C86" s="300"/>
      <c r="D86" s="300"/>
      <c r="E86" s="300"/>
      <c r="F86" s="300"/>
    </row>
    <row r="87" spans="1:6" ht="34.5" x14ac:dyDescent="0.4">
      <c r="A87" s="93" t="s">
        <v>320</v>
      </c>
      <c r="B87" s="237">
        <v>2</v>
      </c>
      <c r="C87" s="228"/>
      <c r="D87" s="222"/>
      <c r="E87" s="222"/>
      <c r="F87" s="221"/>
    </row>
    <row r="88" spans="1:6" ht="102" customHeight="1" x14ac:dyDescent="0.4">
      <c r="A88" s="41" t="s">
        <v>319</v>
      </c>
      <c r="B88" s="237">
        <v>1</v>
      </c>
      <c r="C88" s="228"/>
      <c r="D88" s="240" t="s">
        <v>571</v>
      </c>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c r="E93" s="221"/>
      <c r="F93" s="221"/>
    </row>
    <row r="94" spans="1:6" ht="33" x14ac:dyDescent="0.3">
      <c r="A94" s="48" t="s">
        <v>182</v>
      </c>
      <c r="B94" s="237">
        <v>1</v>
      </c>
      <c r="C94" s="221"/>
      <c r="D94" s="222" t="s">
        <v>538</v>
      </c>
      <c r="E94" s="221"/>
      <c r="F94" s="221"/>
    </row>
    <row r="95" spans="1:6" x14ac:dyDescent="0.3">
      <c r="A95" s="53" t="s">
        <v>329</v>
      </c>
      <c r="B95" s="237">
        <v>2</v>
      </c>
      <c r="C95" s="221"/>
      <c r="D95" s="222"/>
      <c r="E95" s="221"/>
      <c r="F95" s="221"/>
    </row>
    <row r="96" spans="1:6" ht="33" x14ac:dyDescent="0.3">
      <c r="A96" s="53" t="s">
        <v>330</v>
      </c>
      <c r="B96" s="237">
        <v>2</v>
      </c>
      <c r="C96" s="221"/>
      <c r="D96" s="222" t="s">
        <v>532</v>
      </c>
      <c r="E96" s="221"/>
      <c r="F96" s="221"/>
    </row>
    <row r="97" spans="1:6" x14ac:dyDescent="0.3">
      <c r="A97" s="41" t="s">
        <v>147</v>
      </c>
      <c r="B97" s="237" t="s">
        <v>34</v>
      </c>
      <c r="C97" s="221"/>
      <c r="D97" s="222"/>
      <c r="E97" s="221"/>
      <c r="F97" s="221"/>
    </row>
    <row r="98" spans="1:6" ht="36" x14ac:dyDescent="0.35">
      <c r="A98" s="89" t="s">
        <v>216</v>
      </c>
      <c r="B98" s="237">
        <v>2</v>
      </c>
      <c r="C98" s="248" t="str">
        <f>IF(B98=0, -5, "0")</f>
        <v>0</v>
      </c>
      <c r="D98" s="222" t="s">
        <v>531</v>
      </c>
      <c r="E98" s="221"/>
      <c r="F98" s="221"/>
    </row>
    <row r="99" spans="1:6" ht="18" x14ac:dyDescent="0.35">
      <c r="A99" s="88" t="s">
        <v>344</v>
      </c>
      <c r="B99" s="237">
        <v>2</v>
      </c>
      <c r="C99" s="248" t="str">
        <f>IF(B99=0, -5, "0")</f>
        <v>0</v>
      </c>
      <c r="D99" s="222"/>
      <c r="E99" s="221"/>
      <c r="F99" s="221"/>
    </row>
    <row r="100" spans="1:6" x14ac:dyDescent="0.3">
      <c r="A100" s="94" t="s">
        <v>263</v>
      </c>
      <c r="B100" s="237" t="s">
        <v>34</v>
      </c>
      <c r="C100" s="221"/>
      <c r="D100" s="222"/>
      <c r="E100" s="221"/>
      <c r="F100" s="221"/>
    </row>
    <row r="101" spans="1:6" x14ac:dyDescent="0.3">
      <c r="A101" s="301" t="s">
        <v>38</v>
      </c>
      <c r="B101" s="302"/>
      <c r="C101" s="303"/>
      <c r="D101" s="214">
        <f>SUM(B87:C100)</f>
        <v>22</v>
      </c>
    </row>
    <row r="102" spans="1:6" x14ac:dyDescent="0.3">
      <c r="A102" s="301" t="s">
        <v>342</v>
      </c>
      <c r="B102" s="302"/>
      <c r="C102" s="303"/>
      <c r="D102" s="65">
        <f>D101/(COUNT(B87:C100)*2)</f>
        <v>0.91666666666666663</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9" t="s">
        <v>238</v>
      </c>
      <c r="B105" s="300"/>
      <c r="C105" s="300"/>
      <c r="D105" s="300"/>
      <c r="E105" s="300"/>
      <c r="F105" s="300"/>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t="s">
        <v>542</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01" t="s">
        <v>38</v>
      </c>
      <c r="B117" s="302"/>
      <c r="C117" s="303"/>
      <c r="D117" s="214">
        <f>SUM(B106:C116)</f>
        <v>22</v>
      </c>
      <c r="E117" s="37"/>
      <c r="F117" s="37"/>
    </row>
    <row r="118" spans="1:6" s="50" customFormat="1" x14ac:dyDescent="0.3">
      <c r="A118" s="301" t="s">
        <v>342</v>
      </c>
      <c r="B118" s="302"/>
      <c r="C118" s="303"/>
      <c r="D118" s="65">
        <f>D117/(COUNT(B106:C116)*2)</f>
        <v>1</v>
      </c>
      <c r="E118" s="37"/>
      <c r="F118" s="37"/>
    </row>
    <row r="119" spans="1:6" s="50" customFormat="1" x14ac:dyDescent="0.3">
      <c r="A119" s="54"/>
      <c r="B119" s="55"/>
      <c r="C119" s="55"/>
      <c r="D119" s="56"/>
    </row>
    <row r="120" spans="1:6" ht="19.5" x14ac:dyDescent="0.4">
      <c r="A120" s="299" t="s">
        <v>208</v>
      </c>
      <c r="B120" s="300"/>
      <c r="C120" s="300"/>
      <c r="D120" s="300"/>
      <c r="E120" s="300"/>
      <c r="F120" s="300"/>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customHeight="1" x14ac:dyDescent="0.4">
      <c r="A124" s="48" t="s">
        <v>285</v>
      </c>
      <c r="B124" s="238">
        <v>2</v>
      </c>
      <c r="C124" s="228"/>
      <c r="D124" s="240" t="s">
        <v>527</v>
      </c>
      <c r="E124" s="240"/>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46.25" customHeight="1" x14ac:dyDescent="0.35">
      <c r="A127" s="76" t="s">
        <v>267</v>
      </c>
      <c r="B127" s="238">
        <v>0</v>
      </c>
      <c r="C127" s="249">
        <f>IF(B127=0, -5, "0")</f>
        <v>-5</v>
      </c>
      <c r="D127" s="222" t="s">
        <v>557</v>
      </c>
      <c r="E127" s="222" t="s">
        <v>558</v>
      </c>
      <c r="F127" s="221"/>
    </row>
    <row r="128" spans="1:6" x14ac:dyDescent="0.3">
      <c r="A128" s="48" t="s">
        <v>183</v>
      </c>
      <c r="B128" s="238">
        <v>2</v>
      </c>
      <c r="C128" s="241"/>
      <c r="D128" s="222"/>
      <c r="E128" s="222"/>
      <c r="F128" s="221"/>
    </row>
    <row r="129" spans="1:6" ht="78.75" customHeight="1" x14ac:dyDescent="0.35">
      <c r="A129" s="83" t="s">
        <v>217</v>
      </c>
      <c r="B129" s="238">
        <v>1</v>
      </c>
      <c r="C129" s="249" t="str">
        <f>IF(B129=0, -5, "0")</f>
        <v>0</v>
      </c>
      <c r="D129" s="222" t="s">
        <v>529</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301" t="s">
        <v>38</v>
      </c>
      <c r="B132" s="302"/>
      <c r="C132" s="303"/>
      <c r="D132" s="214">
        <f>SUM(B121:C131)</f>
        <v>14</v>
      </c>
    </row>
    <row r="133" spans="1:6" x14ac:dyDescent="0.3">
      <c r="A133" s="301" t="s">
        <v>342</v>
      </c>
      <c r="B133" s="302"/>
      <c r="C133" s="303"/>
      <c r="D133" s="63">
        <f>D132/(COUNT(B121:C131)*2)</f>
        <v>0.58333333333333337</v>
      </c>
    </row>
    <row r="134" spans="1:6" s="50" customFormat="1" x14ac:dyDescent="0.3">
      <c r="A134" s="54"/>
      <c r="B134" s="55"/>
      <c r="C134" s="55"/>
      <c r="D134" s="61"/>
    </row>
    <row r="135" spans="1:6" ht="19.5" x14ac:dyDescent="0.4">
      <c r="A135" s="299" t="s">
        <v>78</v>
      </c>
      <c r="B135" s="300"/>
      <c r="C135" s="300"/>
      <c r="D135" s="300"/>
      <c r="E135" s="300"/>
      <c r="F135" s="300"/>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ht="33" x14ac:dyDescent="0.3">
      <c r="A138" s="49" t="s">
        <v>324</v>
      </c>
      <c r="B138" s="237">
        <v>1</v>
      </c>
      <c r="C138" s="222"/>
      <c r="D138" s="222" t="s">
        <v>559</v>
      </c>
      <c r="E138" s="221"/>
      <c r="F138" s="221"/>
    </row>
    <row r="139" spans="1:6" ht="66" x14ac:dyDescent="0.3">
      <c r="A139" s="95" t="s">
        <v>325</v>
      </c>
      <c r="B139" s="237">
        <v>1</v>
      </c>
      <c r="C139" s="222"/>
      <c r="D139" s="270" t="s">
        <v>560</v>
      </c>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ht="33" x14ac:dyDescent="0.3">
      <c r="A145" s="51" t="s">
        <v>104</v>
      </c>
      <c r="B145" s="237">
        <v>1</v>
      </c>
      <c r="C145" s="222"/>
      <c r="D145" s="222" t="s">
        <v>561</v>
      </c>
      <c r="E145" s="221"/>
      <c r="F145" s="221"/>
    </row>
    <row r="146" spans="1:6" ht="36.75" customHeight="1" x14ac:dyDescent="0.3">
      <c r="A146" s="93" t="s">
        <v>240</v>
      </c>
      <c r="B146" s="237">
        <v>0</v>
      </c>
      <c r="C146" s="222"/>
      <c r="D146" s="240" t="s">
        <v>563</v>
      </c>
      <c r="E146" s="240" t="s">
        <v>562</v>
      </c>
      <c r="F146" s="221"/>
    </row>
    <row r="147" spans="1:6" x14ac:dyDescent="0.3">
      <c r="A147" s="41" t="s">
        <v>352</v>
      </c>
      <c r="B147" s="237">
        <v>1</v>
      </c>
      <c r="C147" s="222"/>
      <c r="D147" s="245" t="s">
        <v>523</v>
      </c>
      <c r="E147" s="221"/>
      <c r="F147" s="221"/>
    </row>
    <row r="148" spans="1:6" x14ac:dyDescent="0.3">
      <c r="A148" s="301" t="s">
        <v>38</v>
      </c>
      <c r="B148" s="302"/>
      <c r="C148" s="303"/>
      <c r="D148" s="214">
        <f>SUM(B136:C147)</f>
        <v>18</v>
      </c>
    </row>
    <row r="149" spans="1:6" x14ac:dyDescent="0.3">
      <c r="A149" s="301" t="s">
        <v>342</v>
      </c>
      <c r="B149" s="302"/>
      <c r="C149" s="303"/>
      <c r="D149" s="65">
        <f>D148/(COUNT(B136:C147)*2)</f>
        <v>0.75</v>
      </c>
    </row>
    <row r="150" spans="1:6" s="50" customFormat="1" x14ac:dyDescent="0.3">
      <c r="A150" s="54"/>
      <c r="B150" s="55"/>
      <c r="C150" s="55"/>
      <c r="D150" s="56"/>
    </row>
    <row r="151" spans="1:6" ht="19.5" x14ac:dyDescent="0.4">
      <c r="A151" s="299" t="s">
        <v>243</v>
      </c>
      <c r="B151" s="300"/>
      <c r="C151" s="300"/>
      <c r="D151" s="300"/>
      <c r="E151" s="300"/>
      <c r="F151" s="300"/>
    </row>
    <row r="152" spans="1:6" ht="66" x14ac:dyDescent="0.3">
      <c r="A152" s="93" t="s">
        <v>326</v>
      </c>
      <c r="B152" s="221">
        <v>0</v>
      </c>
      <c r="C152" s="221"/>
      <c r="D152" s="222" t="s">
        <v>552</v>
      </c>
      <c r="E152" s="222" t="s">
        <v>568</v>
      </c>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66.75" x14ac:dyDescent="0.35">
      <c r="A155" s="76" t="s">
        <v>354</v>
      </c>
      <c r="B155" s="221">
        <v>0</v>
      </c>
      <c r="C155" s="248">
        <f>IF(B155=0, -5, "0")</f>
        <v>-5</v>
      </c>
      <c r="D155" s="222" t="s">
        <v>578</v>
      </c>
      <c r="E155" s="222" t="s">
        <v>579</v>
      </c>
      <c r="F155" s="221"/>
    </row>
    <row r="156" spans="1:6" ht="33.75" x14ac:dyDescent="0.35">
      <c r="A156" s="76" t="s">
        <v>355</v>
      </c>
      <c r="B156" s="221">
        <v>1</v>
      </c>
      <c r="C156" s="248" t="str">
        <f>IF(B156=0, -5, "0")</f>
        <v>0</v>
      </c>
      <c r="D156" s="222" t="s">
        <v>520</v>
      </c>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1" t="s">
        <v>38</v>
      </c>
      <c r="B160" s="304"/>
      <c r="C160" s="305"/>
      <c r="D160" s="215">
        <f>SUM(B152:C159)</f>
        <v>6</v>
      </c>
    </row>
    <row r="161" spans="1:6" x14ac:dyDescent="0.3">
      <c r="A161" s="301" t="s">
        <v>342</v>
      </c>
      <c r="B161" s="302"/>
      <c r="C161" s="303"/>
      <c r="D161" s="65">
        <f>D160/(COUNT(B152:C159)*2)</f>
        <v>0.33333333333333331</v>
      </c>
    </row>
    <row r="162" spans="1:6" s="50" customFormat="1" x14ac:dyDescent="0.3">
      <c r="A162" s="54"/>
      <c r="B162" s="55"/>
      <c r="C162" s="57"/>
      <c r="D162" s="58"/>
    </row>
    <row r="163" spans="1:6" ht="19.5" x14ac:dyDescent="0.4">
      <c r="A163" s="299" t="s">
        <v>85</v>
      </c>
      <c r="B163" s="300"/>
      <c r="C163" s="300"/>
      <c r="D163" s="300"/>
      <c r="E163" s="300"/>
      <c r="F163" s="300"/>
    </row>
    <row r="164" spans="1:6" ht="18" x14ac:dyDescent="0.35">
      <c r="A164" s="76" t="s">
        <v>333</v>
      </c>
      <c r="B164" s="221">
        <v>2</v>
      </c>
      <c r="C164" s="248" t="str">
        <f>IF(B164=0, -5, "0")</f>
        <v>0</v>
      </c>
      <c r="D164" s="221"/>
      <c r="E164" s="221"/>
      <c r="F164" s="221"/>
    </row>
    <row r="165" spans="1:6" x14ac:dyDescent="0.3">
      <c r="A165" s="41" t="s">
        <v>334</v>
      </c>
      <c r="B165" s="221" t="s">
        <v>34</v>
      </c>
      <c r="C165" s="221"/>
      <c r="D165" s="222"/>
      <c r="E165" s="221"/>
      <c r="F165" s="221"/>
    </row>
    <row r="166" spans="1:6" x14ac:dyDescent="0.3">
      <c r="A166" s="87" t="s">
        <v>241</v>
      </c>
      <c r="B166" s="221" t="s">
        <v>34</v>
      </c>
      <c r="C166" s="221"/>
      <c r="D166" s="222"/>
      <c r="E166" s="221"/>
      <c r="F166" s="221"/>
    </row>
    <row r="167" spans="1:6" x14ac:dyDescent="0.3">
      <c r="A167" s="41" t="s">
        <v>95</v>
      </c>
      <c r="B167" s="221" t="s">
        <v>34</v>
      </c>
      <c r="C167" s="221"/>
      <c r="D167" s="221"/>
      <c r="E167" s="222"/>
      <c r="F167" s="221"/>
    </row>
    <row r="168" spans="1:6" x14ac:dyDescent="0.3">
      <c r="A168" s="301" t="s">
        <v>38</v>
      </c>
      <c r="B168" s="302"/>
      <c r="C168" s="303"/>
      <c r="D168" s="214">
        <f>SUM(B164:C167)</f>
        <v>2</v>
      </c>
    </row>
    <row r="169" spans="1:6" x14ac:dyDescent="0.3">
      <c r="A169" s="301" t="s">
        <v>342</v>
      </c>
      <c r="B169" s="302"/>
      <c r="C169" s="303"/>
      <c r="D169" s="65">
        <f>D168/(COUNT(B164:C167)*2)</f>
        <v>1</v>
      </c>
    </row>
    <row r="170" spans="1:6" s="50" customFormat="1" x14ac:dyDescent="0.3">
      <c r="A170" s="54"/>
      <c r="B170" s="55"/>
      <c r="C170" s="55"/>
      <c r="D170" s="56"/>
    </row>
    <row r="171" spans="1:6" ht="19.5" x14ac:dyDescent="0.4">
      <c r="A171" s="306" t="s">
        <v>17</v>
      </c>
      <c r="B171" s="307"/>
      <c r="C171" s="307"/>
      <c r="D171" s="307"/>
      <c r="E171" s="307"/>
      <c r="F171" s="307"/>
    </row>
    <row r="172" spans="1:6" ht="66" x14ac:dyDescent="0.3">
      <c r="A172" s="48" t="s">
        <v>202</v>
      </c>
      <c r="B172" s="221">
        <v>1</v>
      </c>
      <c r="C172" s="221"/>
      <c r="D172" s="222" t="s">
        <v>564</v>
      </c>
      <c r="E172" s="221"/>
      <c r="F172" s="221"/>
    </row>
    <row r="173" spans="1:6" ht="56.25" customHeight="1" x14ac:dyDescent="0.3">
      <c r="A173" s="41" t="s">
        <v>96</v>
      </c>
      <c r="B173" s="221">
        <v>1</v>
      </c>
      <c r="C173" s="221"/>
      <c r="D173" s="240" t="s">
        <v>599</v>
      </c>
      <c r="E173" s="221"/>
      <c r="F173" s="221"/>
    </row>
    <row r="174" spans="1:6" ht="53.25" customHeight="1" x14ac:dyDescent="0.3">
      <c r="A174" s="87" t="s">
        <v>220</v>
      </c>
      <c r="B174" s="221">
        <v>1</v>
      </c>
      <c r="C174" s="221"/>
      <c r="D174" s="240" t="s">
        <v>565</v>
      </c>
      <c r="E174" s="221"/>
      <c r="F174" s="221"/>
    </row>
    <row r="175" spans="1:6" x14ac:dyDescent="0.3">
      <c r="A175" s="41" t="s">
        <v>163</v>
      </c>
      <c r="B175" s="221">
        <v>2</v>
      </c>
      <c r="C175" s="221"/>
      <c r="D175" s="222"/>
      <c r="E175" s="222"/>
      <c r="F175" s="221"/>
    </row>
    <row r="176" spans="1:6" x14ac:dyDescent="0.3">
      <c r="A176" s="301" t="s">
        <v>38</v>
      </c>
      <c r="B176" s="302"/>
      <c r="C176" s="303"/>
      <c r="D176" s="214">
        <f>SUM(B172:C175)</f>
        <v>5</v>
      </c>
    </row>
    <row r="177" spans="1:6" x14ac:dyDescent="0.3">
      <c r="A177" s="301" t="s">
        <v>342</v>
      </c>
      <c r="B177" s="302"/>
      <c r="C177" s="303"/>
      <c r="D177" s="65">
        <f>D176/(COUNT(B172:C175)*2)</f>
        <v>0.625</v>
      </c>
    </row>
    <row r="178" spans="1:6" s="50" customFormat="1" x14ac:dyDescent="0.3">
      <c r="A178" s="54"/>
      <c r="B178" s="55"/>
      <c r="C178" s="55"/>
      <c r="D178" s="56"/>
    </row>
    <row r="179" spans="1:6" ht="19.5" x14ac:dyDescent="0.4">
      <c r="A179" s="299" t="s">
        <v>87</v>
      </c>
      <c r="B179" s="300"/>
      <c r="C179" s="300"/>
      <c r="D179" s="300"/>
      <c r="E179" s="300"/>
      <c r="F179" s="300"/>
    </row>
    <row r="180" spans="1:6" ht="49.5" x14ac:dyDescent="0.3">
      <c r="A180" s="87" t="s">
        <v>364</v>
      </c>
      <c r="B180" s="221">
        <v>0</v>
      </c>
      <c r="C180" s="221"/>
      <c r="D180" s="222" t="s">
        <v>553</v>
      </c>
      <c r="E180" s="222" t="s">
        <v>566</v>
      </c>
      <c r="F180" s="221"/>
    </row>
    <row r="181" spans="1:6" ht="33" x14ac:dyDescent="0.3">
      <c r="A181" s="95" t="s">
        <v>247</v>
      </c>
      <c r="B181" s="221">
        <v>1</v>
      </c>
      <c r="C181" s="221"/>
      <c r="D181" s="222" t="s">
        <v>518</v>
      </c>
      <c r="E181" s="168"/>
      <c r="F181" s="221"/>
    </row>
    <row r="182" spans="1:6" ht="33" x14ac:dyDescent="0.3">
      <c r="A182" s="41" t="s">
        <v>97</v>
      </c>
      <c r="B182" s="221">
        <v>1</v>
      </c>
      <c r="C182" s="221"/>
      <c r="D182" s="222" t="s">
        <v>567</v>
      </c>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01" t="s">
        <v>38</v>
      </c>
      <c r="B185" s="302"/>
      <c r="C185" s="303"/>
      <c r="D185" s="214">
        <f>SUM(B180:C184)</f>
        <v>6</v>
      </c>
    </row>
    <row r="186" spans="1:6" x14ac:dyDescent="0.3">
      <c r="A186" s="301" t="s">
        <v>342</v>
      </c>
      <c r="B186" s="302"/>
      <c r="C186" s="303"/>
      <c r="D186" s="65">
        <f>D185/(COUNT(B180:C184)*2)</f>
        <v>0.6</v>
      </c>
    </row>
    <row r="187" spans="1:6" s="50" customFormat="1" x14ac:dyDescent="0.3">
      <c r="A187" s="54"/>
      <c r="B187" s="55"/>
      <c r="C187" s="55"/>
      <c r="D187" s="56"/>
    </row>
    <row r="188" spans="1:6" ht="19.5" x14ac:dyDescent="0.4">
      <c r="A188" s="299" t="s">
        <v>242</v>
      </c>
      <c r="B188" s="300"/>
      <c r="C188" s="300"/>
      <c r="D188" s="300"/>
      <c r="E188" s="300"/>
      <c r="F188" s="300"/>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v>2</v>
      </c>
      <c r="C192" s="221"/>
      <c r="D192" s="221"/>
      <c r="E192" s="221"/>
      <c r="F192" s="221"/>
    </row>
    <row r="193" spans="1:4" x14ac:dyDescent="0.3">
      <c r="A193" s="301" t="s">
        <v>38</v>
      </c>
      <c r="B193" s="302"/>
      <c r="C193" s="303"/>
      <c r="D193" s="97">
        <f>SUM(B189:C192)</f>
        <v>4</v>
      </c>
    </row>
    <row r="194" spans="1:4" x14ac:dyDescent="0.3">
      <c r="A194" s="301" t="s">
        <v>342</v>
      </c>
      <c r="B194" s="302"/>
      <c r="C194" s="303"/>
      <c r="D194" s="65">
        <f>D193/(COUNT(B189:C192)*2)</f>
        <v>1</v>
      </c>
    </row>
    <row r="196" spans="1:4" ht="18" x14ac:dyDescent="0.35">
      <c r="A196" s="121" t="s">
        <v>569</v>
      </c>
      <c r="B196" s="120"/>
      <c r="C196" s="120"/>
      <c r="D196" s="220">
        <v>0.3</v>
      </c>
    </row>
    <row r="197" spans="1:4" ht="22.5" x14ac:dyDescent="0.3">
      <c r="A197" s="71" t="s">
        <v>47</v>
      </c>
      <c r="B197" s="72"/>
      <c r="C197" s="73"/>
      <c r="D197" s="74">
        <f>SUM(D193,D185,D176,D168,D160,D62,D51,D32,D22,D117,D148,D132,D101,D83,D41)</f>
        <v>166</v>
      </c>
    </row>
    <row r="198" spans="1:4" ht="22.5" x14ac:dyDescent="0.3">
      <c r="A198" s="71" t="s">
        <v>378</v>
      </c>
      <c r="B198" s="72"/>
      <c r="C198" s="73"/>
      <c r="D198" s="75">
        <f>D197/(COUNT(B189:C192,B180:C184,B172:C175,B164:C167,B152:C159,B55:C61,B45:C50,B26:C31,B17:C21,B106:C116,B136:C147,B121:C131,B87:C100,B66:C82,B36:C40)*2)</f>
        <v>0.80582524271844658</v>
      </c>
    </row>
  </sheetData>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152:B159 B136:B147 B164:B167 B172:B175 B180:B184 B66:B82">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346" zoomScale="80" zoomScaleNormal="80" workbookViewId="0">
      <selection activeCell="D478" sqref="D478"/>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4"/>
      <c r="E1" s="294"/>
      <c r="F1" s="294"/>
      <c r="G1" s="294"/>
      <c r="H1" s="294"/>
      <c r="I1" s="29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5" t="s">
        <v>201</v>
      </c>
      <c r="B7" s="295"/>
      <c r="C7" s="295"/>
      <c r="D7" s="295"/>
      <c r="E7" s="295"/>
      <c r="F7" s="295"/>
      <c r="G7" s="213"/>
      <c r="H7" s="213"/>
      <c r="I7" s="213"/>
    </row>
    <row r="8" spans="1:9" ht="29.25" x14ac:dyDescent="0.5">
      <c r="A8" s="296" t="str">
        <f>'Page de garde'!D18</f>
        <v xml:space="preserve">Dorra Sousse </v>
      </c>
      <c r="B8" s="296"/>
      <c r="C8" s="296"/>
      <c r="D8" s="296"/>
      <c r="E8" s="296"/>
      <c r="F8" s="296"/>
      <c r="G8" s="216"/>
      <c r="H8" s="216"/>
      <c r="I8" s="213"/>
    </row>
    <row r="9" spans="1:9" ht="24.75" x14ac:dyDescent="0.5">
      <c r="A9" s="38" t="s">
        <v>44</v>
      </c>
      <c r="B9" s="297" t="s">
        <v>480</v>
      </c>
      <c r="C9" s="297"/>
      <c r="D9" s="297"/>
      <c r="E9" s="297"/>
      <c r="F9" s="297"/>
      <c r="G9" s="216"/>
      <c r="H9" s="216"/>
      <c r="I9" s="213"/>
    </row>
    <row r="10" spans="1:9" ht="24.75" x14ac:dyDescent="0.5">
      <c r="A10" s="39" t="s">
        <v>46</v>
      </c>
      <c r="B10" s="298" t="s">
        <v>600</v>
      </c>
      <c r="C10" s="298"/>
      <c r="D10" s="298"/>
      <c r="E10" s="298"/>
      <c r="F10" s="298"/>
      <c r="G10" s="216"/>
      <c r="H10" s="216"/>
      <c r="I10" s="213"/>
    </row>
    <row r="11" spans="1:9" ht="24.75" x14ac:dyDescent="0.5">
      <c r="A11" s="38" t="s">
        <v>45</v>
      </c>
      <c r="B11" s="293">
        <v>43040</v>
      </c>
      <c r="C11" s="293"/>
      <c r="D11" s="293"/>
      <c r="E11" s="293"/>
      <c r="F11" s="293"/>
      <c r="G11" s="216"/>
      <c r="H11" s="216"/>
      <c r="I11" s="213"/>
    </row>
    <row r="12" spans="1:9" ht="24.75" x14ac:dyDescent="0.5">
      <c r="A12" s="38" t="s">
        <v>276</v>
      </c>
      <c r="B12" s="286">
        <f>D505</f>
        <v>0.94927536231884058</v>
      </c>
      <c r="C12" s="286"/>
      <c r="D12" s="286"/>
      <c r="E12" s="286"/>
      <c r="F12" s="286"/>
      <c r="G12" s="216"/>
      <c r="H12" s="216"/>
      <c r="I12" s="213"/>
    </row>
    <row r="13" spans="1:9" ht="22.5" x14ac:dyDescent="0.45">
      <c r="A13" s="35"/>
      <c r="B13" s="36"/>
      <c r="C13" s="36"/>
      <c r="D13" s="287"/>
      <c r="E13" s="287"/>
      <c r="F13" s="287"/>
      <c r="G13" s="287"/>
      <c r="H13" s="287"/>
      <c r="I13" s="3"/>
    </row>
    <row r="14" spans="1:9" ht="16.5" customHeight="1" x14ac:dyDescent="0.3">
      <c r="A14" s="288" t="s">
        <v>32</v>
      </c>
      <c r="B14" s="289" t="s">
        <v>33</v>
      </c>
      <c r="C14" s="289"/>
      <c r="D14" s="289" t="s">
        <v>48</v>
      </c>
      <c r="E14" s="290" t="s">
        <v>358</v>
      </c>
      <c r="F14" s="289" t="s">
        <v>214</v>
      </c>
      <c r="G14" s="36"/>
      <c r="H14" s="36"/>
    </row>
    <row r="15" spans="1:9" ht="16.5" customHeight="1" x14ac:dyDescent="0.3">
      <c r="A15" s="288"/>
      <c r="B15" s="77" t="s">
        <v>36</v>
      </c>
      <c r="C15" s="77" t="s">
        <v>35</v>
      </c>
      <c r="D15" s="289"/>
      <c r="E15" s="290"/>
      <c r="F15" s="289"/>
      <c r="G15" s="36"/>
      <c r="H15" s="36"/>
    </row>
    <row r="16" spans="1:9" ht="18" x14ac:dyDescent="0.35">
      <c r="A16" s="281" t="s">
        <v>0</v>
      </c>
      <c r="B16" s="281"/>
      <c r="C16" s="281"/>
      <c r="D16" s="281"/>
      <c r="E16" s="281"/>
      <c r="F16" s="281"/>
      <c r="G16" s="36"/>
      <c r="H16" s="36"/>
    </row>
    <row r="17" spans="1:8" ht="18" x14ac:dyDescent="0.3">
      <c r="A17" s="182">
        <f>B11</f>
        <v>43040</v>
      </c>
      <c r="B17" s="36"/>
      <c r="C17" s="36"/>
      <c r="D17" s="36"/>
      <c r="E17" s="36"/>
      <c r="F17" s="36"/>
      <c r="G17" s="36"/>
      <c r="H17" s="36"/>
    </row>
    <row r="18" spans="1:8" ht="18" x14ac:dyDescent="0.25">
      <c r="A18" s="291" t="s">
        <v>1</v>
      </c>
      <c r="B18" s="292"/>
      <c r="C18" s="292"/>
      <c r="D18" s="292"/>
      <c r="E18" s="292"/>
      <c r="F18" s="292"/>
    </row>
    <row r="19" spans="1:8" x14ac:dyDescent="0.25">
      <c r="A19" s="169" t="s">
        <v>10</v>
      </c>
      <c r="B19" s="170">
        <v>2</v>
      </c>
      <c r="C19" s="170"/>
      <c r="D19" s="168"/>
      <c r="E19" s="147"/>
      <c r="F19" s="147"/>
    </row>
    <row r="20" spans="1:8" x14ac:dyDescent="0.25">
      <c r="A20" s="169" t="s">
        <v>211</v>
      </c>
      <c r="B20" s="170">
        <v>0</v>
      </c>
      <c r="C20" s="170"/>
      <c r="D20" s="168" t="s">
        <v>601</v>
      </c>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6</v>
      </c>
    </row>
    <row r="24" spans="1:8" x14ac:dyDescent="0.25">
      <c r="A24" s="19" t="s">
        <v>37</v>
      </c>
      <c r="B24" s="20"/>
      <c r="C24" s="21"/>
      <c r="D24" s="63">
        <f>D23/(COUNT(B19:C22)*2)</f>
        <v>0.75</v>
      </c>
    </row>
    <row r="25" spans="1:8" x14ac:dyDescent="0.25">
      <c r="A25" s="5"/>
      <c r="B25" s="6"/>
      <c r="C25" s="7"/>
      <c r="D25" s="6"/>
    </row>
    <row r="26" spans="1:8" ht="18" x14ac:dyDescent="0.25">
      <c r="A26" s="282" t="s">
        <v>18</v>
      </c>
      <c r="B26" s="283"/>
      <c r="C26" s="283"/>
      <c r="D26" s="283"/>
      <c r="E26" s="283"/>
      <c r="F26" s="283"/>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0.92307692307692313</v>
      </c>
    </row>
    <row r="42" spans="1:7" x14ac:dyDescent="0.25">
      <c r="A42" s="9"/>
      <c r="B42" s="6"/>
      <c r="C42" s="7"/>
      <c r="D42" s="6"/>
    </row>
    <row r="43" spans="1:7" ht="18" x14ac:dyDescent="0.35">
      <c r="A43" s="281" t="s">
        <v>137</v>
      </c>
      <c r="B43" s="281"/>
      <c r="C43" s="281"/>
      <c r="D43" s="281"/>
      <c r="E43" s="281"/>
      <c r="F43" s="281"/>
    </row>
    <row r="44" spans="1:7" x14ac:dyDescent="0.25">
      <c r="A44" s="183">
        <f>B11</f>
        <v>43040</v>
      </c>
      <c r="B44" s="6"/>
      <c r="C44" s="7"/>
      <c r="D44" s="6"/>
    </row>
    <row r="45" spans="1:7" ht="16.5" x14ac:dyDescent="0.25">
      <c r="A45" s="284" t="s">
        <v>63</v>
      </c>
      <c r="B45" s="285"/>
      <c r="C45" s="285"/>
      <c r="D45" s="285"/>
      <c r="E45" s="285"/>
      <c r="F45" s="285"/>
    </row>
    <row r="46" spans="1:7" x14ac:dyDescent="0.25">
      <c r="A46" s="33" t="s">
        <v>109</v>
      </c>
      <c r="B46" s="170">
        <v>2</v>
      </c>
      <c r="C46" s="170"/>
      <c r="D46" s="156"/>
      <c r="E46" s="147"/>
      <c r="F46" s="147"/>
    </row>
    <row r="47" spans="1:7" ht="30" x14ac:dyDescent="0.25">
      <c r="A47" s="43" t="s">
        <v>259</v>
      </c>
      <c r="B47" s="170">
        <v>2</v>
      </c>
      <c r="C47" s="170"/>
      <c r="D47" s="156"/>
      <c r="E47" s="147"/>
      <c r="F47" s="147"/>
    </row>
    <row r="48" spans="1:7" ht="30" x14ac:dyDescent="0.25">
      <c r="A48" s="33" t="s">
        <v>297</v>
      </c>
      <c r="B48" s="170">
        <v>0</v>
      </c>
      <c r="C48" s="171"/>
      <c r="D48" s="163" t="s">
        <v>604</v>
      </c>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14</v>
      </c>
    </row>
    <row r="55" spans="1:6" x14ac:dyDescent="0.25">
      <c r="A55" s="19" t="s">
        <v>37</v>
      </c>
      <c r="B55" s="20"/>
      <c r="C55" s="21"/>
      <c r="D55" s="63">
        <f>D54/(COUNT(B46:C53)*2)</f>
        <v>0.875</v>
      </c>
    </row>
    <row r="56" spans="1:6" x14ac:dyDescent="0.25">
      <c r="A56" s="9"/>
      <c r="B56" s="6"/>
      <c r="C56" s="7"/>
      <c r="D56" s="6"/>
    </row>
    <row r="57" spans="1:6" ht="18" x14ac:dyDescent="0.25">
      <c r="A57" s="282" t="s">
        <v>65</v>
      </c>
      <c r="B57" s="283"/>
      <c r="C57" s="283"/>
      <c r="D57" s="283"/>
      <c r="E57" s="283"/>
      <c r="F57" s="283"/>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51" customHeight="1" x14ac:dyDescent="0.25">
      <c r="A64" s="108" t="s">
        <v>272</v>
      </c>
      <c r="B64" s="170" t="s">
        <v>34</v>
      </c>
      <c r="C64" s="217" t="str">
        <f>IF(B64=0, -5, "0")</f>
        <v>0</v>
      </c>
      <c r="D64" s="168" t="s">
        <v>603</v>
      </c>
      <c r="E64" s="147"/>
      <c r="F64" s="147"/>
    </row>
    <row r="65" spans="1:6" ht="16.5" x14ac:dyDescent="0.3">
      <c r="A65" s="49" t="s">
        <v>271</v>
      </c>
      <c r="B65" s="170">
        <v>2</v>
      </c>
      <c r="C65" s="171"/>
      <c r="D65" s="146"/>
      <c r="E65" s="173"/>
      <c r="F65" s="147"/>
    </row>
    <row r="66" spans="1:6" x14ac:dyDescent="0.25">
      <c r="A66" s="169" t="s">
        <v>308</v>
      </c>
      <c r="B66" s="170">
        <v>2</v>
      </c>
      <c r="C66" s="170"/>
      <c r="D66" s="157"/>
      <c r="E66" s="173"/>
      <c r="F66" s="147"/>
    </row>
    <row r="67" spans="1:6" x14ac:dyDescent="0.25">
      <c r="A67" s="169" t="s">
        <v>187</v>
      </c>
      <c r="B67" s="170">
        <v>2</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c r="E73" s="173"/>
      <c r="F73" s="173"/>
    </row>
    <row r="74" spans="1:6" s="172" customFormat="1" x14ac:dyDescent="0.25">
      <c r="A74" s="169" t="s">
        <v>188</v>
      </c>
      <c r="B74" s="170">
        <v>2</v>
      </c>
      <c r="C74" s="171"/>
      <c r="D74" s="152"/>
      <c r="E74" s="173"/>
      <c r="F74" s="173"/>
    </row>
    <row r="75" spans="1:6" s="172" customFormat="1" ht="31.5" x14ac:dyDescent="0.35">
      <c r="A75" s="179" t="s">
        <v>289</v>
      </c>
      <c r="B75" s="170" t="s">
        <v>34</v>
      </c>
      <c r="C75" s="218" t="str">
        <f>IF(B75=0, -5, "0")</f>
        <v>0</v>
      </c>
      <c r="D75" s="152" t="s">
        <v>602</v>
      </c>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36</v>
      </c>
    </row>
    <row r="82" spans="1:6" x14ac:dyDescent="0.25">
      <c r="A82" s="19" t="s">
        <v>37</v>
      </c>
      <c r="B82" s="20"/>
      <c r="C82" s="21"/>
      <c r="D82" s="63">
        <f>D81/(COUNT(B58:C80)*2)</f>
        <v>1</v>
      </c>
    </row>
    <row r="83" spans="1:6" x14ac:dyDescent="0.25">
      <c r="A83" s="9"/>
      <c r="B83" s="6"/>
      <c r="C83" s="7"/>
      <c r="D83" s="6"/>
    </row>
    <row r="84" spans="1:6" ht="18" x14ac:dyDescent="0.25">
      <c r="A84" s="282" t="s">
        <v>25</v>
      </c>
      <c r="B84" s="283"/>
      <c r="C84" s="283"/>
      <c r="D84" s="283"/>
      <c r="E84" s="283"/>
      <c r="F84" s="283"/>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75" x14ac:dyDescent="0.25">
      <c r="A90" s="169" t="s">
        <v>293</v>
      </c>
      <c r="B90" s="170">
        <v>1</v>
      </c>
      <c r="C90" s="170"/>
      <c r="D90" s="156" t="s">
        <v>605</v>
      </c>
      <c r="E90" s="173"/>
      <c r="F90" s="147"/>
    </row>
    <row r="91" spans="1:6" ht="30" x14ac:dyDescent="0.25">
      <c r="A91" s="18" t="s">
        <v>260</v>
      </c>
      <c r="B91" s="170">
        <v>2</v>
      </c>
      <c r="C91" s="170"/>
      <c r="D91" s="157"/>
      <c r="E91" s="147"/>
      <c r="F91" s="147"/>
    </row>
    <row r="92" spans="1:6" ht="45" x14ac:dyDescent="0.25">
      <c r="A92" s="109" t="s">
        <v>287</v>
      </c>
      <c r="B92" s="170">
        <v>2</v>
      </c>
      <c r="C92" s="154"/>
      <c r="D92" s="254">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63</v>
      </c>
    </row>
    <row r="97" spans="1:6" ht="18" x14ac:dyDescent="0.25">
      <c r="A97" s="78" t="s">
        <v>224</v>
      </c>
      <c r="B97" s="84"/>
      <c r="C97" s="85"/>
      <c r="D97" s="82">
        <f>D96/(COUNT(B85:C91,B46:C53,B58:C80)*2)</f>
        <v>0.95454545454545459</v>
      </c>
    </row>
    <row r="98" spans="1:6" x14ac:dyDescent="0.25">
      <c r="A98" s="5"/>
      <c r="B98" s="6"/>
      <c r="C98" s="7"/>
      <c r="D98" s="6"/>
    </row>
    <row r="99" spans="1:6" ht="18" x14ac:dyDescent="0.35">
      <c r="A99" s="281" t="s">
        <v>129</v>
      </c>
      <c r="B99" s="281"/>
      <c r="C99" s="281"/>
      <c r="D99" s="281"/>
      <c r="E99" s="281"/>
      <c r="F99" s="281"/>
    </row>
    <row r="100" spans="1:6" x14ac:dyDescent="0.25">
      <c r="A100" s="183">
        <f>B11</f>
        <v>43040</v>
      </c>
      <c r="B100" s="6"/>
      <c r="C100" s="7"/>
      <c r="D100" s="6"/>
    </row>
    <row r="101" spans="1:6" ht="16.5" x14ac:dyDescent="0.25">
      <c r="A101" s="284" t="s">
        <v>63</v>
      </c>
      <c r="B101" s="285"/>
      <c r="C101" s="285"/>
      <c r="D101" s="285"/>
      <c r="E101" s="285"/>
      <c r="F101" s="285"/>
    </row>
    <row r="102" spans="1:6" x14ac:dyDescent="0.25">
      <c r="A102" s="23" t="s">
        <v>57</v>
      </c>
      <c r="B102" s="170">
        <v>2</v>
      </c>
      <c r="C102" s="170"/>
      <c r="D102" s="168"/>
      <c r="E102" s="168"/>
      <c r="F102" s="147"/>
    </row>
    <row r="103" spans="1:6" ht="30" x14ac:dyDescent="0.25">
      <c r="A103" s="23" t="s">
        <v>297</v>
      </c>
      <c r="B103" s="170">
        <v>0</v>
      </c>
      <c r="C103" s="170"/>
      <c r="D103" s="163" t="s">
        <v>604</v>
      </c>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14</v>
      </c>
    </row>
    <row r="111" spans="1:6" x14ac:dyDescent="0.25">
      <c r="A111" s="19" t="s">
        <v>37</v>
      </c>
      <c r="B111" s="20"/>
      <c r="C111" s="21"/>
      <c r="D111" s="63">
        <f>D110/(COUNT(B102:C109)*2)</f>
        <v>0.875</v>
      </c>
    </row>
    <row r="112" spans="1:6" x14ac:dyDescent="0.25">
      <c r="A112" s="9"/>
      <c r="B112" s="6"/>
      <c r="C112" s="7"/>
      <c r="D112" s="6"/>
    </row>
    <row r="113" spans="1:6" ht="18" x14ac:dyDescent="0.25">
      <c r="A113" s="282" t="s">
        <v>133</v>
      </c>
      <c r="B113" s="283"/>
      <c r="C113" s="283"/>
      <c r="D113" s="283"/>
      <c r="E113" s="283"/>
      <c r="F113" s="283"/>
    </row>
    <row r="114" spans="1:6" ht="75" x14ac:dyDescent="0.25">
      <c r="A114" s="169" t="s">
        <v>314</v>
      </c>
      <c r="B114" s="170" t="s">
        <v>34</v>
      </c>
      <c r="C114" s="170"/>
      <c r="D114" s="168" t="s">
        <v>584</v>
      </c>
      <c r="E114" s="168"/>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0</v>
      </c>
      <c r="C124" s="170"/>
      <c r="D124" s="156" t="s">
        <v>608</v>
      </c>
      <c r="E124" s="173"/>
      <c r="F124" s="147"/>
    </row>
    <row r="125" spans="1:6" ht="46.5" customHeight="1" x14ac:dyDescent="0.25">
      <c r="A125" s="108" t="s">
        <v>272</v>
      </c>
      <c r="B125" s="170" t="s">
        <v>34</v>
      </c>
      <c r="C125" s="217" t="str">
        <f>IF(B125=0, -5, "0")</f>
        <v>0</v>
      </c>
      <c r="D125" s="168" t="s">
        <v>609</v>
      </c>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31.5" x14ac:dyDescent="0.35">
      <c r="A128" s="48" t="s">
        <v>289</v>
      </c>
      <c r="B128" s="170" t="s">
        <v>34</v>
      </c>
      <c r="C128" s="170"/>
      <c r="D128" s="168" t="s">
        <v>602</v>
      </c>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32</v>
      </c>
    </row>
    <row r="135" spans="1:6" x14ac:dyDescent="0.25">
      <c r="A135" s="19" t="s">
        <v>37</v>
      </c>
      <c r="B135" s="20"/>
      <c r="C135" s="21"/>
      <c r="D135" s="63">
        <f>D134/(COUNT(B114:C133)*2)</f>
        <v>0.94117647058823528</v>
      </c>
    </row>
    <row r="136" spans="1:6" x14ac:dyDescent="0.25">
      <c r="A136" s="9"/>
      <c r="B136" s="6"/>
      <c r="C136" s="7"/>
      <c r="D136" s="6"/>
    </row>
    <row r="137" spans="1:6" ht="18" x14ac:dyDescent="0.25">
      <c r="A137" s="282" t="s">
        <v>73</v>
      </c>
      <c r="B137" s="283"/>
      <c r="C137" s="283"/>
      <c r="D137" s="283"/>
      <c r="E137" s="283"/>
      <c r="F137" s="283"/>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273</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60</v>
      </c>
    </row>
    <row r="150" spans="1:6" ht="18" x14ac:dyDescent="0.25">
      <c r="A150" s="78" t="s">
        <v>225</v>
      </c>
      <c r="B150" s="84"/>
      <c r="C150" s="85"/>
      <c r="D150" s="82">
        <f>D149/(COUNT(B138:C144,B102:C109,B114:C133)*2)</f>
        <v>0.9375</v>
      </c>
    </row>
    <row r="151" spans="1:6" x14ac:dyDescent="0.25">
      <c r="A151" s="9"/>
      <c r="B151" s="6"/>
      <c r="C151" s="7"/>
      <c r="D151" s="6"/>
    </row>
    <row r="152" spans="1:6" ht="18" x14ac:dyDescent="0.35">
      <c r="A152" s="281" t="s">
        <v>130</v>
      </c>
      <c r="B152" s="281"/>
      <c r="C152" s="281"/>
      <c r="D152" s="281"/>
      <c r="E152" s="281"/>
      <c r="F152" s="281"/>
    </row>
    <row r="153" spans="1:6" x14ac:dyDescent="0.25">
      <c r="A153" s="183">
        <f>B11</f>
        <v>43040</v>
      </c>
      <c r="B153" s="6"/>
      <c r="C153" s="7"/>
      <c r="D153" s="59"/>
    </row>
    <row r="154" spans="1:6" ht="16.5" x14ac:dyDescent="0.25">
      <c r="A154" s="284" t="s">
        <v>63</v>
      </c>
      <c r="B154" s="285"/>
      <c r="C154" s="285"/>
      <c r="D154" s="285"/>
      <c r="E154" s="285"/>
      <c r="F154" s="285"/>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31.5" x14ac:dyDescent="0.35">
      <c r="A160" s="76" t="s">
        <v>59</v>
      </c>
      <c r="B160" s="170">
        <v>0</v>
      </c>
      <c r="C160" s="217">
        <f>IF(B160=0, -5, "0")</f>
        <v>-5</v>
      </c>
      <c r="D160" s="168" t="s">
        <v>612</v>
      </c>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9</v>
      </c>
    </row>
    <row r="164" spans="1:6" x14ac:dyDescent="0.25">
      <c r="A164" s="19" t="s">
        <v>37</v>
      </c>
      <c r="B164" s="20"/>
      <c r="C164" s="21"/>
      <c r="D164" s="63">
        <f>D163/(COUNT(B155:C162)*2)</f>
        <v>0.5</v>
      </c>
    </row>
    <row r="165" spans="1:6" x14ac:dyDescent="0.25">
      <c r="A165" s="9"/>
      <c r="B165" s="6"/>
      <c r="C165" s="7"/>
      <c r="D165" s="6"/>
    </row>
    <row r="166" spans="1:6" ht="18" x14ac:dyDescent="0.25">
      <c r="A166" s="282" t="s">
        <v>134</v>
      </c>
      <c r="B166" s="283"/>
      <c r="C166" s="283"/>
      <c r="D166" s="283"/>
      <c r="E166" s="283"/>
      <c r="F166" s="283"/>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1</v>
      </c>
      <c r="C180" s="218" t="str">
        <f>IF(B180=0, -5, "0")</f>
        <v>0</v>
      </c>
      <c r="D180" s="146" t="s">
        <v>611</v>
      </c>
      <c r="E180" s="173"/>
      <c r="F180" s="147"/>
    </row>
    <row r="181" spans="1:7" ht="30" x14ac:dyDescent="0.25">
      <c r="A181" s="24" t="s">
        <v>83</v>
      </c>
      <c r="B181" s="170" t="s">
        <v>34</v>
      </c>
      <c r="C181" s="170"/>
      <c r="D181" s="168" t="s">
        <v>602</v>
      </c>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33</v>
      </c>
    </row>
    <row r="187" spans="1:7" x14ac:dyDescent="0.25">
      <c r="A187" s="19" t="s">
        <v>37</v>
      </c>
      <c r="B187" s="20"/>
      <c r="C187" s="21"/>
      <c r="D187" s="63">
        <f>D186/(COUNT(B167:C184)*2)</f>
        <v>0.97058823529411764</v>
      </c>
    </row>
    <row r="188" spans="1:7" x14ac:dyDescent="0.25">
      <c r="A188" s="9"/>
      <c r="B188" s="6"/>
      <c r="C188" s="7"/>
      <c r="D188" s="6"/>
    </row>
    <row r="189" spans="1:7" ht="18" x14ac:dyDescent="0.25">
      <c r="A189" s="78" t="s">
        <v>139</v>
      </c>
      <c r="B189" s="84"/>
      <c r="C189" s="85"/>
      <c r="D189" s="81">
        <f>SUM(D163,D186)</f>
        <v>42</v>
      </c>
    </row>
    <row r="190" spans="1:7" ht="18" x14ac:dyDescent="0.25">
      <c r="A190" s="78" t="s">
        <v>226</v>
      </c>
      <c r="B190" s="84"/>
      <c r="C190" s="85"/>
      <c r="D190" s="82">
        <f>D189/(COUNT(B155:C162,B167:C184)*2)</f>
        <v>0.80769230769230771</v>
      </c>
    </row>
    <row r="191" spans="1:7" x14ac:dyDescent="0.25">
      <c r="A191" s="9"/>
      <c r="B191" s="6"/>
      <c r="C191" s="7"/>
      <c r="D191" s="6"/>
    </row>
    <row r="192" spans="1:7" ht="18" x14ac:dyDescent="0.35">
      <c r="A192" s="281" t="s">
        <v>167</v>
      </c>
      <c r="B192" s="281"/>
      <c r="C192" s="281"/>
      <c r="D192" s="281"/>
      <c r="E192" s="281"/>
      <c r="F192" s="281"/>
    </row>
    <row r="193" spans="1:7" x14ac:dyDescent="0.25">
      <c r="A193" s="189">
        <f>B11</f>
        <v>43040</v>
      </c>
      <c r="B193" s="6"/>
      <c r="C193" s="7"/>
      <c r="D193" s="6"/>
    </row>
    <row r="194" spans="1:7" ht="18" x14ac:dyDescent="0.25">
      <c r="A194" s="282" t="s">
        <v>158</v>
      </c>
      <c r="B194" s="283"/>
      <c r="C194" s="283"/>
      <c r="D194" s="283"/>
      <c r="E194" s="283"/>
      <c r="F194" s="283"/>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82" t="s">
        <v>76</v>
      </c>
      <c r="B209" s="283"/>
      <c r="C209" s="283"/>
      <c r="D209" s="283"/>
      <c r="E209" s="283"/>
      <c r="F209" s="283"/>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x14ac:dyDescent="0.25">
      <c r="A212" s="18" t="s">
        <v>192</v>
      </c>
      <c r="B212" s="170">
        <v>2</v>
      </c>
      <c r="C212" s="170"/>
      <c r="D212" s="143"/>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1</v>
      </c>
      <c r="C218" s="170"/>
      <c r="D218" s="168" t="s">
        <v>614</v>
      </c>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18" x14ac:dyDescent="0.25">
      <c r="A222" s="108" t="s">
        <v>72</v>
      </c>
      <c r="B222" s="170">
        <v>2</v>
      </c>
      <c r="C222" s="217" t="str">
        <f>IF(B222=0, -5, "0")</f>
        <v>0</v>
      </c>
      <c r="D222" s="168"/>
      <c r="E222" s="147"/>
      <c r="F222" s="147"/>
    </row>
    <row r="223" spans="1:7" ht="31.5" x14ac:dyDescent="0.35">
      <c r="A223" s="48" t="s">
        <v>289</v>
      </c>
      <c r="B223" s="170" t="s">
        <v>34</v>
      </c>
      <c r="C223" s="170"/>
      <c r="D223" s="168" t="s">
        <v>602</v>
      </c>
      <c r="E223" s="160"/>
      <c r="F223" s="147"/>
      <c r="G223" s="172"/>
    </row>
    <row r="224" spans="1:7" ht="16.5" x14ac:dyDescent="0.25">
      <c r="A224" s="107" t="s">
        <v>168</v>
      </c>
      <c r="B224" s="170">
        <v>1</v>
      </c>
      <c r="C224" s="218" t="str">
        <f>IF(B224=0, -5, "0")</f>
        <v>0</v>
      </c>
      <c r="D224" s="146" t="s">
        <v>613</v>
      </c>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34</v>
      </c>
    </row>
    <row r="230" spans="1:6" x14ac:dyDescent="0.25">
      <c r="A230" s="19" t="s">
        <v>37</v>
      </c>
      <c r="B230" s="20"/>
      <c r="C230" s="21"/>
      <c r="D230" s="63">
        <f>D229/(COUNT(B210:C228)*2)</f>
        <v>0.94444444444444442</v>
      </c>
    </row>
    <row r="231" spans="1:6" x14ac:dyDescent="0.25">
      <c r="A231" s="9"/>
      <c r="B231" s="6"/>
      <c r="C231" s="7"/>
      <c r="D231" s="6"/>
    </row>
    <row r="232" spans="1:6" ht="18" x14ac:dyDescent="0.25">
      <c r="A232" s="282" t="s">
        <v>191</v>
      </c>
      <c r="B232" s="283"/>
      <c r="C232" s="283"/>
      <c r="D232" s="283"/>
      <c r="E232" s="283"/>
      <c r="F232" s="283"/>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31.5" x14ac:dyDescent="0.35">
      <c r="A235" s="76" t="s">
        <v>59</v>
      </c>
      <c r="B235" s="171">
        <v>1</v>
      </c>
      <c r="C235" s="217" t="str">
        <f>IF(B235=0, -5, "0")</f>
        <v>0</v>
      </c>
      <c r="D235" s="157" t="s">
        <v>615</v>
      </c>
      <c r="E235" s="147"/>
      <c r="F235" s="147"/>
    </row>
    <row r="236" spans="1:6" ht="36" x14ac:dyDescent="0.35">
      <c r="A236" s="83" t="s">
        <v>177</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2</v>
      </c>
      <c r="C241" s="154"/>
      <c r="D241" s="265">
        <v>1</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71</v>
      </c>
    </row>
    <row r="246" spans="1:6" ht="18" x14ac:dyDescent="0.25">
      <c r="A246" s="103" t="s">
        <v>227</v>
      </c>
      <c r="B246" s="104"/>
      <c r="C246" s="105"/>
      <c r="D246" s="106">
        <f>D245/(COUNT(B210:C228,B233:C240,B195:C205)*2)</f>
        <v>0.95945945945945943</v>
      </c>
    </row>
    <row r="247" spans="1:6" s="3" customFormat="1" ht="18" x14ac:dyDescent="0.25">
      <c r="A247" s="45"/>
      <c r="B247" s="46"/>
      <c r="C247" s="46"/>
      <c r="D247" s="47"/>
    </row>
    <row r="248" spans="1:6" s="3" customFormat="1" ht="18" x14ac:dyDescent="0.35">
      <c r="A248" s="281" t="s">
        <v>78</v>
      </c>
      <c r="B248" s="281"/>
      <c r="C248" s="281"/>
      <c r="D248" s="281"/>
      <c r="E248" s="281"/>
      <c r="F248" s="281"/>
    </row>
    <row r="249" spans="1:6" s="3" customFormat="1" x14ac:dyDescent="0.25">
      <c r="A249" s="183">
        <f>B11</f>
        <v>43040</v>
      </c>
      <c r="B249" s="6"/>
      <c r="C249" s="7"/>
      <c r="D249" s="6"/>
    </row>
    <row r="250" spans="1:6" s="3" customFormat="1" ht="18" x14ac:dyDescent="0.25">
      <c r="A250" s="282" t="s">
        <v>79</v>
      </c>
      <c r="B250" s="283"/>
      <c r="C250" s="283"/>
      <c r="D250" s="283"/>
      <c r="E250" s="283"/>
      <c r="F250" s="283"/>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ht="30" x14ac:dyDescent="0.25">
      <c r="A253" s="33" t="s">
        <v>300</v>
      </c>
      <c r="B253" s="170">
        <v>0</v>
      </c>
      <c r="C253" s="170"/>
      <c r="D253" s="163" t="s">
        <v>604</v>
      </c>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22</v>
      </c>
    </row>
    <row r="264" spans="1:6" s="3" customFormat="1" x14ac:dyDescent="0.25">
      <c r="A264" s="19" t="s">
        <v>37</v>
      </c>
      <c r="B264" s="20"/>
      <c r="C264" s="21"/>
      <c r="D264" s="63">
        <f>D263/(COUNT(B251:C262)*2)</f>
        <v>0.91666666666666663</v>
      </c>
    </row>
    <row r="265" spans="1:6" s="3" customFormat="1" x14ac:dyDescent="0.25">
      <c r="A265" s="9"/>
      <c r="B265" s="6"/>
      <c r="C265" s="7"/>
      <c r="D265" s="6"/>
    </row>
    <row r="266" spans="1:6" s="3" customFormat="1" ht="18" x14ac:dyDescent="0.25">
      <c r="A266" s="282" t="s">
        <v>81</v>
      </c>
      <c r="B266" s="283"/>
      <c r="C266" s="283"/>
      <c r="D266" s="283"/>
      <c r="E266" s="283"/>
      <c r="F266" s="283"/>
    </row>
    <row r="267" spans="1:6" s="3" customFormat="1" x14ac:dyDescent="0.25">
      <c r="A267" s="152" t="s">
        <v>368</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171"/>
      <c r="D276" s="164"/>
      <c r="E276" s="173"/>
      <c r="F276" s="173"/>
    </row>
    <row r="277" spans="1:6" s="3" customFormat="1" ht="18" x14ac:dyDescent="0.25">
      <c r="A277" s="108" t="s">
        <v>173</v>
      </c>
      <c r="B277" s="171">
        <v>2</v>
      </c>
      <c r="C277" s="218" t="str">
        <f>IF(B277=0, -5, "0")</f>
        <v>0</v>
      </c>
      <c r="D277" s="164"/>
      <c r="E277" s="173"/>
      <c r="F277" s="173"/>
    </row>
    <row r="278" spans="1:6" s="3" customFormat="1" ht="30" x14ac:dyDescent="0.35">
      <c r="A278" s="48" t="s">
        <v>289</v>
      </c>
      <c r="B278" s="171" t="s">
        <v>34</v>
      </c>
      <c r="C278" s="171"/>
      <c r="D278" s="164" t="s">
        <v>602</v>
      </c>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66">
        <v>1</v>
      </c>
    </row>
    <row r="285" spans="1:6" s="3" customFormat="1" x14ac:dyDescent="0.25">
      <c r="A285" s="19" t="s">
        <v>38</v>
      </c>
      <c r="B285" s="19"/>
      <c r="C285" s="19"/>
      <c r="D285" s="19">
        <f>SUM(B267:C283)</f>
        <v>32</v>
      </c>
    </row>
    <row r="286" spans="1:6" s="3" customFormat="1" x14ac:dyDescent="0.25">
      <c r="A286" s="19" t="s">
        <v>37</v>
      </c>
      <c r="B286" s="20"/>
      <c r="C286" s="21"/>
      <c r="D286" s="63">
        <f>D285/(COUNT(B267:C283)*2)</f>
        <v>1</v>
      </c>
    </row>
    <row r="287" spans="1:6" s="3" customFormat="1" x14ac:dyDescent="0.25">
      <c r="A287" s="9"/>
      <c r="B287" s="6"/>
      <c r="C287" s="7"/>
      <c r="D287" s="6"/>
    </row>
    <row r="288" spans="1:6" s="3" customFormat="1" ht="18" x14ac:dyDescent="0.25">
      <c r="A288" s="78" t="s">
        <v>82</v>
      </c>
      <c r="B288" s="84"/>
      <c r="C288" s="85"/>
      <c r="D288" s="81">
        <f>SUM(D285,D263)</f>
        <v>54</v>
      </c>
    </row>
    <row r="289" spans="1:7" s="3" customFormat="1" ht="18" x14ac:dyDescent="0.25">
      <c r="A289" s="78" t="s">
        <v>228</v>
      </c>
      <c r="B289" s="84"/>
      <c r="C289" s="85"/>
      <c r="D289" s="82">
        <f>D288/(COUNT(B251:C262,B267:C283)*2)</f>
        <v>0.9642857142857143</v>
      </c>
    </row>
    <row r="290" spans="1:7" s="3" customFormat="1" ht="18" x14ac:dyDescent="0.25">
      <c r="A290" s="45"/>
      <c r="B290" s="46"/>
      <c r="C290" s="46"/>
      <c r="D290" s="47"/>
    </row>
    <row r="291" spans="1:7" ht="18" x14ac:dyDescent="0.35">
      <c r="A291" s="281" t="s">
        <v>4</v>
      </c>
      <c r="B291" s="281"/>
      <c r="C291" s="281"/>
      <c r="D291" s="281"/>
      <c r="E291" s="281"/>
      <c r="F291" s="281"/>
    </row>
    <row r="292" spans="1:7" x14ac:dyDescent="0.25">
      <c r="A292" s="192">
        <f>B11</f>
        <v>43040</v>
      </c>
      <c r="B292" s="6"/>
      <c r="C292" s="7"/>
      <c r="D292" s="59"/>
    </row>
    <row r="293" spans="1:7" ht="18" x14ac:dyDescent="0.25">
      <c r="A293" s="282" t="s">
        <v>19</v>
      </c>
      <c r="B293" s="283"/>
      <c r="C293" s="283"/>
      <c r="D293" s="283"/>
      <c r="E293" s="283"/>
      <c r="F293" s="283"/>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217"/>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82" t="s">
        <v>122</v>
      </c>
      <c r="B305" s="283"/>
      <c r="C305" s="283"/>
      <c r="D305" s="283"/>
      <c r="E305" s="283"/>
      <c r="F305" s="283"/>
    </row>
    <row r="306" spans="1:6" x14ac:dyDescent="0.25">
      <c r="A306" s="169" t="s">
        <v>303</v>
      </c>
      <c r="B306" s="171">
        <v>2</v>
      </c>
      <c r="C306" s="171"/>
      <c r="D306" s="146"/>
      <c r="E306" s="173"/>
      <c r="F306" s="173"/>
    </row>
    <row r="307" spans="1:6" x14ac:dyDescent="0.25">
      <c r="A307" s="169" t="s">
        <v>373</v>
      </c>
      <c r="B307" s="171">
        <v>1</v>
      </c>
      <c r="C307" s="170"/>
      <c r="D307" s="168" t="s">
        <v>621</v>
      </c>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37</v>
      </c>
    </row>
    <row r="322" spans="1:9" ht="18" x14ac:dyDescent="0.25">
      <c r="A322" s="78" t="s">
        <v>229</v>
      </c>
      <c r="B322" s="84"/>
      <c r="C322" s="85"/>
      <c r="D322" s="82">
        <f>D321/(COUNT(B306:C316,B294:C301)*2)</f>
        <v>0.97368421052631582</v>
      </c>
    </row>
    <row r="323" spans="1:9" x14ac:dyDescent="0.25">
      <c r="A323" s="9"/>
      <c r="B323" s="6"/>
      <c r="C323" s="7"/>
      <c r="D323" s="6"/>
    </row>
    <row r="324" spans="1:9" ht="18" x14ac:dyDescent="0.35">
      <c r="A324" s="281" t="s">
        <v>21</v>
      </c>
      <c r="B324" s="281"/>
      <c r="C324" s="281"/>
      <c r="D324" s="281"/>
      <c r="E324" s="281"/>
      <c r="F324" s="281"/>
    </row>
    <row r="325" spans="1:9" x14ac:dyDescent="0.25">
      <c r="A325" s="193">
        <f>B11</f>
        <v>43040</v>
      </c>
      <c r="B325" s="6"/>
      <c r="C325" s="7"/>
      <c r="D325" s="6"/>
    </row>
    <row r="326" spans="1:9" ht="18" x14ac:dyDescent="0.25">
      <c r="A326" s="282" t="s">
        <v>12</v>
      </c>
      <c r="B326" s="283"/>
      <c r="C326" s="283"/>
      <c r="D326" s="283"/>
      <c r="E326" s="283"/>
      <c r="F326" s="283"/>
    </row>
    <row r="327" spans="1:9" ht="45" x14ac:dyDescent="0.25">
      <c r="A327" s="169" t="s">
        <v>109</v>
      </c>
      <c r="B327" s="170" t="s">
        <v>34</v>
      </c>
      <c r="C327" s="170"/>
      <c r="D327" s="143" t="s">
        <v>622</v>
      </c>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16</v>
      </c>
    </row>
    <row r="337" spans="1:6" x14ac:dyDescent="0.25">
      <c r="A337" s="19" t="s">
        <v>37</v>
      </c>
      <c r="B337" s="20"/>
      <c r="C337" s="21"/>
      <c r="D337" s="63">
        <f>D336/(COUNT(B327:C335)*2)</f>
        <v>1</v>
      </c>
    </row>
    <row r="338" spans="1:6" x14ac:dyDescent="0.25">
      <c r="A338" s="9"/>
      <c r="B338" s="6"/>
      <c r="C338" s="7"/>
      <c r="D338" s="6"/>
    </row>
    <row r="339" spans="1:6" ht="18" x14ac:dyDescent="0.25">
      <c r="A339" s="282" t="s">
        <v>25</v>
      </c>
      <c r="B339" s="283"/>
      <c r="C339" s="283"/>
      <c r="D339" s="283"/>
      <c r="E339" s="283"/>
      <c r="F339" s="283"/>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143"/>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2">
        <f>D349/(COUNT(B340:C344,B327:C335)*2)</f>
        <v>1</v>
      </c>
    </row>
    <row r="351" spans="1:6" x14ac:dyDescent="0.25">
      <c r="A351" s="9"/>
      <c r="B351" s="6"/>
      <c r="C351" s="7"/>
      <c r="D351" s="6"/>
    </row>
    <row r="352" spans="1:6" ht="18" x14ac:dyDescent="0.35">
      <c r="A352" s="281" t="s">
        <v>8</v>
      </c>
      <c r="B352" s="281"/>
      <c r="C352" s="281"/>
      <c r="D352" s="281"/>
      <c r="E352" s="281"/>
      <c r="F352" s="281"/>
    </row>
    <row r="353" spans="1:6" x14ac:dyDescent="0.25">
      <c r="A353" s="183">
        <f>B11</f>
        <v>43040</v>
      </c>
      <c r="B353" s="6"/>
      <c r="C353" s="7"/>
      <c r="D353" s="59"/>
    </row>
    <row r="354" spans="1:6" ht="16.5" x14ac:dyDescent="0.25">
      <c r="A354" s="284" t="s">
        <v>113</v>
      </c>
      <c r="B354" s="285"/>
      <c r="C354" s="285"/>
      <c r="D354" s="285"/>
      <c r="E354" s="285"/>
      <c r="F354" s="285"/>
    </row>
    <row r="355" spans="1:6" x14ac:dyDescent="0.25">
      <c r="A355" s="43" t="s">
        <v>112</v>
      </c>
      <c r="B355" s="170">
        <v>2</v>
      </c>
      <c r="C355" s="170"/>
      <c r="D355" s="168"/>
      <c r="E355" s="147"/>
      <c r="F355" s="147"/>
    </row>
    <row r="356" spans="1:6" ht="30" x14ac:dyDescent="0.25">
      <c r="A356" s="43" t="s">
        <v>309</v>
      </c>
      <c r="B356" s="170">
        <v>0</v>
      </c>
      <c r="C356" s="170"/>
      <c r="D356" s="156" t="s">
        <v>604</v>
      </c>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14</v>
      </c>
    </row>
    <row r="364" spans="1:6" x14ac:dyDescent="0.25">
      <c r="A364" s="19" t="s">
        <v>37</v>
      </c>
      <c r="B364" s="20"/>
      <c r="C364" s="21"/>
      <c r="D364" s="63">
        <f>D363/(COUNT(B355:C362)*2)</f>
        <v>0.875</v>
      </c>
    </row>
    <row r="365" spans="1:6" x14ac:dyDescent="0.25">
      <c r="A365" s="9"/>
      <c r="B365" s="6"/>
      <c r="C365" s="7"/>
      <c r="D365" s="6"/>
    </row>
    <row r="366" spans="1:6" ht="18" x14ac:dyDescent="0.25">
      <c r="A366" s="282" t="s">
        <v>25</v>
      </c>
      <c r="B366" s="283"/>
      <c r="C366" s="283"/>
      <c r="D366" s="283"/>
      <c r="E366" s="283"/>
      <c r="F366" s="283"/>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24</v>
      </c>
    </row>
    <row r="380" spans="1:6" x14ac:dyDescent="0.25">
      <c r="A380" s="19" t="s">
        <v>37</v>
      </c>
      <c r="B380" s="20"/>
      <c r="C380" s="20"/>
      <c r="D380" s="64">
        <f>D379/(COUNT(B367:C378)*2)</f>
        <v>1</v>
      </c>
    </row>
    <row r="381" spans="1:6" x14ac:dyDescent="0.25">
      <c r="A381" s="44"/>
      <c r="B381" s="44"/>
      <c r="C381" s="44"/>
      <c r="D381" s="44"/>
    </row>
    <row r="382" spans="1:6" ht="18" x14ac:dyDescent="0.25">
      <c r="A382" s="282" t="s">
        <v>124</v>
      </c>
      <c r="B382" s="283"/>
      <c r="C382" s="283"/>
      <c r="D382" s="283"/>
      <c r="E382" s="283"/>
      <c r="F382" s="283"/>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2" t="s">
        <v>29</v>
      </c>
      <c r="B391" s="283"/>
      <c r="C391" s="283"/>
      <c r="D391" s="283"/>
      <c r="E391" s="283"/>
      <c r="F391" s="283"/>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60</v>
      </c>
    </row>
    <row r="403" spans="1:6" ht="18" x14ac:dyDescent="0.25">
      <c r="A403" s="78" t="s">
        <v>231</v>
      </c>
      <c r="B403" s="84"/>
      <c r="C403" s="85"/>
      <c r="D403" s="82">
        <f>D402/(COUNT(B392:C397,B367:C378,B383:C387,B355:C362)*2)</f>
        <v>0.967741935483871</v>
      </c>
      <c r="E403" s="172"/>
    </row>
    <row r="404" spans="1:6" x14ac:dyDescent="0.25">
      <c r="A404" s="5"/>
      <c r="B404" s="6"/>
      <c r="C404" s="7"/>
      <c r="D404" s="6"/>
    </row>
    <row r="405" spans="1:6" ht="18" x14ac:dyDescent="0.35">
      <c r="A405" s="281" t="s">
        <v>125</v>
      </c>
      <c r="B405" s="281"/>
      <c r="C405" s="281"/>
      <c r="D405" s="281"/>
      <c r="E405" s="281"/>
      <c r="F405" s="281"/>
    </row>
    <row r="406" spans="1:6" x14ac:dyDescent="0.25">
      <c r="A406" s="192">
        <f>B11</f>
        <v>43040</v>
      </c>
      <c r="B406" s="6"/>
      <c r="C406" s="7"/>
      <c r="D406" s="6"/>
    </row>
    <row r="407" spans="1:6" ht="16.5" x14ac:dyDescent="0.25">
      <c r="A407" s="284" t="s">
        <v>19</v>
      </c>
      <c r="B407" s="285"/>
      <c r="C407" s="285"/>
      <c r="D407" s="285"/>
      <c r="E407" s="285"/>
      <c r="F407" s="285"/>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84" t="s">
        <v>122</v>
      </c>
      <c r="B418" s="285"/>
      <c r="C418" s="285"/>
      <c r="D418" s="285"/>
      <c r="E418" s="285"/>
      <c r="F418" s="285"/>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t="s">
        <v>34</v>
      </c>
      <c r="C427" s="170"/>
      <c r="D427" s="168"/>
      <c r="E427" s="147"/>
      <c r="F427" s="147"/>
    </row>
    <row r="428" spans="1:6" ht="45" x14ac:dyDescent="0.25">
      <c r="A428" s="101" t="s">
        <v>287</v>
      </c>
      <c r="B428" s="170" t="s">
        <v>34</v>
      </c>
      <c r="C428" s="154"/>
      <c r="D428" s="134">
        <v>0</v>
      </c>
      <c r="E428" s="102"/>
      <c r="F428" s="102"/>
    </row>
    <row r="429" spans="1:6" x14ac:dyDescent="0.25">
      <c r="A429" s="19" t="s">
        <v>38</v>
      </c>
      <c r="B429" s="19"/>
      <c r="C429" s="19"/>
      <c r="D429" s="97">
        <f>SUM(B419:C427)</f>
        <v>16</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30</v>
      </c>
    </row>
    <row r="433" spans="1:7" ht="18" x14ac:dyDescent="0.25">
      <c r="A433" s="78" t="s">
        <v>232</v>
      </c>
      <c r="B433" s="84"/>
      <c r="C433" s="85"/>
      <c r="D433" s="82">
        <f>D432/(COUNT(B419:C427,B408:C414)*2)</f>
        <v>1</v>
      </c>
    </row>
    <row r="434" spans="1:7" x14ac:dyDescent="0.25">
      <c r="A434" s="5"/>
      <c r="B434" s="6"/>
      <c r="C434" s="7"/>
      <c r="D434" s="6"/>
    </row>
    <row r="435" spans="1:7" ht="18" x14ac:dyDescent="0.35">
      <c r="A435" s="281" t="s">
        <v>374</v>
      </c>
      <c r="B435" s="281"/>
      <c r="C435" s="281"/>
      <c r="D435" s="281"/>
      <c r="E435" s="281"/>
      <c r="F435" s="281"/>
    </row>
    <row r="436" spans="1:7" x14ac:dyDescent="0.25">
      <c r="A436" s="195">
        <f>+B11</f>
        <v>43040</v>
      </c>
      <c r="B436" s="6"/>
      <c r="C436" s="7"/>
      <c r="D436" s="6"/>
    </row>
    <row r="437" spans="1:7" ht="18" x14ac:dyDescent="0.25">
      <c r="A437" s="282" t="s">
        <v>375</v>
      </c>
      <c r="B437" s="283"/>
      <c r="C437" s="283"/>
      <c r="D437" s="283"/>
      <c r="E437" s="283"/>
      <c r="F437" s="283"/>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16.5" x14ac:dyDescent="0.3">
      <c r="A441" s="48" t="s">
        <v>195</v>
      </c>
      <c r="B441" s="170">
        <v>1</v>
      </c>
      <c r="C441" s="171"/>
      <c r="D441" s="146" t="s">
        <v>580</v>
      </c>
      <c r="E441" s="173"/>
      <c r="F441" s="147"/>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82" t="s">
        <v>31</v>
      </c>
      <c r="B444" s="283"/>
      <c r="C444" s="283"/>
      <c r="D444" s="283"/>
      <c r="E444" s="283"/>
      <c r="F444" s="283"/>
    </row>
    <row r="445" spans="1:7" x14ac:dyDescent="0.25">
      <c r="A445" s="22" t="s">
        <v>3</v>
      </c>
      <c r="B445" s="170">
        <v>2</v>
      </c>
      <c r="C445" s="170"/>
      <c r="D445" s="168"/>
      <c r="E445" s="147"/>
      <c r="F445" s="147"/>
    </row>
    <row r="446" spans="1:7" x14ac:dyDescent="0.25">
      <c r="A446" s="32" t="s">
        <v>30</v>
      </c>
      <c r="B446" s="170">
        <v>1</v>
      </c>
      <c r="C446" s="170"/>
      <c r="D446" s="168" t="s">
        <v>624</v>
      </c>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3</v>
      </c>
    </row>
    <row r="449" spans="1:6" x14ac:dyDescent="0.25">
      <c r="A449" s="19" t="s">
        <v>37</v>
      </c>
      <c r="B449" s="20"/>
      <c r="C449" s="21"/>
      <c r="D449" s="63">
        <f>D448/(COUNT(B445:C446)*2)</f>
        <v>0.75</v>
      </c>
    </row>
    <row r="450" spans="1:6" x14ac:dyDescent="0.25">
      <c r="A450" s="8"/>
      <c r="B450" s="7"/>
      <c r="C450" s="7"/>
      <c r="D450" s="7"/>
    </row>
    <row r="451" spans="1:6" ht="18" x14ac:dyDescent="0.25">
      <c r="A451" s="78" t="s">
        <v>84</v>
      </c>
      <c r="B451" s="84"/>
      <c r="C451" s="85"/>
      <c r="D451" s="81">
        <f>SUM(D448,D442)</f>
        <v>10</v>
      </c>
    </row>
    <row r="452" spans="1:6" ht="18" x14ac:dyDescent="0.25">
      <c r="A452" s="78" t="s">
        <v>233</v>
      </c>
      <c r="B452" s="84"/>
      <c r="C452" s="85"/>
      <c r="D452" s="82">
        <f>D451/(COUNT(B445:C446,B438:C441)*2)</f>
        <v>0.83333333333333337</v>
      </c>
    </row>
    <row r="453" spans="1:6" x14ac:dyDescent="0.25">
      <c r="A453" s="13"/>
      <c r="B453" s="6"/>
      <c r="C453" s="7"/>
      <c r="D453" s="6"/>
    </row>
    <row r="454" spans="1:6" ht="18" x14ac:dyDescent="0.35">
      <c r="A454" s="281" t="s">
        <v>180</v>
      </c>
      <c r="B454" s="281"/>
      <c r="C454" s="281"/>
      <c r="D454" s="281"/>
      <c r="E454" s="281"/>
      <c r="F454" s="281"/>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t="s">
        <v>34</v>
      </c>
      <c r="C460" s="154"/>
      <c r="D460" s="265"/>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81" t="s">
        <v>87</v>
      </c>
      <c r="B464" s="281"/>
      <c r="C464" s="281"/>
      <c r="D464" s="281"/>
      <c r="E464" s="281"/>
      <c r="F464" s="281"/>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267">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81" t="s">
        <v>151</v>
      </c>
      <c r="B473" s="281"/>
      <c r="C473" s="281"/>
      <c r="D473" s="281"/>
      <c r="E473" s="281"/>
      <c r="F473" s="281"/>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c r="E480" s="147"/>
      <c r="F480" s="147"/>
    </row>
    <row r="481" spans="1:7" ht="45" x14ac:dyDescent="0.25">
      <c r="A481" s="18" t="s">
        <v>258</v>
      </c>
      <c r="B481" s="170">
        <v>2</v>
      </c>
      <c r="C481" s="170"/>
      <c r="D481" s="168" t="s">
        <v>629</v>
      </c>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1</v>
      </c>
      <c r="C484" s="170"/>
      <c r="D484" s="168" t="s">
        <v>528</v>
      </c>
      <c r="E484" s="147"/>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v>2</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27</v>
      </c>
    </row>
    <row r="492" spans="1:7" x14ac:dyDescent="0.25">
      <c r="A492" s="19" t="s">
        <v>37</v>
      </c>
      <c r="B492" s="20"/>
      <c r="C492" s="21"/>
      <c r="D492" s="63">
        <f>D491/(COUNT(B475:C489)*2)</f>
        <v>0.9642857142857143</v>
      </c>
    </row>
    <row r="493" spans="1:7" x14ac:dyDescent="0.25">
      <c r="A493" s="9"/>
      <c r="B493" s="6"/>
      <c r="C493" s="7"/>
      <c r="D493" s="6"/>
    </row>
    <row r="494" spans="1:7" ht="18" x14ac:dyDescent="0.35">
      <c r="A494" s="281" t="s">
        <v>152</v>
      </c>
      <c r="B494" s="281"/>
      <c r="C494" s="281"/>
      <c r="D494" s="281"/>
      <c r="E494" s="281"/>
      <c r="F494" s="281"/>
    </row>
    <row r="495" spans="1:7" x14ac:dyDescent="0.25">
      <c r="A495" s="9"/>
      <c r="B495" s="6"/>
      <c r="C495" s="7"/>
      <c r="D495" s="6"/>
    </row>
    <row r="496" spans="1:7" ht="30" x14ac:dyDescent="0.25">
      <c r="A496" s="169" t="s">
        <v>169</v>
      </c>
      <c r="B496" s="170">
        <v>2</v>
      </c>
      <c r="C496" s="170"/>
      <c r="D496" s="149"/>
      <c r="E496" s="147"/>
      <c r="F496" s="147"/>
    </row>
    <row r="497" spans="1:6" x14ac:dyDescent="0.25">
      <c r="A497" s="18" t="s">
        <v>58</v>
      </c>
      <c r="B497" s="170">
        <v>2</v>
      </c>
      <c r="C497" s="170"/>
      <c r="D497" s="168"/>
      <c r="E497" s="147"/>
      <c r="F497" s="147"/>
    </row>
    <row r="498" spans="1:6" ht="16.5" x14ac:dyDescent="0.35">
      <c r="A498" s="117" t="s">
        <v>121</v>
      </c>
      <c r="B498" s="170">
        <v>2</v>
      </c>
      <c r="C498" s="217" t="str">
        <f>IF(B498=0, -5, "0")</f>
        <v>0</v>
      </c>
      <c r="D498" s="168"/>
      <c r="E498" s="147"/>
      <c r="F498" s="147"/>
    </row>
    <row r="499" spans="1:6" ht="45" x14ac:dyDescent="0.3">
      <c r="A499" s="123" t="s">
        <v>287</v>
      </c>
      <c r="B499" s="170" t="s">
        <v>34</v>
      </c>
      <c r="C499" s="170"/>
      <c r="D499" s="134"/>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0.90909090909090906</v>
      </c>
    </row>
    <row r="504" spans="1:6" ht="22.5" x14ac:dyDescent="0.3">
      <c r="A504" s="71" t="s">
        <v>47</v>
      </c>
      <c r="B504" s="72"/>
      <c r="C504" s="73"/>
      <c r="D504" s="74">
        <f>SUM(D500,D491,D461,D451,D402,D349,D321,D40,D470,D288,D245,D149,D432,D189,D96)</f>
        <v>524</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0.94927536231884058</v>
      </c>
    </row>
  </sheetData>
  <sheetProtection algorithmName="SHA-512" hashValue="sgl5g+dzGCvK/e8KtZZD/EaPcjR5fPDEXsTADnSFJ179lwEKzJ/buqO5BTqbTcBCyc/WOeBjsSHhg1k4WORuIA==" saltValue="jGNLRWQ9WKREZ2o0diQ8pw=="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1200" verticalDpi="1200"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topLeftCell="A178" zoomScale="80" zoomScaleNormal="80" workbookViewId="0">
      <selection activeCell="F196" sqref="F196"/>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1"/>
      <c r="E1" s="311"/>
      <c r="F1" s="311"/>
      <c r="G1" s="311"/>
      <c r="H1" s="311"/>
      <c r="I1" s="311"/>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95" t="s">
        <v>52</v>
      </c>
      <c r="B6" s="295"/>
      <c r="C6" s="295"/>
      <c r="D6" s="295"/>
      <c r="E6" s="295"/>
      <c r="F6" s="295"/>
      <c r="G6" s="216"/>
      <c r="H6" s="216"/>
      <c r="I6" s="216"/>
    </row>
    <row r="7" spans="1:9" s="36" customFormat="1" ht="21.75" customHeight="1" x14ac:dyDescent="0.5">
      <c r="A7" s="296" t="str">
        <f>'A1 Exploitation'!A8:F8</f>
        <v xml:space="preserve">Dorra Sousse </v>
      </c>
      <c r="B7" s="296"/>
      <c r="C7" s="296"/>
      <c r="D7" s="296"/>
      <c r="E7" s="296"/>
      <c r="F7" s="296"/>
      <c r="G7" s="216"/>
      <c r="H7" s="216"/>
      <c r="I7" s="216"/>
    </row>
    <row r="8" spans="1:9" s="36" customFormat="1" ht="24.75" x14ac:dyDescent="0.5">
      <c r="A8" s="38" t="s">
        <v>44</v>
      </c>
      <c r="B8" s="312" t="str">
        <f>'A4 Exploitation'!B9:F9</f>
        <v>Dr Hend KAMOUN</v>
      </c>
      <c r="C8" s="312"/>
      <c r="D8" s="312"/>
      <c r="E8" s="312"/>
      <c r="F8" s="312"/>
      <c r="G8" s="216"/>
      <c r="H8" s="216"/>
      <c r="I8" s="216"/>
    </row>
    <row r="9" spans="1:9" s="36" customFormat="1" ht="24.75" x14ac:dyDescent="0.5">
      <c r="A9" s="39" t="s">
        <v>46</v>
      </c>
      <c r="B9" s="313" t="str">
        <f>'A4 Exploitation'!B10:F10</f>
        <v>Directeur du magasin et chefs rayons</v>
      </c>
      <c r="C9" s="313"/>
      <c r="D9" s="313"/>
      <c r="E9" s="313"/>
      <c r="F9" s="313"/>
      <c r="G9" s="216"/>
      <c r="H9" s="216"/>
      <c r="I9" s="216"/>
    </row>
    <row r="10" spans="1:9" s="36" customFormat="1" ht="24.75" x14ac:dyDescent="0.5">
      <c r="A10" s="38" t="s">
        <v>45</v>
      </c>
      <c r="B10" s="310">
        <f>'A4 Exploitation'!B11:F11</f>
        <v>43040</v>
      </c>
      <c r="C10" s="310"/>
      <c r="D10" s="310"/>
      <c r="E10" s="310"/>
      <c r="F10" s="310"/>
      <c r="G10" s="216"/>
      <c r="H10" s="216"/>
      <c r="I10" s="216"/>
    </row>
    <row r="11" spans="1:9" s="36" customFormat="1" ht="24.75" x14ac:dyDescent="0.5">
      <c r="A11" s="38" t="s">
        <v>341</v>
      </c>
      <c r="B11" s="318">
        <f>D198</f>
        <v>0.88317757009345799</v>
      </c>
      <c r="C11" s="318"/>
      <c r="D11" s="318"/>
      <c r="E11" s="318"/>
      <c r="F11" s="318"/>
      <c r="G11" s="216"/>
      <c r="H11" s="216"/>
      <c r="I11" s="216"/>
    </row>
    <row r="12" spans="1:9" s="36" customFormat="1" ht="22.5" x14ac:dyDescent="0.45">
      <c r="A12" s="35"/>
      <c r="D12" s="287"/>
      <c r="E12" s="287"/>
      <c r="F12" s="287"/>
      <c r="G12" s="287"/>
      <c r="H12" s="287"/>
      <c r="I12" s="40"/>
    </row>
    <row r="13" spans="1:9" s="36" customFormat="1" ht="11.25" customHeight="1" x14ac:dyDescent="0.3">
      <c r="A13" s="288" t="s">
        <v>32</v>
      </c>
      <c r="B13" s="289" t="s">
        <v>33</v>
      </c>
      <c r="C13" s="289"/>
      <c r="D13" s="289" t="s">
        <v>48</v>
      </c>
      <c r="E13" s="289" t="s">
        <v>213</v>
      </c>
      <c r="F13" s="289" t="s">
        <v>214</v>
      </c>
    </row>
    <row r="14" spans="1:9" s="36" customFormat="1" ht="12.75" customHeight="1" x14ac:dyDescent="0.3">
      <c r="A14" s="288"/>
      <c r="B14" s="70" t="s">
        <v>36</v>
      </c>
      <c r="C14" s="70" t="s">
        <v>35</v>
      </c>
      <c r="D14" s="289"/>
      <c r="E14" s="289"/>
      <c r="F14" s="289"/>
    </row>
    <row r="15" spans="1:9" x14ac:dyDescent="0.3">
      <c r="A15" s="41"/>
      <c r="B15" s="41"/>
      <c r="C15" s="41"/>
      <c r="D15" s="41"/>
    </row>
    <row r="16" spans="1:9" ht="19.5" x14ac:dyDescent="0.4">
      <c r="A16" s="315" t="s">
        <v>0</v>
      </c>
      <c r="B16" s="316"/>
      <c r="C16" s="316"/>
      <c r="D16" s="316"/>
      <c r="E16" s="316"/>
      <c r="F16" s="316"/>
    </row>
    <row r="17" spans="1:6" ht="33" x14ac:dyDescent="0.3">
      <c r="A17" s="41" t="s">
        <v>316</v>
      </c>
      <c r="B17" s="221">
        <v>1</v>
      </c>
      <c r="C17" s="221"/>
      <c r="D17" s="222" t="s">
        <v>554</v>
      </c>
      <c r="E17" s="221"/>
      <c r="F17" s="221"/>
    </row>
    <row r="18" spans="1:6" x14ac:dyDescent="0.3">
      <c r="A18" s="48" t="s">
        <v>89</v>
      </c>
      <c r="B18" s="221">
        <v>2</v>
      </c>
      <c r="C18" s="221"/>
      <c r="D18" s="222"/>
      <c r="E18" s="221"/>
      <c r="F18" s="221"/>
    </row>
    <row r="19" spans="1:6" ht="49.5" x14ac:dyDescent="0.3">
      <c r="A19" s="41" t="s">
        <v>90</v>
      </c>
      <c r="B19" s="221">
        <v>1</v>
      </c>
      <c r="C19" s="221"/>
      <c r="D19" s="222" t="s">
        <v>570</v>
      </c>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17" t="s">
        <v>38</v>
      </c>
      <c r="B22" s="304"/>
      <c r="C22" s="305"/>
      <c r="D22" s="215">
        <f>SUM(B17:C21)</f>
        <v>8</v>
      </c>
    </row>
    <row r="23" spans="1:6" x14ac:dyDescent="0.3">
      <c r="A23" s="301" t="s">
        <v>342</v>
      </c>
      <c r="B23" s="302"/>
      <c r="C23" s="303"/>
      <c r="D23" s="65">
        <f>D22/(COUNT(B17:C21)*2)</f>
        <v>0.8</v>
      </c>
    </row>
    <row r="24" spans="1:6" s="50" customFormat="1" x14ac:dyDescent="0.3">
      <c r="A24" s="54"/>
      <c r="B24" s="55"/>
      <c r="C24" s="55"/>
      <c r="D24" s="56"/>
    </row>
    <row r="25" spans="1:6" ht="19.5" x14ac:dyDescent="0.4">
      <c r="A25" s="299" t="s">
        <v>4</v>
      </c>
      <c r="B25" s="300"/>
      <c r="C25" s="300"/>
      <c r="D25" s="300"/>
      <c r="E25" s="300"/>
      <c r="F25" s="300"/>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1" t="s">
        <v>38</v>
      </c>
      <c r="B32" s="302"/>
      <c r="C32" s="303"/>
      <c r="D32" s="214">
        <f>SUM(B26:C31)</f>
        <v>12</v>
      </c>
    </row>
    <row r="33" spans="1:6" x14ac:dyDescent="0.3">
      <c r="A33" s="301" t="s">
        <v>342</v>
      </c>
      <c r="B33" s="302"/>
      <c r="C33" s="303"/>
      <c r="D33" s="65">
        <f>D32/(COUNT(B26:C31)*2)</f>
        <v>1</v>
      </c>
    </row>
    <row r="34" spans="1:6" s="50" customFormat="1" x14ac:dyDescent="0.3">
      <c r="A34" s="54"/>
      <c r="B34" s="55"/>
      <c r="C34" s="55"/>
      <c r="D34" s="56"/>
    </row>
    <row r="35" spans="1:6" s="50" customFormat="1" ht="19.5" x14ac:dyDescent="0.4">
      <c r="A35" s="299" t="s">
        <v>246</v>
      </c>
      <c r="B35" s="300"/>
      <c r="C35" s="300"/>
      <c r="D35" s="300"/>
      <c r="E35" s="300"/>
      <c r="F35" s="300"/>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01" t="s">
        <v>38</v>
      </c>
      <c r="B41" s="302"/>
      <c r="C41" s="303"/>
      <c r="D41" s="214">
        <f>SUM(B36:C40)</f>
        <v>10</v>
      </c>
      <c r="E41" s="37"/>
      <c r="F41" s="37"/>
    </row>
    <row r="42" spans="1:6" s="50" customFormat="1" x14ac:dyDescent="0.3">
      <c r="A42" s="301" t="s">
        <v>342</v>
      </c>
      <c r="B42" s="302"/>
      <c r="C42" s="303"/>
      <c r="D42" s="65">
        <f>D41/(COUNT(B36:C40)*2)</f>
        <v>1</v>
      </c>
      <c r="E42" s="37"/>
      <c r="F42" s="37"/>
    </row>
    <row r="43" spans="1:6" s="50" customFormat="1" x14ac:dyDescent="0.3">
      <c r="A43" s="90"/>
      <c r="B43" s="91"/>
      <c r="C43" s="91"/>
      <c r="D43" s="92"/>
    </row>
    <row r="44" spans="1:6" ht="19.5" x14ac:dyDescent="0.4">
      <c r="A44" s="308" t="s">
        <v>21</v>
      </c>
      <c r="B44" s="309"/>
      <c r="C44" s="309"/>
      <c r="D44" s="309"/>
      <c r="E44" s="309"/>
      <c r="F44" s="309"/>
    </row>
    <row r="45" spans="1:6" ht="60" x14ac:dyDescent="0.3">
      <c r="A45" s="41" t="s">
        <v>317</v>
      </c>
      <c r="B45" s="221">
        <v>1</v>
      </c>
      <c r="C45" s="221"/>
      <c r="D45" s="271" t="s">
        <v>622</v>
      </c>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t="s">
        <v>34</v>
      </c>
      <c r="C50" s="248" t="str">
        <f>IF(B50=0, -5, "0")</f>
        <v>0</v>
      </c>
      <c r="D50" s="225"/>
      <c r="E50" s="221"/>
      <c r="F50" s="221"/>
    </row>
    <row r="51" spans="1:6" x14ac:dyDescent="0.3">
      <c r="A51" s="301" t="s">
        <v>38</v>
      </c>
      <c r="B51" s="302"/>
      <c r="C51" s="303"/>
      <c r="D51" s="214">
        <f>SUM(B45:C50)</f>
        <v>9</v>
      </c>
    </row>
    <row r="52" spans="1:6" x14ac:dyDescent="0.3">
      <c r="A52" s="301" t="s">
        <v>342</v>
      </c>
      <c r="B52" s="302"/>
      <c r="C52" s="303"/>
      <c r="D52" s="65">
        <f>D51/(COUNT(B45:C50)*2)</f>
        <v>0.9</v>
      </c>
    </row>
    <row r="53" spans="1:6" s="50" customFormat="1" x14ac:dyDescent="0.3">
      <c r="A53" s="54"/>
      <c r="B53" s="55"/>
      <c r="C53" s="55"/>
      <c r="D53" s="56"/>
    </row>
    <row r="54" spans="1:6" ht="19.5" x14ac:dyDescent="0.4">
      <c r="A54" s="299" t="s">
        <v>8</v>
      </c>
      <c r="B54" s="300"/>
      <c r="C54" s="300"/>
      <c r="D54" s="300"/>
      <c r="E54" s="300"/>
      <c r="F54" s="300"/>
    </row>
    <row r="55" spans="1:6" ht="91.5" x14ac:dyDescent="0.35">
      <c r="A55" s="83" t="s">
        <v>197</v>
      </c>
      <c r="B55" s="221">
        <v>1</v>
      </c>
      <c r="C55" s="248" t="str">
        <f>IF(B55=0, -5, "0")</f>
        <v>0</v>
      </c>
      <c r="D55" s="272" t="s">
        <v>618</v>
      </c>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1" t="s">
        <v>38</v>
      </c>
      <c r="B62" s="302"/>
      <c r="C62" s="303"/>
      <c r="D62" s="214">
        <f>SUM(B55:C61)</f>
        <v>13</v>
      </c>
    </row>
    <row r="63" spans="1:6" x14ac:dyDescent="0.3">
      <c r="A63" s="301" t="s">
        <v>342</v>
      </c>
      <c r="B63" s="302"/>
      <c r="C63" s="303"/>
      <c r="D63" s="65">
        <f>D62/(COUNT(B55:C61)*2)</f>
        <v>0.9285714285714286</v>
      </c>
    </row>
    <row r="64" spans="1:6" s="50" customFormat="1" x14ac:dyDescent="0.3">
      <c r="A64" s="54"/>
      <c r="B64" s="55"/>
      <c r="C64" s="55"/>
      <c r="D64" s="56"/>
    </row>
    <row r="65" spans="1:6" ht="19.5" x14ac:dyDescent="0.4">
      <c r="A65" s="299" t="s">
        <v>143</v>
      </c>
      <c r="B65" s="300"/>
      <c r="C65" s="300"/>
      <c r="D65" s="300"/>
      <c r="E65" s="300"/>
      <c r="F65" s="300"/>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v>2</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76.5" x14ac:dyDescent="0.35">
      <c r="A74" s="89" t="s">
        <v>215</v>
      </c>
      <c r="B74" s="227">
        <v>1</v>
      </c>
      <c r="C74" s="248" t="str">
        <f>IF(B74=0, -5, "0")</f>
        <v>0</v>
      </c>
      <c r="D74" s="232" t="s">
        <v>607</v>
      </c>
      <c r="E74" s="232"/>
      <c r="F74" s="221"/>
    </row>
    <row r="75" spans="1:6" ht="18" x14ac:dyDescent="0.35">
      <c r="A75" s="89" t="s">
        <v>265</v>
      </c>
      <c r="B75" s="227" t="s">
        <v>34</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1</v>
      </c>
      <c r="C79" s="248" t="str">
        <f>IF(B79=0, -5, "0")</f>
        <v>0</v>
      </c>
      <c r="D79" s="234" t="s">
        <v>606</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01" t="s">
        <v>38</v>
      </c>
      <c r="B83" s="302"/>
      <c r="C83" s="303"/>
      <c r="D83" s="214">
        <f>SUM(B66:C82)</f>
        <v>26</v>
      </c>
    </row>
    <row r="84" spans="1:6" x14ac:dyDescent="0.3">
      <c r="A84" s="301" t="s">
        <v>342</v>
      </c>
      <c r="B84" s="302"/>
      <c r="C84" s="303"/>
      <c r="D84" s="65">
        <f>D83/(COUNT(B66:C82)*2)</f>
        <v>0.9285714285714286</v>
      </c>
    </row>
    <row r="85" spans="1:6" s="50" customFormat="1" x14ac:dyDescent="0.3">
      <c r="A85" s="54"/>
      <c r="B85" s="55"/>
      <c r="C85" s="55"/>
      <c r="D85" s="56"/>
    </row>
    <row r="86" spans="1:6" ht="19.5" x14ac:dyDescent="0.4">
      <c r="A86" s="299" t="s">
        <v>237</v>
      </c>
      <c r="B86" s="300"/>
      <c r="C86" s="300"/>
      <c r="D86" s="300"/>
      <c r="E86" s="300"/>
      <c r="F86" s="300"/>
    </row>
    <row r="87" spans="1:6" ht="34.5" x14ac:dyDescent="0.4">
      <c r="A87" s="93" t="s">
        <v>320</v>
      </c>
      <c r="B87" s="237">
        <v>2</v>
      </c>
      <c r="C87" s="228"/>
      <c r="D87" s="222"/>
      <c r="E87" s="222"/>
      <c r="F87" s="221"/>
    </row>
    <row r="88" spans="1:6" ht="115.5" x14ac:dyDescent="0.4">
      <c r="A88" s="41" t="s">
        <v>319</v>
      </c>
      <c r="B88" s="237" t="s">
        <v>34</v>
      </c>
      <c r="C88" s="228"/>
      <c r="D88" s="240" t="s">
        <v>617</v>
      </c>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76.5" x14ac:dyDescent="0.35">
      <c r="A92" s="89" t="s">
        <v>261</v>
      </c>
      <c r="B92" s="237">
        <v>1</v>
      </c>
      <c r="C92" s="248" t="str">
        <f>IF(B92=0, -5, "0")</f>
        <v>0</v>
      </c>
      <c r="D92" s="232" t="s">
        <v>607</v>
      </c>
      <c r="E92" s="221"/>
      <c r="F92" s="221"/>
    </row>
    <row r="93" spans="1:6" ht="18" x14ac:dyDescent="0.35">
      <c r="A93" s="76" t="s">
        <v>266</v>
      </c>
      <c r="B93" s="237">
        <v>2</v>
      </c>
      <c r="C93" s="251" t="str">
        <f>IF(B93=0, -5, "0")</f>
        <v>0</v>
      </c>
      <c r="D93" s="222"/>
      <c r="E93" s="221"/>
      <c r="F93" s="221"/>
    </row>
    <row r="94" spans="1:6" ht="33" x14ac:dyDescent="0.3">
      <c r="A94" s="48" t="s">
        <v>182</v>
      </c>
      <c r="B94" s="237">
        <v>1</v>
      </c>
      <c r="C94" s="221"/>
      <c r="D94" s="222" t="s">
        <v>538</v>
      </c>
      <c r="E94" s="221"/>
      <c r="F94" s="221"/>
    </row>
    <row r="95" spans="1:6" x14ac:dyDescent="0.3">
      <c r="A95" s="53" t="s">
        <v>329</v>
      </c>
      <c r="B95" s="237">
        <v>2</v>
      </c>
      <c r="C95" s="221"/>
      <c r="D95" s="222"/>
      <c r="E95" s="221"/>
      <c r="F95" s="221"/>
    </row>
    <row r="96" spans="1:6" ht="33" x14ac:dyDescent="0.3">
      <c r="A96" s="53" t="s">
        <v>330</v>
      </c>
      <c r="B96" s="237">
        <v>2</v>
      </c>
      <c r="C96" s="221"/>
      <c r="D96" s="222" t="s">
        <v>532</v>
      </c>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t="s">
        <v>610</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01" t="s">
        <v>38</v>
      </c>
      <c r="B101" s="302"/>
      <c r="C101" s="303"/>
      <c r="D101" s="214">
        <f>SUM(B87:C100)</f>
        <v>24</v>
      </c>
    </row>
    <row r="102" spans="1:6" x14ac:dyDescent="0.3">
      <c r="A102" s="301" t="s">
        <v>342</v>
      </c>
      <c r="B102" s="302"/>
      <c r="C102" s="303"/>
      <c r="D102" s="65">
        <f>D101/(COUNT(B87:C100)*2)</f>
        <v>0.92307692307692313</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9" t="s">
        <v>238</v>
      </c>
      <c r="B105" s="300"/>
      <c r="C105" s="300"/>
      <c r="D105" s="300"/>
      <c r="E105" s="300"/>
      <c r="F105" s="300"/>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48"/>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01" t="s">
        <v>38</v>
      </c>
      <c r="B117" s="302"/>
      <c r="C117" s="303"/>
      <c r="D117" s="214">
        <f>SUM(B106:C116)</f>
        <v>22</v>
      </c>
      <c r="E117" s="37"/>
      <c r="F117" s="37"/>
    </row>
    <row r="118" spans="1:6" s="50" customFormat="1" x14ac:dyDescent="0.3">
      <c r="A118" s="301" t="s">
        <v>342</v>
      </c>
      <c r="B118" s="302"/>
      <c r="C118" s="303"/>
      <c r="D118" s="65">
        <f>D117/(COUNT(B106:C116)*2)</f>
        <v>1</v>
      </c>
      <c r="E118" s="37"/>
      <c r="F118" s="37"/>
    </row>
    <row r="119" spans="1:6" s="50" customFormat="1" x14ac:dyDescent="0.3">
      <c r="A119" s="54"/>
      <c r="B119" s="55"/>
      <c r="C119" s="55"/>
      <c r="D119" s="56"/>
    </row>
    <row r="120" spans="1:6" ht="19.5" x14ac:dyDescent="0.4">
      <c r="A120" s="299" t="s">
        <v>208</v>
      </c>
      <c r="B120" s="300"/>
      <c r="C120" s="300"/>
      <c r="D120" s="300"/>
      <c r="E120" s="300"/>
      <c r="F120" s="300"/>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32.75" x14ac:dyDescent="0.35">
      <c r="A127" s="76" t="s">
        <v>267</v>
      </c>
      <c r="B127" s="238">
        <v>2</v>
      </c>
      <c r="C127" s="249" t="str">
        <f>IF(B127=0, -5, "0")</f>
        <v>0</v>
      </c>
      <c r="D127" s="222" t="s">
        <v>616</v>
      </c>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301" t="s">
        <v>38</v>
      </c>
      <c r="B132" s="302"/>
      <c r="C132" s="303"/>
      <c r="D132" s="214">
        <f>SUM(B121:C131)</f>
        <v>22</v>
      </c>
    </row>
    <row r="133" spans="1:6" x14ac:dyDescent="0.3">
      <c r="A133" s="301" t="s">
        <v>342</v>
      </c>
      <c r="B133" s="302"/>
      <c r="C133" s="303"/>
      <c r="D133" s="63">
        <f>D132/(COUNT(B121:C131)*2)</f>
        <v>1</v>
      </c>
    </row>
    <row r="134" spans="1:6" s="50" customFormat="1" x14ac:dyDescent="0.3">
      <c r="A134" s="54"/>
      <c r="B134" s="55"/>
      <c r="C134" s="55"/>
      <c r="D134" s="61"/>
    </row>
    <row r="135" spans="1:6" ht="19.5" x14ac:dyDescent="0.4">
      <c r="A135" s="299" t="s">
        <v>78</v>
      </c>
      <c r="B135" s="300"/>
      <c r="C135" s="300"/>
      <c r="D135" s="300"/>
      <c r="E135" s="300"/>
      <c r="F135" s="300"/>
    </row>
    <row r="136" spans="1:6" ht="19.5" x14ac:dyDescent="0.4">
      <c r="A136" s="51" t="s">
        <v>349</v>
      </c>
      <c r="B136" s="237">
        <v>2</v>
      </c>
      <c r="C136" s="228"/>
      <c r="D136" s="230"/>
      <c r="E136" s="221"/>
      <c r="F136" s="221"/>
    </row>
    <row r="137" spans="1:6" ht="91.5" x14ac:dyDescent="0.35">
      <c r="A137" s="76" t="s">
        <v>140</v>
      </c>
      <c r="B137" s="237">
        <v>1</v>
      </c>
      <c r="C137" s="250" t="str">
        <f>IF(B137=0, -5, "0")</f>
        <v>0</v>
      </c>
      <c r="D137" s="225" t="s">
        <v>618</v>
      </c>
      <c r="E137" s="221"/>
      <c r="F137" s="221"/>
    </row>
    <row r="138" spans="1:6" ht="33" x14ac:dyDescent="0.3">
      <c r="A138" s="49" t="s">
        <v>324</v>
      </c>
      <c r="B138" s="237" t="s">
        <v>34</v>
      </c>
      <c r="C138" s="222"/>
      <c r="D138" s="222" t="s">
        <v>559</v>
      </c>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31.5" x14ac:dyDescent="0.35">
      <c r="A144" s="76" t="s">
        <v>218</v>
      </c>
      <c r="B144" s="237">
        <v>1</v>
      </c>
      <c r="C144" s="250" t="str">
        <f>IF(B144=0, -5, "0")</f>
        <v>0</v>
      </c>
      <c r="D144" s="225" t="s">
        <v>620</v>
      </c>
      <c r="E144" s="221"/>
      <c r="F144" s="221"/>
    </row>
    <row r="145" spans="1:6" x14ac:dyDescent="0.3">
      <c r="A145" s="51" t="s">
        <v>104</v>
      </c>
      <c r="B145" s="237">
        <v>2</v>
      </c>
      <c r="C145" s="222"/>
      <c r="D145" s="225"/>
      <c r="E145" s="221"/>
      <c r="F145" s="221"/>
    </row>
    <row r="146" spans="1:6" x14ac:dyDescent="0.3">
      <c r="A146" s="93" t="s">
        <v>240</v>
      </c>
      <c r="B146" s="237" t="s">
        <v>34</v>
      </c>
      <c r="C146" s="222"/>
      <c r="D146" s="225" t="s">
        <v>619</v>
      </c>
      <c r="E146" s="221"/>
      <c r="F146" s="221"/>
    </row>
    <row r="147" spans="1:6" x14ac:dyDescent="0.3">
      <c r="A147" s="41" t="s">
        <v>352</v>
      </c>
      <c r="B147" s="237">
        <v>1</v>
      </c>
      <c r="C147" s="222"/>
      <c r="D147" s="245" t="s">
        <v>523</v>
      </c>
      <c r="E147" s="221"/>
      <c r="F147" s="221"/>
    </row>
    <row r="148" spans="1:6" x14ac:dyDescent="0.3">
      <c r="A148" s="301" t="s">
        <v>38</v>
      </c>
      <c r="B148" s="302"/>
      <c r="C148" s="303"/>
      <c r="D148" s="214">
        <f>SUM(B136:C147)</f>
        <v>17</v>
      </c>
    </row>
    <row r="149" spans="1:6" x14ac:dyDescent="0.3">
      <c r="A149" s="301" t="s">
        <v>342</v>
      </c>
      <c r="B149" s="302"/>
      <c r="C149" s="303"/>
      <c r="D149" s="65">
        <f>D148/(COUNT(B136:C147)*2)</f>
        <v>0.85</v>
      </c>
    </row>
    <row r="150" spans="1:6" s="50" customFormat="1" x14ac:dyDescent="0.3">
      <c r="A150" s="54"/>
      <c r="B150" s="55"/>
      <c r="C150" s="55"/>
      <c r="D150" s="56"/>
    </row>
    <row r="151" spans="1:6" ht="19.5" x14ac:dyDescent="0.4">
      <c r="A151" s="299" t="s">
        <v>243</v>
      </c>
      <c r="B151" s="300"/>
      <c r="C151" s="300"/>
      <c r="D151" s="300"/>
      <c r="E151" s="300"/>
      <c r="F151" s="300"/>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66.75" x14ac:dyDescent="0.35">
      <c r="A155" s="76" t="s">
        <v>354</v>
      </c>
      <c r="B155" s="221">
        <v>0</v>
      </c>
      <c r="C155" s="248">
        <f>IF(B155=0, -5, "0")</f>
        <v>-5</v>
      </c>
      <c r="D155" s="222" t="s">
        <v>578</v>
      </c>
      <c r="E155" s="222" t="s">
        <v>579</v>
      </c>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1" t="s">
        <v>38</v>
      </c>
      <c r="B160" s="304"/>
      <c r="C160" s="305"/>
      <c r="D160" s="215">
        <f>SUM(B152:C159)</f>
        <v>9</v>
      </c>
    </row>
    <row r="161" spans="1:6" x14ac:dyDescent="0.3">
      <c r="A161" s="301" t="s">
        <v>342</v>
      </c>
      <c r="B161" s="302"/>
      <c r="C161" s="303"/>
      <c r="D161" s="65">
        <f>D160/(COUNT(B152:C159)*2)</f>
        <v>0.5</v>
      </c>
    </row>
    <row r="162" spans="1:6" s="50" customFormat="1" x14ac:dyDescent="0.3">
      <c r="A162" s="54"/>
      <c r="B162" s="55"/>
      <c r="C162" s="57"/>
      <c r="D162" s="58"/>
    </row>
    <row r="163" spans="1:6" ht="19.5" x14ac:dyDescent="0.4">
      <c r="A163" s="299" t="s">
        <v>85</v>
      </c>
      <c r="B163" s="300"/>
      <c r="C163" s="300"/>
      <c r="D163" s="300"/>
      <c r="E163" s="300"/>
      <c r="F163" s="300"/>
    </row>
    <row r="164" spans="1:6" ht="18" x14ac:dyDescent="0.35">
      <c r="A164" s="76" t="s">
        <v>333</v>
      </c>
      <c r="B164" s="221" t="s">
        <v>34</v>
      </c>
      <c r="C164" s="248" t="str">
        <f>IF(B164=0, -5, "0")</f>
        <v>0</v>
      </c>
      <c r="D164" s="221" t="s">
        <v>625</v>
      </c>
      <c r="E164" s="221"/>
      <c r="F164" s="221"/>
    </row>
    <row r="165" spans="1:6" x14ac:dyDescent="0.3">
      <c r="A165" s="41" t="s">
        <v>334</v>
      </c>
      <c r="B165" s="221" t="s">
        <v>34</v>
      </c>
      <c r="C165" s="221"/>
      <c r="D165" s="221" t="s">
        <v>625</v>
      </c>
      <c r="E165" s="221"/>
      <c r="F165" s="221"/>
    </row>
    <row r="166" spans="1:6" x14ac:dyDescent="0.3">
      <c r="A166" s="87" t="s">
        <v>241</v>
      </c>
      <c r="B166" s="221" t="s">
        <v>34</v>
      </c>
      <c r="C166" s="221"/>
      <c r="D166" s="221" t="s">
        <v>625</v>
      </c>
      <c r="E166" s="221"/>
      <c r="F166" s="221"/>
    </row>
    <row r="167" spans="1:6" x14ac:dyDescent="0.3">
      <c r="A167" s="41" t="s">
        <v>95</v>
      </c>
      <c r="B167" s="221" t="s">
        <v>34</v>
      </c>
      <c r="C167" s="221"/>
      <c r="D167" s="221" t="s">
        <v>625</v>
      </c>
      <c r="E167" s="222"/>
      <c r="F167" s="221"/>
    </row>
    <row r="168" spans="1:6" x14ac:dyDescent="0.3">
      <c r="A168" s="301" t="s">
        <v>38</v>
      </c>
      <c r="B168" s="302"/>
      <c r="C168" s="303"/>
      <c r="D168" s="214">
        <f>SUM(B164:C167)</f>
        <v>0</v>
      </c>
    </row>
    <row r="169" spans="1:6" x14ac:dyDescent="0.3">
      <c r="A169" s="301" t="s">
        <v>342</v>
      </c>
      <c r="B169" s="302"/>
      <c r="C169" s="303"/>
      <c r="D169" s="65" t="e">
        <f>D168/(COUNT(B164:C167)*2)</f>
        <v>#DIV/0!</v>
      </c>
    </row>
    <row r="170" spans="1:6" s="50" customFormat="1" x14ac:dyDescent="0.3">
      <c r="A170" s="54"/>
      <c r="B170" s="55"/>
      <c r="C170" s="55"/>
      <c r="D170" s="56"/>
    </row>
    <row r="171" spans="1:6" ht="19.5" x14ac:dyDescent="0.4">
      <c r="A171" s="306" t="s">
        <v>17</v>
      </c>
      <c r="B171" s="307"/>
      <c r="C171" s="307"/>
      <c r="D171" s="307"/>
      <c r="E171" s="307"/>
      <c r="F171" s="307"/>
    </row>
    <row r="172" spans="1:6" ht="33" x14ac:dyDescent="0.3">
      <c r="A172" s="48" t="s">
        <v>202</v>
      </c>
      <c r="B172" s="221">
        <v>1</v>
      </c>
      <c r="C172" s="221"/>
      <c r="D172" s="222" t="s">
        <v>626</v>
      </c>
      <c r="E172" s="221"/>
      <c r="F172" s="221"/>
    </row>
    <row r="173" spans="1:6" ht="49.5" x14ac:dyDescent="0.3">
      <c r="A173" s="41" t="s">
        <v>96</v>
      </c>
      <c r="B173" s="221">
        <v>1</v>
      </c>
      <c r="C173" s="221"/>
      <c r="D173" s="240" t="s">
        <v>599</v>
      </c>
      <c r="E173" s="221"/>
      <c r="F173" s="221"/>
    </row>
    <row r="174" spans="1:6" ht="49.5" x14ac:dyDescent="0.3">
      <c r="A174" s="87" t="s">
        <v>220</v>
      </c>
      <c r="B174" s="221">
        <v>1</v>
      </c>
      <c r="C174" s="221"/>
      <c r="D174" s="240" t="s">
        <v>627</v>
      </c>
      <c r="E174" s="221"/>
      <c r="F174" s="221"/>
    </row>
    <row r="175" spans="1:6" x14ac:dyDescent="0.3">
      <c r="A175" s="41" t="s">
        <v>163</v>
      </c>
      <c r="B175" s="221">
        <v>2</v>
      </c>
      <c r="C175" s="221"/>
      <c r="D175" s="222"/>
      <c r="E175" s="222"/>
      <c r="F175" s="221"/>
    </row>
    <row r="176" spans="1:6" x14ac:dyDescent="0.3">
      <c r="A176" s="301" t="s">
        <v>38</v>
      </c>
      <c r="B176" s="302"/>
      <c r="C176" s="303"/>
      <c r="D176" s="214">
        <f>SUM(B172:C175)</f>
        <v>5</v>
      </c>
    </row>
    <row r="177" spans="1:6" x14ac:dyDescent="0.3">
      <c r="A177" s="301" t="s">
        <v>342</v>
      </c>
      <c r="B177" s="302"/>
      <c r="C177" s="303"/>
      <c r="D177" s="65">
        <f>D176/(COUNT(B172:C175)*2)</f>
        <v>0.625</v>
      </c>
    </row>
    <row r="178" spans="1:6" s="50" customFormat="1" x14ac:dyDescent="0.3">
      <c r="A178" s="54"/>
      <c r="B178" s="55"/>
      <c r="C178" s="55"/>
      <c r="D178" s="56"/>
    </row>
    <row r="179" spans="1:6" ht="19.5" x14ac:dyDescent="0.4">
      <c r="A179" s="299" t="s">
        <v>87</v>
      </c>
      <c r="B179" s="300"/>
      <c r="C179" s="300"/>
      <c r="D179" s="300"/>
      <c r="E179" s="300"/>
      <c r="F179" s="300"/>
    </row>
    <row r="180" spans="1:6" ht="33" x14ac:dyDescent="0.3">
      <c r="A180" s="87" t="s">
        <v>364</v>
      </c>
      <c r="B180" s="221">
        <v>1</v>
      </c>
      <c r="C180" s="221"/>
      <c r="D180" s="222" t="s">
        <v>628</v>
      </c>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01" t="s">
        <v>38</v>
      </c>
      <c r="B185" s="302"/>
      <c r="C185" s="303"/>
      <c r="D185" s="214">
        <f>SUM(B180:C184)</f>
        <v>9</v>
      </c>
    </row>
    <row r="186" spans="1:6" x14ac:dyDescent="0.3">
      <c r="A186" s="301" t="s">
        <v>342</v>
      </c>
      <c r="B186" s="302"/>
      <c r="C186" s="303"/>
      <c r="D186" s="65">
        <f>D185/(COUNT(B180:C184)*2)</f>
        <v>0.9</v>
      </c>
    </row>
    <row r="187" spans="1:6" s="50" customFormat="1" x14ac:dyDescent="0.3">
      <c r="A187" s="54"/>
      <c r="B187" s="55"/>
      <c r="C187" s="55"/>
      <c r="D187" s="56"/>
    </row>
    <row r="188" spans="1:6" ht="19.5" x14ac:dyDescent="0.4">
      <c r="A188" s="299" t="s">
        <v>242</v>
      </c>
      <c r="B188" s="300"/>
      <c r="C188" s="300"/>
      <c r="D188" s="300"/>
      <c r="E188" s="300"/>
      <c r="F188" s="300"/>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ht="49.5" x14ac:dyDescent="0.3">
      <c r="A191" s="48" t="s">
        <v>360</v>
      </c>
      <c r="B191" s="221">
        <v>1</v>
      </c>
      <c r="C191" s="221"/>
      <c r="D191" s="222" t="s">
        <v>623</v>
      </c>
      <c r="E191" s="221"/>
      <c r="F191" s="221"/>
    </row>
    <row r="192" spans="1:6" x14ac:dyDescent="0.3">
      <c r="A192" s="96" t="s">
        <v>212</v>
      </c>
      <c r="B192" s="221">
        <v>2</v>
      </c>
      <c r="C192" s="221"/>
      <c r="D192" s="221"/>
      <c r="E192" s="221"/>
      <c r="F192" s="221"/>
    </row>
    <row r="193" spans="1:4" x14ac:dyDescent="0.3">
      <c r="A193" s="301" t="s">
        <v>38</v>
      </c>
      <c r="B193" s="302"/>
      <c r="C193" s="303"/>
      <c r="D193" s="97">
        <f>SUM(B189:C192)</f>
        <v>3</v>
      </c>
    </row>
    <row r="194" spans="1:4" x14ac:dyDescent="0.3">
      <c r="A194" s="301" t="s">
        <v>342</v>
      </c>
      <c r="B194" s="302"/>
      <c r="C194" s="303"/>
      <c r="D194" s="65">
        <f>D193/(COUNT(B189:C192)*2)</f>
        <v>0.75</v>
      </c>
    </row>
    <row r="196" spans="1:4" ht="18" x14ac:dyDescent="0.35">
      <c r="A196" s="121" t="s">
        <v>284</v>
      </c>
      <c r="B196" s="120"/>
      <c r="C196" s="120"/>
      <c r="D196" s="220">
        <v>0.40899999999999997</v>
      </c>
    </row>
    <row r="197" spans="1:4" ht="22.5" x14ac:dyDescent="0.3">
      <c r="A197" s="71" t="s">
        <v>377</v>
      </c>
      <c r="B197" s="72"/>
      <c r="C197" s="73"/>
      <c r="D197" s="74">
        <f>SUM(D193,D185,D176,D168,D160,D62,D51,D32,D22,D117,D148,D132,D101,D83,D41)</f>
        <v>189</v>
      </c>
    </row>
    <row r="198" spans="1:4" ht="22.5" x14ac:dyDescent="0.3">
      <c r="A198" s="71" t="s">
        <v>378</v>
      </c>
      <c r="B198" s="72"/>
      <c r="C198" s="73"/>
      <c r="D198" s="75">
        <f>D197/(COUNT(B189:C192,B180:C184,B172:C175,B164:C167,B152:C159,B55:C61,B45:C50,B26:C31,B17:C21,B106:C116,B136:C147,B121:C131,B87:C100,B66:C82,B36:C40)*2)</f>
        <v>0.88317757009345799</v>
      </c>
    </row>
  </sheetData>
  <sheetProtection algorithmName="SHA-512" hashValue="hVB17VUb0hb1Dlm6slmiNPtqN2z2vvEFi9XDKutUHLXg0p/x/ku0LytvpYqqdZnozesrrvPYWhkalyduiFFEzA==" saltValue="Jbk7Vq8kYXEjUzmww/aIvw=="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orientation="portrait" horizontalDpi="1200" verticalDpi="1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vt:i4>
      </vt:variant>
    </vt:vector>
  </HeadingPairs>
  <TitlesOfParts>
    <vt:vector size="18"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2017-02-17T13:42:57Z</cp:lastPrinted>
  <dcterms:created xsi:type="dcterms:W3CDTF">2015-10-03T07:44:26Z</dcterms:created>
  <dcterms:modified xsi:type="dcterms:W3CDTF">2017-11-07T07:46:37Z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