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Dorra CM\2017\juin\"/>
    </mc:Choice>
  </mc:AlternateContent>
  <bookViews>
    <workbookView xWindow="0" yWindow="0" windowWidth="20490" windowHeight="7755" tabRatio="998" activeTab="1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externalReferences>
    <externalReference r:id="rId14"/>
  </externalReference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D117" i="19" s="1"/>
  <c r="D118" i="19" s="1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B172" i="29" s="1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D206" i="22" s="1"/>
  <c r="D207" i="22" s="1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C467" i="20"/>
  <c r="D470" i="20" s="1"/>
  <c r="D471" i="20" s="1"/>
  <c r="B162" i="29" s="1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D399" i="18" s="1"/>
  <c r="C387" i="18"/>
  <c r="C384" i="18"/>
  <c r="C374" i="18"/>
  <c r="C369" i="18"/>
  <c r="D379" i="18" s="1"/>
  <c r="D380" i="18" s="1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37" i="18" s="1"/>
  <c r="D23" i="18"/>
  <c r="D24" i="18" s="1"/>
  <c r="A17" i="18"/>
  <c r="A8" i="18"/>
  <c r="C419" i="16"/>
  <c r="C423" i="16"/>
  <c r="D242" i="18" l="1"/>
  <c r="D37" i="22"/>
  <c r="D206" i="24"/>
  <c r="D207" i="24" s="1"/>
  <c r="D451" i="24"/>
  <c r="D452" i="24" s="1"/>
  <c r="B146" i="29" s="1"/>
  <c r="D491" i="24"/>
  <c r="D492" i="24" s="1"/>
  <c r="B173" i="29" s="1"/>
  <c r="D62" i="25"/>
  <c r="D63" i="25" s="1"/>
  <c r="D117" i="25"/>
  <c r="D118" i="25" s="1"/>
  <c r="D388" i="18"/>
  <c r="D389" i="18" s="1"/>
  <c r="D54" i="22"/>
  <c r="D55" i="22" s="1"/>
  <c r="D242" i="22"/>
  <c r="D62" i="21"/>
  <c r="D63" i="21" s="1"/>
  <c r="D160" i="27"/>
  <c r="D161" i="27" s="1"/>
  <c r="D54" i="26"/>
  <c r="D55" i="26" s="1"/>
  <c r="D83" i="23"/>
  <c r="D84" i="23" s="1"/>
  <c r="D132" i="23"/>
  <c r="D133" i="23" s="1"/>
  <c r="D148" i="23"/>
  <c r="D149" i="23" s="1"/>
  <c r="D318" i="20"/>
  <c r="D336" i="20"/>
  <c r="D337" i="20" s="1"/>
  <c r="D146" i="22"/>
  <c r="D62" i="27"/>
  <c r="D63" i="27" s="1"/>
  <c r="D491" i="18"/>
  <c r="D492" i="18" s="1"/>
  <c r="B170" i="29" s="1"/>
  <c r="D37" i="20"/>
  <c r="D38" i="20" s="1"/>
  <c r="D285" i="20"/>
  <c r="D429" i="20"/>
  <c r="D491" i="20"/>
  <c r="D492" i="20" s="1"/>
  <c r="B171" i="29" s="1"/>
  <c r="D186" i="22"/>
  <c r="D187" i="22" s="1"/>
  <c r="D379" i="22"/>
  <c r="D380" i="22" s="1"/>
  <c r="D388" i="22"/>
  <c r="D389" i="22" s="1"/>
  <c r="D399" i="22"/>
  <c r="D54" i="24"/>
  <c r="D55" i="24" s="1"/>
  <c r="D81" i="24"/>
  <c r="D110" i="24"/>
  <c r="D111" i="24" s="1"/>
  <c r="D285" i="24"/>
  <c r="D288" i="24" s="1"/>
  <c r="D289" i="24" s="1"/>
  <c r="D318" i="24"/>
  <c r="D336" i="24"/>
  <c r="D337" i="24" s="1"/>
  <c r="D349" i="24"/>
  <c r="D350" i="24" s="1"/>
  <c r="D429" i="24"/>
  <c r="D37" i="26"/>
  <c r="D110" i="26"/>
  <c r="D111" i="26" s="1"/>
  <c r="D134" i="26"/>
  <c r="D135" i="26" s="1"/>
  <c r="D146" i="26"/>
  <c r="D147" i="26" s="1"/>
  <c r="D491" i="26"/>
  <c r="D492" i="26" s="1"/>
  <c r="B174" i="29" s="1"/>
  <c r="D83" i="21"/>
  <c r="D84" i="21" s="1"/>
  <c r="D132" i="21"/>
  <c r="D133" i="21" s="1"/>
  <c r="D148" i="21"/>
  <c r="D149" i="21" s="1"/>
  <c r="D160" i="21"/>
  <c r="D161" i="21" s="1"/>
  <c r="D117" i="23"/>
  <c r="D118" i="23" s="1"/>
  <c r="D83" i="25"/>
  <c r="D84" i="25" s="1"/>
  <c r="D132" i="25"/>
  <c r="D133" i="25" s="1"/>
  <c r="D148" i="25"/>
  <c r="D149" i="25" s="1"/>
  <c r="D117" i="27"/>
  <c r="D118" i="27" s="1"/>
  <c r="D62" i="19"/>
  <c r="D63" i="19" s="1"/>
  <c r="D263" i="18"/>
  <c r="D264" i="18" s="1"/>
  <c r="D206" i="18"/>
  <c r="D207" i="18" s="1"/>
  <c r="D110" i="18"/>
  <c r="D111" i="18" s="1"/>
  <c r="D81" i="18"/>
  <c r="D96" i="18" s="1"/>
  <c r="D97" i="18" s="1"/>
  <c r="D54" i="18"/>
  <c r="D55" i="18" s="1"/>
  <c r="D134" i="18"/>
  <c r="D135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147" i="18" s="1"/>
  <c r="D451" i="18"/>
  <c r="D452" i="18" s="1"/>
  <c r="B143" i="29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285" i="26"/>
  <c r="D288" i="26" s="1"/>
  <c r="D289" i="26" s="1"/>
  <c r="D318" i="26"/>
  <c r="D321" i="26" s="1"/>
  <c r="D322" i="26" s="1"/>
  <c r="D336" i="26"/>
  <c r="D337" i="26" s="1"/>
  <c r="D429" i="26"/>
  <c r="D101" i="19"/>
  <c r="D102" i="19" s="1"/>
  <c r="D160" i="23"/>
  <c r="D161" i="23" s="1"/>
  <c r="D160" i="25"/>
  <c r="D161" i="25" s="1"/>
  <c r="D101" i="27"/>
  <c r="D102" i="27" s="1"/>
  <c r="D451" i="26"/>
  <c r="D452" i="26" s="1"/>
  <c r="B147" i="29" s="1"/>
  <c r="D285" i="18"/>
  <c r="D286" i="18" s="1"/>
  <c r="D318" i="18"/>
  <c r="D321" i="18" s="1"/>
  <c r="D322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379" i="20"/>
  <c r="D380" i="20" s="1"/>
  <c r="D399" i="20"/>
  <c r="D400" i="20" s="1"/>
  <c r="D81" i="22"/>
  <c r="D110" i="22"/>
  <c r="D111" i="22" s="1"/>
  <c r="D229" i="22"/>
  <c r="D230" i="22" s="1"/>
  <c r="D263" i="22"/>
  <c r="D264" i="22" s="1"/>
  <c r="D318" i="22"/>
  <c r="D336" i="22"/>
  <c r="D337" i="22" s="1"/>
  <c r="D451" i="22"/>
  <c r="D452" i="22" s="1"/>
  <c r="B145" i="29" s="1"/>
  <c r="D443" i="24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4" i="23"/>
  <c r="D197" i="21"/>
  <c r="D198" i="21" s="1"/>
  <c r="B11" i="21" s="1"/>
  <c r="D194" i="21"/>
  <c r="D194" i="19"/>
  <c r="D243" i="26"/>
  <c r="D286" i="26"/>
  <c r="D319" i="26"/>
  <c r="D432" i="26"/>
  <c r="D433" i="26" s="1"/>
  <c r="B138" i="29" s="1"/>
  <c r="D430" i="26"/>
  <c r="D501" i="26"/>
  <c r="D96" i="26"/>
  <c r="D97" i="26" s="1"/>
  <c r="D82" i="26"/>
  <c r="D164" i="26"/>
  <c r="D400" i="26"/>
  <c r="D402" i="26"/>
  <c r="D403" i="26" s="1"/>
  <c r="D38" i="26"/>
  <c r="D347" i="26"/>
  <c r="D449" i="26"/>
  <c r="D286" i="24"/>
  <c r="D245" i="24"/>
  <c r="D246" i="24" s="1"/>
  <c r="D243" i="24"/>
  <c r="D147" i="24"/>
  <c r="D164" i="24"/>
  <c r="D189" i="24"/>
  <c r="D190" i="24" s="1"/>
  <c r="D400" i="24"/>
  <c r="D402" i="24"/>
  <c r="D403" i="24" s="1"/>
  <c r="D96" i="24"/>
  <c r="D97" i="24" s="1"/>
  <c r="D82" i="24"/>
  <c r="D321" i="24"/>
  <c r="D322" i="24" s="1"/>
  <c r="D319" i="24"/>
  <c r="D432" i="24"/>
  <c r="D433" i="24" s="1"/>
  <c r="B137" i="29" s="1"/>
  <c r="D430" i="24"/>
  <c r="D38" i="24"/>
  <c r="D347" i="24"/>
  <c r="D286" i="22"/>
  <c r="D349" i="22"/>
  <c r="D350" i="22" s="1"/>
  <c r="D347" i="22"/>
  <c r="D40" i="22"/>
  <c r="D41" i="22" s="1"/>
  <c r="D38" i="22"/>
  <c r="D501" i="22"/>
  <c r="D400" i="22"/>
  <c r="D164" i="22"/>
  <c r="D189" i="22"/>
  <c r="D190" i="22" s="1"/>
  <c r="D432" i="22"/>
  <c r="D433" i="22" s="1"/>
  <c r="B136" i="29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B135" i="29" s="1"/>
  <c r="D430" i="20"/>
  <c r="D149" i="20"/>
  <c r="D150" i="20" s="1"/>
  <c r="D147" i="20"/>
  <c r="D349" i="20"/>
  <c r="D350" i="20" s="1"/>
  <c r="D501" i="20"/>
  <c r="D286" i="20"/>
  <c r="D189" i="20"/>
  <c r="D190" i="20" s="1"/>
  <c r="D164" i="20"/>
  <c r="D96" i="20"/>
  <c r="D97" i="20" s="1"/>
  <c r="D82" i="20"/>
  <c r="D243" i="20"/>
  <c r="D451" i="20"/>
  <c r="D452" i="20" s="1"/>
  <c r="B144" i="29" s="1"/>
  <c r="D347" i="20"/>
  <c r="D40" i="20"/>
  <c r="D41" i="20" s="1"/>
  <c r="D449" i="20"/>
  <c r="D501" i="18"/>
  <c r="D243" i="18"/>
  <c r="D164" i="18"/>
  <c r="D400" i="18"/>
  <c r="D402" i="18"/>
  <c r="D403" i="18" s="1"/>
  <c r="D38" i="18"/>
  <c r="D347" i="18"/>
  <c r="D449" i="18"/>
  <c r="D402" i="22" l="1"/>
  <c r="D403" i="22" s="1"/>
  <c r="D149" i="24"/>
  <c r="D150" i="24" s="1"/>
  <c r="D149" i="26"/>
  <c r="D150" i="26" s="1"/>
  <c r="B75" i="29" s="1"/>
  <c r="D245" i="26"/>
  <c r="D246" i="26" s="1"/>
  <c r="D288" i="22"/>
  <c r="D289" i="22" s="1"/>
  <c r="D402" i="20"/>
  <c r="D403" i="20" s="1"/>
  <c r="D288" i="20"/>
  <c r="D289" i="20" s="1"/>
  <c r="D245" i="20"/>
  <c r="D246" i="20" s="1"/>
  <c r="B90" i="29" s="1"/>
  <c r="D197" i="23"/>
  <c r="D198" i="23" s="1"/>
  <c r="B11" i="23" s="1"/>
  <c r="D197" i="27"/>
  <c r="D198" i="27" s="1"/>
  <c r="B11" i="27" s="1"/>
  <c r="D189" i="26"/>
  <c r="D190" i="26" s="1"/>
  <c r="B84" i="29" s="1"/>
  <c r="D430" i="18"/>
  <c r="D319" i="18"/>
  <c r="D288" i="18"/>
  <c r="D289" i="18" s="1"/>
  <c r="B98" i="29" s="1"/>
  <c r="D197" i="19"/>
  <c r="D198" i="19" s="1"/>
  <c r="B11" i="19" s="1"/>
  <c r="D245" i="18"/>
  <c r="D246" i="18" s="1"/>
  <c r="B89" i="29" s="1"/>
  <c r="D189" i="18"/>
  <c r="D190" i="18" s="1"/>
  <c r="B80" i="29" s="1"/>
  <c r="D149" i="18"/>
  <c r="D150" i="18" s="1"/>
  <c r="B71" i="29" s="1"/>
  <c r="D82" i="18"/>
  <c r="D349" i="26"/>
  <c r="D350" i="26" s="1"/>
  <c r="B120" i="29" s="1"/>
  <c r="D349" i="18"/>
  <c r="D350" i="18" s="1"/>
  <c r="B116" i="29" s="1"/>
  <c r="D504" i="24"/>
  <c r="D505" i="24" s="1"/>
  <c r="D504" i="22"/>
  <c r="D505" i="22" s="1"/>
  <c r="B125" i="29"/>
  <c r="B53" i="29"/>
  <c r="B93" i="29"/>
  <c r="B128" i="29"/>
  <c r="B101" i="29"/>
  <c r="B100" i="29"/>
  <c r="B55" i="29"/>
  <c r="B99" i="29"/>
  <c r="B126" i="29"/>
  <c r="B107" i="29"/>
  <c r="B192" i="29"/>
  <c r="B191" i="29"/>
  <c r="B129" i="29"/>
  <c r="B127" i="29"/>
  <c r="B119" i="29"/>
  <c r="B118" i="29"/>
  <c r="B117" i="29"/>
  <c r="B111" i="29"/>
  <c r="B110" i="29"/>
  <c r="B109" i="29"/>
  <c r="B108" i="29"/>
  <c r="B102" i="29"/>
  <c r="B92" i="29"/>
  <c r="B91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2" i="24" l="1"/>
  <c r="B38" i="29"/>
  <c r="B28" i="29"/>
  <c r="D504" i="26"/>
  <c r="D505" i="26" s="1"/>
  <c r="B12" i="22"/>
  <c r="B27" i="29"/>
  <c r="B37" i="29"/>
  <c r="D504" i="20"/>
  <c r="D505" i="20" s="1"/>
  <c r="B188" i="29"/>
  <c r="D504" i="18"/>
  <c r="D505" i="18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39" i="29"/>
  <c r="B29" i="29"/>
  <c r="B12" i="18"/>
  <c r="B35" i="29"/>
  <c r="B25" i="29"/>
  <c r="B12" i="20"/>
  <c r="B36" i="29"/>
  <c r="B26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<sst xmlns="http://schemas.openxmlformats.org/spreadsheetml/2006/main" count="4440" uniqueCount="514">
  <si>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</si>
  <si>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</si>
  <si>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</si>
  <si>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</si>
  <si>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</si>
  <si>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</si>
  <si>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</si>
  <si>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</si>
  <si>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</si>
  <si>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</si>
  <si>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</si>
  <si>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</si>
  <si>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</si>
  <si>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</si>
  <si>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</si>
  <si>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</si>
  <si>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</si>
  <si>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</si>
  <si>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</si>
  <si>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</si>
  <si>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</si>
  <si>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</si>
  <si>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</si>
  <si>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</si>
  <si>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</si>
  <si>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</si>
  <si>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</si>
  <si>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</si>
  <si>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</si>
  <si>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</si>
  <si>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</si>
  <si>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</si>
  <si>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</si>
  <si>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</si>
  <si>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</si>
  <si>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</si>
  <si>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</si>
  <si>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</si>
  <si>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</si>
  <si>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</si>
  <si>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</si>
  <si>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</si>
  <si>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</si>
  <si>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</si>
  <si>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</si>
  <si>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</si>
  <si>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</si>
  <si>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</si>
  <si>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</si>
  <si>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</si>
  <si>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</si>
  <si>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</si>
  <si>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</si>
  <si>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</si>
  <si>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</si>
  <si>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</si>
  <si>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</si>
  <si>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</si>
  <si>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</si>
  <si>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</si>
  <si>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</si>
  <si>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</si>
  <si>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</si>
  <si>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</si>
  <si>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</si>
  <si>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</si>
  <si>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</si>
  <si>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</si>
  <si>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</si>
  <si>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</si>
  <si>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</si>
  <si>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</si>
  <si>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</si>
  <si>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</si>
  <si>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</si>
  <si>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</si>
  <si>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</si>
  <si>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</si>
  <si>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</si>
  <si>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</si>
  <si>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</si>
  <si>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</si>
  <si>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</si>
  <si>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</si>
  <si>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</si>
  <si>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</si>
  <si>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</si>
  <si>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</si>
  <si>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</si>
  <si>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</si>
  <si>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</si>
  <si>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</si>
  <si>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</si>
  <si>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</si>
  <si>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</si>
  <si>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</si>
  <si>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</si>
  <si>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</si>
  <si>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</si>
  <si>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</si>
  <si>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</si>
  <si>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</si>
  <si>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</si>
  <si>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</si>
  <si>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</si>
  <si>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</si>
  <si>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</si>
  <si>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</si>
  <si>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</si>
  <si>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</si>
  <si>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</si>
  <si>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</si>
  <si>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</si>
  <si>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</si>
  <si>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</si>
  <si>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</si>
  <si>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</si>
  <si>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</si>
  <si>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</si>
  <si>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</si>
  <si>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</si>
  <si>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</si>
  <si>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</si>
  <si>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</si>
  <si>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</si>
  <si>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</si>
  <si>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</si>
  <si>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</si>
  <si>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</si>
  <si>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</si>
  <si>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</si>
  <si>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</si>
  <si>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</si>
  <si>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</si>
  <si>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</si>
  <si>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</si>
  <si>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</si>
  <si>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</si>
  <si>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</si>
  <si>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</si>
  <si>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</si>
  <si>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</si>
  <si>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</si>
  <si>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</si>
  <si>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</si>
  <si>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</si>
  <si>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</si>
  <si>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</si>
  <si>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</si>
  <si>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</si>
  <si>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</si>
  <si>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</si>
  <si>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</si>
  <si>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</si>
  <si>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</si>
  <si>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</si>
  <si>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</si>
  <si>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</si>
  <si>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</si>
  <si>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</si>
  <si>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</si>
  <si>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</si>
  <si>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</si>
  <si>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</si>
  <si>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</si>
  <si>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</si>
  <si>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</si>
  <si>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</si>
  <si>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</si>
  <si>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</si>
  <si>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</si>
  <si>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</si>
  <si>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</si>
  <si>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</si>
  <si>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</si>
  <si>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</si>
  <si>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</si>
  <si>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</si>
  <si>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</si>
  <si>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</si>
  <si>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</si>
  <si>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</si>
  <si>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</si>
  <si>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</si>
  <si>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</si>
  <si>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</si>
  <si>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</si>
  <si>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</si>
  <si>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</si>
  <si>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</si>
  <si>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</si>
  <si>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</si>
  <si>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</si>
  <si>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</si>
  <si>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</si>
  <si>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</si>
  <si>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</si>
  <si>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</si>
  <si>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</si>
  <si>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</si>
  <si>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</si>
  <si>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</si>
  <si>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</si>
  <si>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</si>
  <si>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</si>
  <si>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</si>
  <si>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</si>
  <si>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</si>
  <si>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</si>
  <si>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</si>
  <si>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</si>
  <si>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</si>
  <si>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</si>
  <si>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</si>
  <si>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</si>
  <si>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</si>
  <si>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</si>
  <si>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</si>
  <si>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</si>
  <si>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</si>
  <si>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</si>
  <si>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</si>
  <si>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</si>
  <si>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</si>
  <si>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</si>
  <si>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</si>
  <si>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</si>
  <si>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</si>
  <si>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</si>
  <si>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</si>
  <si>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</si>
  <si>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</si>
  <si>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</si>
  <si>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</si>
  <si>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</si>
  <si>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</si>
  <si>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</si>
  <si>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</si>
  <si>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</si>
  <si>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</si>
  <si>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</si>
  <si>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</si>
  <si>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</si>
  <si>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</si>
  <si>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</si>
  <si>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</si>
  <si>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</si>
  <si>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</si>
  <si>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</si>
  <si>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</si>
  <si>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</si>
  <si>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</si>
  <si>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</si>
  <si>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</si>
  <si>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</si>
  <si>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</si>
  <si>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</si>
  <si>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</si>
  <si>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</si>
  <si>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</si>
  <si>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</si>
  <si>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</si>
  <si>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</si>
  <si>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</si>
  <si>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</si>
  <si>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</si>
  <si>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</si>
  <si>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</si>
  <si>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</si>
  <si>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</si>
  <si>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</si>
  <si>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</si>
  <si>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</si>
  <si>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</si>
  <si>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</si>
  <si>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</si>
  <si>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</si>
  <si>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</si>
  <si>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</si>
  <si>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</si>
  <si>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</si>
  <si>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</si>
  <si>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</si>
  <si>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</si>
  <si>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</si>
  <si>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</si>
  <si>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</si>
  <si>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</si>
  <si>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</si>
  <si>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</si>
  <si>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</si>
  <si>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</si>
  <si>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</si>
  <si>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</si>
  <si>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</si>
  <si>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</si>
  <si>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</si>
  <si>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</si>
  <si>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</si>
  <si>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</si>
  <si>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</si>
  <si>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</si>
  <si>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</si>
  <si>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</si>
  <si>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</si>
  <si>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</si>
  <si>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</si>
  <si>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</si>
  <si>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</si>
  <si>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</si>
  <si>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</si>
  <si>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</si>
  <si>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</si>
  <si>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</si>
  <si>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</si>
  <si>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</si>
  <si>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</si>
  <si>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</si>
  <si>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</si>
  <si>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</si>
  <si>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</si>
  <si>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</si>
  <si>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</si>
  <si>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</si>
  <si>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</si>
  <si>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</si>
  <si>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</si>
  <si>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</si>
  <si>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</si>
  <si>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</si>
  <si>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</si>
  <si>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</si>
  <si>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</si>
  <si>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</si>
  <si>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</si>
  <si>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</si>
  <si>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</si>
  <si>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</si>
  <si>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</si>
  <si>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</si>
  <si>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</si>
  <si>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</si>
  <si>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</si>
  <si>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</si>
  <si>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</si>
  <si>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</si>
  <si>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</si>
  <si>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</si>
  <si>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</si>
  <si>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</si>
  <si>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</si>
  <si>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</si>
  <si>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</si>
  <si>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</si>
  <si>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</si>
  <si>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</si>
  <si>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</si>
  <si>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</si>
  <si>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</si>
  <si>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</si>
  <si>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</si>
  <si>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</si>
  <si>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</si>
  <si>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</si>
  <si>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</si>
  <si>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</si>
  <si>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</si>
  <si>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</si>
  <si>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</si>
  <si>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</si>
  <si>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</si>
  <si>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</si>
  <si>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</si>
  <si>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</si>
  <si>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</si>
  <si>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</si>
  <si>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</si>
  <si>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</si>
  <si>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</si>
  <si>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</si>
  <si>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</si>
  <si>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</si>
  <si>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</si>
  <si>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</si>
  <si>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</si>
  <si>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</si>
  <si>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</si>
  <si>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</si>
  <si>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</si>
  <si>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</si>
  <si>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</si>
  <si>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</si>
  <si>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</si>
  <si>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</si>
  <si>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</si>
  <si>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</si>
  <si>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</si>
  <si>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</si>
  <si>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</si>
  <si>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</si>
  <si>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</si>
  <si>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</si>
  <si>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</si>
  <si>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</si>
  <si>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</si>
  <si>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</si>
  <si>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</si>
  <si>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</si>
  <si>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</si>
  <si>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</si>
  <si>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</si>
  <si>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Directeur magasin &amp; Chefs rayons</t>
  </si>
  <si>
    <t>Adopter les nouvelles dispositives d'enregistrement des autocontrôles P et S.</t>
  </si>
  <si>
    <t xml:space="preserve">Le tableau d'enregistrement des vérifications mensuelles des températures de la chambre froide à la thermosonde (petit tableau) n'était pas rempli.
</t>
  </si>
  <si>
    <t>Developpement de givre au niveau du meuble froid négatif des crèmes glacées.</t>
  </si>
  <si>
    <t>L'afficheur du rayon des yaourt ( en face du rayon épices et condiments) affichait 11° alors que la température relevée par le thermomètre était 1,7°.</t>
  </si>
  <si>
    <t>Durée d'exposition des produits</t>
  </si>
  <si>
    <t>Mme Sameh SLAIMI &amp; M. Haithem BOUGAALECH</t>
  </si>
  <si>
    <t>Travaux au niveau du quai de réception le jour de l'audit</t>
  </si>
  <si>
    <t>La porte du monte-charge n'était pas propre</t>
  </si>
  <si>
    <t>Absence d'une porte dans la zone de stockage des MP</t>
  </si>
  <si>
    <t>prévoir un système de fermeture à ce niveau</t>
  </si>
  <si>
    <t>Absence de tamis conforme. Les produits en poudre utilisés ne sont pas tamisés avant utilisation</t>
  </si>
  <si>
    <t>Le carrelage du sol est fissuré</t>
  </si>
  <si>
    <t>Température de la chambre froide 
affichée : 1,9°C
mesurée : 1,5 °C</t>
  </si>
  <si>
    <t>Décollement des jointures de la chambre de pousse.</t>
  </si>
  <si>
    <t>Le tapis roulant de la façonneuse de baguette est usé</t>
  </si>
  <si>
    <t>Interdire le port des voiles ornementées.</t>
  </si>
  <si>
    <t>Température du meuble des sandwichs
affiché : 1,4°C
mesuré : 1,7°C</t>
  </si>
  <si>
    <t>L'opératrice portait des bijoux et un pantallon de ville</t>
  </si>
  <si>
    <t>Le couteau de désossage est très aiguisé. La lame est très fine, le risque de contamination physique par la pointe du couteau est accru à ce niveau</t>
  </si>
  <si>
    <t>Température à cœur du poulet dans le laboratoire 7,4°C</t>
  </si>
  <si>
    <t>Température du linéaire 
affichée : 2,5°C
mesurée : 1,5°C</t>
  </si>
  <si>
    <t>La fabrique de glace en panne</t>
  </si>
  <si>
    <t>Réparer la fabrique de glace</t>
  </si>
  <si>
    <t>Décollement des jointures de la chambre</t>
  </si>
  <si>
    <t xml:space="preserve">Réparer la jointure </t>
  </si>
  <si>
    <t xml:space="preserve">Ecoulement d'eau de l'évaporateur de la chambre froide positive </t>
  </si>
  <si>
    <t>Réparer le système de froid de la chambre froide</t>
  </si>
  <si>
    <t>La température du meubles des produits surgelés 
mesurée -18°C 
affichée -17,2°C</t>
  </si>
  <si>
    <t>voir technique</t>
  </si>
  <si>
    <t>1/ Le nettoyage des bacs à glace est difficile à cause de leur état d'usure avancé
2/ Les portes étiquettes sont usés</t>
  </si>
  <si>
    <t>Enregistrer quotidiennement la température à cœur des produits exposés</t>
  </si>
  <si>
    <t xml:space="preserve">Dorra Sousse </t>
  </si>
  <si>
    <t>Le local poubelle n'est pas climatisé</t>
  </si>
  <si>
    <t>prévoir un système de climatisation du local</t>
  </si>
  <si>
    <t>Stagnation d'eau au niveau du rayon poissonnerie, la position du siphon ne permet pas un drainage complet de l'eau écoulant de l'étal</t>
  </si>
  <si>
    <t>Les parois internes du monte-charges sont rouillés</t>
  </si>
  <si>
    <t>La planche de découpe n'était pas propre. Un rabotage est nécessaire à ce niveau</t>
  </si>
  <si>
    <t>Détâcher la rouille au niveau de ces zones</t>
  </si>
  <si>
    <t>Présence d'insectes volants à plusieurs niveaux.</t>
  </si>
  <si>
    <t>Réparer le meuble d'exposition boucherie  TRAD</t>
  </si>
  <si>
    <t xml:space="preserve">Présence de cadavre d'insectes sur les grilles internes de l'appareil DEIV du rayon Traiteur </t>
  </si>
  <si>
    <t>L'ouvre boite et le pique pâte n'étaient pas propres</t>
  </si>
  <si>
    <t xml:space="preserve">1/ La chambre froide poisitive poissonnerie : développement de rouille au niveau de la jointure du sol
2/ Décollement de la jointure au niveau du laboratoire de la boucherie : développement de rouille au niveau de la jointure du sol
3/ Développement de rouille au niveau de la chambre froide Traiteur </t>
  </si>
  <si>
    <t>Les baguettes précuites sont réceptionnées dans des sacs ouverts. Les caisses emballage n'étaient pas propres. Aviser le fournisseur sur ces écarts</t>
  </si>
  <si>
    <t>Renforcer le nettoyage de cet équipement</t>
  </si>
  <si>
    <t xml:space="preserve">Accumulation de souillure au niveau de l'axe et boutons marche/arrêt du pétrin. </t>
  </si>
  <si>
    <t xml:space="preserve">Présence de piqûres de moisissures sur le linéaire des gâteaux </t>
  </si>
  <si>
    <t>Renforcer le nettoyage à ce niveau</t>
  </si>
  <si>
    <t>Le revêtement de la chambre froide est écaillé</t>
  </si>
  <si>
    <t>Les épices et fruits secs sont stockés à côté de la porte de sortie de la poubelle de la boucherie. La contamination croisée est accru à ce niveau.</t>
  </si>
  <si>
    <t>Modifier l'emplacement de l'étagère des épices et fruits secs.</t>
  </si>
  <si>
    <t>Les sacs de sucre sont entreposés sur des palettes en bois. Cette pratique est proscrite. Transvaser les sacs sur des palettes en PVC afin de protéger ce produit.</t>
  </si>
  <si>
    <t>Propreté insuffisante</t>
  </si>
  <si>
    <t>Taux d'humidité 53°C</t>
  </si>
  <si>
    <t>Les horaires de sortie de la poubelle ne sont pas fixés</t>
  </si>
  <si>
    <t>Les jointures de la chambre de pousse sont moisies</t>
  </si>
  <si>
    <t>Fournir un tamis conforme et procéder au tamisage de la farine avant mélange.</t>
  </si>
  <si>
    <t>La vitre du meuble d'exposition n'était pas propre</t>
  </si>
  <si>
    <t>Le sol de la chambre était humide à cause de l'égouttement de l'évaporateur (voir technique). Assurer un raclage régulier en attendant les réparations.</t>
  </si>
  <si>
    <t>La portière de l'armoire UV n'était pas propre</t>
  </si>
  <si>
    <t>Les fraises préemballés sont moisies. Renforcer le tri au niveau de la chambre froide</t>
  </si>
  <si>
    <t>Le linéaire des légumes manquait de propreté. Présence d'insectes volants aux alentours du rayon fruits et légumes</t>
  </si>
  <si>
    <t>Imprimer les instructions en couleurs.</t>
  </si>
  <si>
    <t>Le meuble des baguettes sont usés</t>
  </si>
  <si>
    <t>Remplacer les meubles des baguettes</t>
  </si>
  <si>
    <t>La jointure de la chambre froide est décollée. Présence d'un trou au niveau de la porte de la chambre froide</t>
  </si>
  <si>
    <t>Meuble des sandwichs: la vitre est brisée</t>
  </si>
  <si>
    <t>1/ La surface d'exposition des volailles TRAD est écaillée
2/ La vitre du meuble d'exposition TRAD est brisée</t>
  </si>
  <si>
    <t>Dr Hend KAMOUN</t>
  </si>
  <si>
    <t>Directeur magasin et chefs rayons</t>
  </si>
  <si>
    <t>renforcer le nettoyage et l'élimination des toiles d'araignée</t>
  </si>
  <si>
    <t>assurer l'enregistrement de tous les paramètres de contrôle a la reception des produits provenant de l'entrepot</t>
  </si>
  <si>
    <t>changement en terminal de cuisson</t>
  </si>
  <si>
    <t>étiquette cookies A eff ne contient pas amandes dans la composition, étiquette makroudh petit modele ne contient pas sesam dans la composition</t>
  </si>
  <si>
    <t>Dysfonctionnement au niveau de la chambre froide négative boul/pat : les produits surgelés sont partiellement décongelés (gâteaux et viennoiseries) température a cœur de gateaux -4°C, thermometre afficheur affiche deg</t>
  </si>
  <si>
    <t>en cours de travaux de remodeling</t>
  </si>
  <si>
    <t>Fabrication de tajine sur place</t>
  </si>
  <si>
    <t>port d'épingles au niveau du foulard</t>
  </si>
  <si>
    <t>meuble non protégé</t>
  </si>
  <si>
    <t>température du meuble sandwich affichée 1,5°C et température verifiée 17°C</t>
  </si>
  <si>
    <t>La jointure de la chambre froide négative est décollée. Présence d'un trou au niveau de la porte de la chambre froide positive</t>
  </si>
  <si>
    <t>absence de source de lumière dans la chambre froide positive</t>
  </si>
  <si>
    <t>manque de tracabilité pour la ricotte</t>
  </si>
  <si>
    <t>Traces de moisissures au niveau des  paniers en osier</t>
  </si>
  <si>
    <t>Chambre froide en panne et les produits ont été transférés dans la chambre froide PLS</t>
  </si>
  <si>
    <t>Température du meuble affichée 4,8°C et température vérifiée 6,8°C</t>
  </si>
  <si>
    <t xml:space="preserve">présence d’une ouverture sous la porte de la réception (favorisant l’accès des nuisibles)  </t>
  </si>
  <si>
    <t>Assurer un meilleur classement des fiches de tracabilité</t>
  </si>
  <si>
    <t>La surface d'exposition des volailles TRAD est écaillée</t>
  </si>
  <si>
    <t>fuite d'eau au niveau de l'évaporateur du climatiseur du labo, grilles évaporateur du labo sale</t>
  </si>
  <si>
    <t>température du linéaire LS affichée 7,8°C et température vérifiée 2,7°C, température du linéaire trad affichée 9°C et température vérifiée 4°C</t>
  </si>
  <si>
    <t>Enregistrer quotidiennement la température à cœur des produits exposés et des produits surgelés</t>
  </si>
  <si>
    <t>traçabilité partiellement réalisée pour les produits de mer surgelés</t>
  </si>
  <si>
    <t>machine de glace en panne</t>
  </si>
  <si>
    <t>Manque de balisage de certains fruits et legumes ex: avocat, annanas, dattes, menthe</t>
  </si>
  <si>
    <t>Fuite d'eau au niveau du plafond de la reserve</t>
  </si>
  <si>
    <t>les grilles de reprise d'air sont sales au niveau linéaire charcuteries et yaourts</t>
  </si>
  <si>
    <t>Les thermomètres afficheurs des meubles surgelés sont non fonctionnels, température affichée au linéaire yaourt 8°C et celle vérifiée est 5,4°C</t>
  </si>
  <si>
    <t>Présence de restes de pains au dessus des casiers</t>
  </si>
  <si>
    <t>Manque de distributeur papier seche main. Le papier est deposé au dessus de la poubelle</t>
  </si>
  <si>
    <t>manque de climatisation au niveau du local poubelles</t>
  </si>
  <si>
    <t xml:space="preserve">présence de dépôt de givre au niveau du meuble  surgelés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</si>
</sst>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0.95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E92-47C0-AD1B-0814380E2E7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E92-47C0-AD1B-0814380E2E7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473896"/>
        <c:axId val="219477816"/>
      </c:barChart>
      <c:catAx>
        <c:axId val="219473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477816"/>
        <c:crosses val="autoZero"/>
        <c:auto val="1"/>
        <c:lblAlgn val="ctr"/>
        <c:lblOffset val="100"/>
        <c:noMultiLvlLbl val="0"/>
      </c:catAx>
      <c:valAx>
        <c:axId val="219477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473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E08-4741-81AE-945CC10EEA9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E08-4741-81AE-945CC10EEA9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85088"/>
        <c:axId val="219580776"/>
      </c:barChart>
      <c:catAx>
        <c:axId val="21958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0776"/>
        <c:crosses val="autoZero"/>
        <c:auto val="1"/>
        <c:lblAlgn val="ctr"/>
        <c:lblOffset val="100"/>
        <c:noMultiLvlLbl val="0"/>
      </c:catAx>
      <c:valAx>
        <c:axId val="219580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8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garde'!$B$187:$B$192</c:f>
              <c:numCache>
                <c:formatCode>0.0%</c:formatCode>
                <c:ptCount val="6"/>
                <c:pt idx="0">
                  <c:v>0.88596491228070173</c:v>
                </c:pt>
                <c:pt idx="1">
                  <c:v>0.78947368421052633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EC0-4A13-A6C3-11651EE512B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EC0-4A13-A6C3-11651EE512B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87832"/>
        <c:axId val="219587048"/>
      </c:barChart>
      <c:catAx>
        <c:axId val="219587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7048"/>
        <c:crosses val="autoZero"/>
        <c:auto val="1"/>
        <c:lblAlgn val="ctr"/>
        <c:lblOffset val="100"/>
        <c:noMultiLvlLbl val="0"/>
      </c:catAx>
      <c:valAx>
        <c:axId val="219587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87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0.95598591549295775</c:v>
                </c:pt>
                <c:pt idx="1">
                  <c:v>0.98056537102473496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C50-4A5A-A41F-C1C794AB2A9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C50-4A5A-A41F-C1C794AB2A9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81560"/>
        <c:axId val="219588224"/>
      </c:barChart>
      <c:catAx>
        <c:axId val="219581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8224"/>
        <c:crosses val="autoZero"/>
        <c:auto val="1"/>
        <c:lblAlgn val="ctr"/>
        <c:lblOffset val="100"/>
        <c:noMultiLvlLbl val="0"/>
      </c:catAx>
      <c:valAx>
        <c:axId val="21958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8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0.9209754138868298</c:v>
                </c:pt>
                <c:pt idx="1">
                  <c:v>0.8850195276176307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5B-4995-8A7A-0021D48C3DD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5B-4995-8A7A-0021D48C3D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9581952"/>
        <c:axId val="219589400"/>
        <c:extLst xmlns:c16r2="http://schemas.microsoft.com/office/drawing/2015/06/chart"/>
      </c:barChart>
      <c:catAx>
        <c:axId val="2195819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9400"/>
        <c:crosses val="autoZero"/>
        <c:auto val="1"/>
        <c:lblAlgn val="ctr"/>
        <c:lblOffset val="100"/>
        <c:noMultiLvlLbl val="0"/>
      </c:catAx>
      <c:valAx>
        <c:axId val="2195894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60B-4E83-AC76-FBFF82159F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60B-4E83-AC76-FBFF82159F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60B-4E83-AC76-FBFF82159F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60B-4E83-AC76-FBFF82159F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60B-4E83-AC76-FBFF82159F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60B-4E83-AC76-FBFF82159F1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0.35</c:v>
                </c:pt>
                <c:pt idx="1">
                  <c:v>0.77409090909090905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860B-4E83-AC76-FBFF82159F1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860B-4E83-AC76-FBFF82159F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9590184"/>
        <c:axId val="219578816"/>
        <c:extLst xmlns:c16r2="http://schemas.microsoft.com/office/drawing/2015/06/chart"/>
      </c:barChart>
      <c:catAx>
        <c:axId val="219590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8816"/>
        <c:crosses val="autoZero"/>
        <c:auto val="1"/>
        <c:lblAlgn val="ctr"/>
        <c:lblOffset val="100"/>
        <c:noMultiLvlLbl val="0"/>
      </c:catAx>
      <c:valAx>
        <c:axId val="21957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90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180-461D-9312-254E047B74A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180-461D-9312-254E047B74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78424"/>
        <c:axId val="219579600"/>
      </c:barChart>
      <c:catAx>
        <c:axId val="219578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79600"/>
        <c:crosses val="autoZero"/>
        <c:auto val="1"/>
        <c:lblAlgn val="ctr"/>
        <c:lblOffset val="100"/>
        <c:noMultiLvlLbl val="0"/>
      </c:catAx>
      <c:valAx>
        <c:axId val="219579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78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E0-435F-880D-CAC5B67A1CB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E0-435F-880D-CAC5B67A1C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83128"/>
        <c:axId val="219590968"/>
      </c:barChart>
      <c:catAx>
        <c:axId val="219583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90968"/>
        <c:crosses val="autoZero"/>
        <c:auto val="1"/>
        <c:lblAlgn val="ctr"/>
        <c:lblOffset val="100"/>
        <c:noMultiLvlLbl val="0"/>
      </c:catAx>
      <c:valAx>
        <c:axId val="219590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83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98-423D-B4A5-40DC0E5A862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E98-423D-B4A5-40DC0E5A86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92144"/>
        <c:axId val="219592928"/>
      </c:barChart>
      <c:catAx>
        <c:axId val="21959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92928"/>
        <c:crosses val="autoZero"/>
        <c:auto val="1"/>
        <c:lblAlgn val="ctr"/>
        <c:lblOffset val="100"/>
        <c:noMultiLvlLbl val="0"/>
      </c:catAx>
      <c:valAx>
        <c:axId val="21959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9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ED-44B2-84CF-B2A075B4B5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ED-44B2-84CF-B2A075B4B5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92536"/>
        <c:axId val="219593320"/>
      </c:barChart>
      <c:catAx>
        <c:axId val="219592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93320"/>
        <c:crosses val="autoZero"/>
        <c:auto val="1"/>
        <c:lblAlgn val="ctr"/>
        <c:lblOffset val="100"/>
        <c:noMultiLvlLbl val="0"/>
      </c:catAx>
      <c:valAx>
        <c:axId val="219593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92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'[1]Page de garde'!$B$178:$B$183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723-4C03-9E54-F111FCD3636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'[1]Page de garde'!$C$178:$C$183</c:f>
              <c:numCache>
                <c:formatCode>General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723-4C03-9E54-F111FCD3636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94104"/>
        <c:axId val="223193736"/>
      </c:barChart>
      <c:catAx>
        <c:axId val="219594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3193736"/>
        <c:crosses val="autoZero"/>
        <c:auto val="1"/>
        <c:lblAlgn val="ctr"/>
        <c:lblOffset val="100"/>
        <c:noMultiLvlLbl val="0"/>
      </c:catAx>
      <c:valAx>
        <c:axId val="223193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94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0.90540540540540537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EF-4AA9-B483-69F44E1A3D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EF-4AA9-B483-69F44E1A3D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479384"/>
        <c:axId val="219481736"/>
      </c:barChart>
      <c:catAx>
        <c:axId val="219479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481736"/>
        <c:crosses val="autoZero"/>
        <c:auto val="1"/>
        <c:lblAlgn val="ctr"/>
        <c:lblOffset val="100"/>
        <c:noMultiLvlLbl val="0"/>
      </c:catAx>
      <c:valAx>
        <c:axId val="219481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479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0.97142857142857142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B89-405C-A69D-453E0EF4328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B89-405C-A69D-453E0EF4328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473504"/>
        <c:axId val="219477424"/>
      </c:barChart>
      <c:catAx>
        <c:axId val="219473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477424"/>
        <c:crosses val="autoZero"/>
        <c:auto val="1"/>
        <c:lblAlgn val="ctr"/>
        <c:lblOffset val="100"/>
        <c:noMultiLvlLbl val="0"/>
      </c:catAx>
      <c:valAx>
        <c:axId val="219477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47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0.98076923076923073</c:v>
                </c:pt>
                <c:pt idx="1">
                  <c:v>0.96153846153846156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59-462D-A31B-041CD97C47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59-462D-A31B-041CD97C47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484872"/>
        <c:axId val="219487224"/>
      </c:barChart>
      <c:catAx>
        <c:axId val="219484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487224"/>
        <c:crosses val="autoZero"/>
        <c:auto val="1"/>
        <c:lblAlgn val="ctr"/>
        <c:lblOffset val="100"/>
        <c:noMultiLvlLbl val="0"/>
      </c:catAx>
      <c:valAx>
        <c:axId val="219487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484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0.96052631578947367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25-4B2E-B3BA-C21CFF610CA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25-4B2E-B3BA-C21CFF610C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486832"/>
        <c:axId val="219485264"/>
      </c:barChart>
      <c:catAx>
        <c:axId val="21948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485264"/>
        <c:crosses val="autoZero"/>
        <c:auto val="1"/>
        <c:lblAlgn val="ctr"/>
        <c:lblOffset val="100"/>
        <c:noMultiLvlLbl val="0"/>
      </c:catAx>
      <c:valAx>
        <c:axId val="21948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48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0.94827586206896552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B6E-4991-9E83-0477DE04F05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B6E-4991-9E83-0477DE04F05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486048"/>
        <c:axId val="219487616"/>
      </c:barChart>
      <c:catAx>
        <c:axId val="21948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487616"/>
        <c:crosses val="autoZero"/>
        <c:auto val="1"/>
        <c:lblAlgn val="ctr"/>
        <c:lblOffset val="100"/>
        <c:noMultiLvlLbl val="0"/>
      </c:catAx>
      <c:valAx>
        <c:axId val="21948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48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BE7-4ED4-A417-65E531BF760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BE7-4ED4-A417-65E531BF76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90576"/>
        <c:axId val="219582344"/>
      </c:barChart>
      <c:catAx>
        <c:axId val="21959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2344"/>
        <c:crosses val="autoZero"/>
        <c:auto val="1"/>
        <c:lblAlgn val="ctr"/>
        <c:lblOffset val="100"/>
        <c:noMultiLvlLbl val="0"/>
      </c:catAx>
      <c:valAx>
        <c:axId val="219582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9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D9C-40F3-82DC-340B5926140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D9C-40F3-82DC-340B5926140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85480"/>
        <c:axId val="219589008"/>
      </c:barChart>
      <c:catAx>
        <c:axId val="219585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9008"/>
        <c:crosses val="autoZero"/>
        <c:auto val="1"/>
        <c:lblAlgn val="ctr"/>
        <c:lblOffset val="100"/>
        <c:noMultiLvlLbl val="0"/>
      </c:catAx>
      <c:valAx>
        <c:axId val="219589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85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4B-42C3-9DB3-1724B8458EA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4B-42C3-9DB3-1724B8458E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9581168"/>
        <c:axId val="219583520"/>
      </c:barChart>
      <c:catAx>
        <c:axId val="21958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9583520"/>
        <c:crosses val="autoZero"/>
        <c:auto val="1"/>
        <c:lblAlgn val="ctr"/>
        <c:lblOffset val="100"/>
        <c:noMultiLvlLbl val="0"/>
      </c:catAx>
      <c:valAx>
        <c:axId val="21958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9581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png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4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3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746125</xdr:colOff>
      <xdr:row>131</xdr:row>
      <xdr:rowOff>190500</xdr:rowOff>
    </xdr:from>
    <xdr:to>
      <xdr:col>8</xdr:col>
      <xdr:colOff>746125</xdr:colOff>
      <xdr:row>138</xdr:row>
      <xdr:rowOff>176213</xdr:rowOff>
    </xdr:to>
    <xdr:graphicFrame macro="">
      <xdr:nvGraphicFramePr>
        <xdr:cNvPr id="23" name="Graphique 22">
          <a:extLst>
            <a:ext uri="{FF2B5EF4-FFF2-40B4-BE49-F238E27FC236}">
              <a16:creationId xmlns:a16="http://schemas.microsoft.com/office/drawing/2014/main" xmlns="" id="{96529277-554B-430B-BD78-4E3924C643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730250</xdr:colOff>
      <xdr:row>149</xdr:row>
      <xdr:rowOff>31750</xdr:rowOff>
    </xdr:from>
    <xdr:to>
      <xdr:col>8</xdr:col>
      <xdr:colOff>730250</xdr:colOff>
      <xdr:row>156</xdr:row>
      <xdr:rowOff>71438</xdr:rowOff>
    </xdr:to>
    <xdr:graphicFrame macro="">
      <xdr:nvGraphicFramePr>
        <xdr:cNvPr id="24" name="Graphique 23">
          <a:extLst>
            <a:ext uri="{FF2B5EF4-FFF2-40B4-BE49-F238E27FC236}">
              <a16:creationId xmlns:a16="http://schemas.microsoft.com/office/drawing/2014/main" xmlns="" id="{B4C3CA08-1F92-4411-A82F-6101937B92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15875</xdr:colOff>
      <xdr:row>158</xdr:row>
      <xdr:rowOff>0</xdr:rowOff>
    </xdr:from>
    <xdr:to>
      <xdr:col>9</xdr:col>
      <xdr:colOff>15875</xdr:colOff>
      <xdr:row>165</xdr:row>
      <xdr:rowOff>49213</xdr:rowOff>
    </xdr:to>
    <xdr:graphicFrame macro="">
      <xdr:nvGraphicFramePr>
        <xdr:cNvPr id="26" name="Graphique 25">
          <a:extLst>
            <a:ext uri="{FF2B5EF4-FFF2-40B4-BE49-F238E27FC236}">
              <a16:creationId xmlns:a16="http://schemas.microsoft.com/office/drawing/2014/main" xmlns="" id="{5941C118-AA87-4C74-8972-9F1603E44B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15875</xdr:colOff>
      <xdr:row>167</xdr:row>
      <xdr:rowOff>79375</xdr:rowOff>
    </xdr:from>
    <xdr:to>
      <xdr:col>9</xdr:col>
      <xdr:colOff>15875</xdr:colOff>
      <xdr:row>174</xdr:row>
      <xdr:rowOff>123825</xdr:rowOff>
    </xdr:to>
    <xdr:graphicFrame macro="">
      <xdr:nvGraphicFramePr>
        <xdr:cNvPr id="27" name="Graphique 26">
          <a:extLst>
            <a:ext uri="{FF2B5EF4-FFF2-40B4-BE49-F238E27FC236}">
              <a16:creationId xmlns:a16="http://schemas.microsoft.com/office/drawing/2014/main" xmlns="" id="{A70B774F-D61D-4201-9BFB-1C691A79EC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15875</xdr:colOff>
      <xdr:row>176</xdr:row>
      <xdr:rowOff>31750</xdr:rowOff>
    </xdr:from>
    <xdr:to>
      <xdr:col>9</xdr:col>
      <xdr:colOff>15875</xdr:colOff>
      <xdr:row>183</xdr:row>
      <xdr:rowOff>80963</xdr:rowOff>
    </xdr:to>
    <xdr:graphicFrame macro="">
      <xdr:nvGraphicFramePr>
        <xdr:cNvPr id="28" name="Graphique 27">
          <a:extLst>
            <a:ext uri="{FF2B5EF4-FFF2-40B4-BE49-F238E27FC236}">
              <a16:creationId xmlns:a16="http://schemas.microsoft.com/office/drawing/2014/main" xmlns="" id="{EB6BE723-01AE-400B-9CDC-2B369141C7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Quali-Consult-AB\Downloads\Audit%20Carrefour_Gabes_17_05_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e de garde"/>
      <sheetName val="A1 Exploitation"/>
      <sheetName val="A1 Technique"/>
      <sheetName val="A2 Exploitation"/>
      <sheetName val="A2 Technique"/>
      <sheetName val="A3 Exploitation"/>
      <sheetName val="A3 Technique"/>
      <sheetName val="A4 Exploitation"/>
      <sheetName val="A4 Technique"/>
      <sheetName val="A5 Exploitation"/>
      <sheetName val="A5 Technique"/>
      <sheetName val="A6 Exploitation"/>
      <sheetName val="A6 Technique"/>
    </sheetNames>
    <sheetDataSet>
      <sheetData sheetId="0">
        <row r="133">
          <cell r="A133" t="str">
            <v>A1</v>
          </cell>
        </row>
        <row r="178">
          <cell r="A178" t="str">
            <v>A1</v>
          </cell>
          <cell r="B178">
            <v>1</v>
          </cell>
        </row>
        <row r="179">
          <cell r="A179" t="str">
            <v>A2</v>
          </cell>
          <cell r="B179">
            <v>1</v>
          </cell>
        </row>
        <row r="180">
          <cell r="A180" t="str">
            <v>A3</v>
          </cell>
          <cell r="B180">
            <v>0</v>
          </cell>
        </row>
        <row r="181">
          <cell r="A181" t="str">
            <v>A4</v>
          </cell>
          <cell r="B181">
            <v>0</v>
          </cell>
        </row>
        <row r="182">
          <cell r="A182" t="str">
            <v>A5</v>
          </cell>
          <cell r="B182">
            <v>0</v>
          </cell>
        </row>
        <row r="183">
          <cell r="A183" t="str">
            <v>A6</v>
          </cell>
          <cell r="B183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="60" zoomScaleNormal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4" t="s">
        <v>379</v>
      </c>
      <c r="B18" s="274"/>
      <c r="C18" s="274"/>
      <c r="D18" s="275" t="s">
        <v>443</v>
      </c>
      <c r="E18" s="275"/>
      <c r="F18" s="275"/>
      <c r="G18" s="275"/>
      <c r="H18" s="275"/>
      <c r="I18" s="275"/>
      <c r="J18" s="275"/>
      <c r="K18" s="27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6" t="s">
        <v>380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0" t="s">
        <v>382</v>
      </c>
      <c r="C23" s="270"/>
      <c r="D23" s="199"/>
      <c r="E23" s="199"/>
      <c r="F23" s="199"/>
      <c r="G23" s="199"/>
      <c r="H23" s="199"/>
      <c r="I23" s="199"/>
      <c r="J23" s="198" t="str">
        <f>D18</f>
        <v xml:space="preserve">Dorra Sousse </v>
      </c>
    </row>
    <row r="24" spans="1:11" ht="33" customHeight="1" x14ac:dyDescent="0.25">
      <c r="A24" s="207" t="s">
        <v>383</v>
      </c>
      <c r="B24" s="269">
        <f>AVERAGE('A1 Exploitation'!D505,'A1 Technique'!D198)</f>
        <v>0.9209754138868298</v>
      </c>
      <c r="C24" s="26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9">
        <f>AVERAGE('A2 Exploitation'!D505,'A2 Technique'!D198)</f>
        <v>0.8850195276176307</v>
      </c>
      <c r="C25" s="26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9">
        <f>AVERAGE('A3 Exploitation'!D505,'A3 Technique'!D198)</f>
        <v>0</v>
      </c>
      <c r="C26" s="26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9">
        <f>AVERAGE('A4 Exploitation'!D505,'A4 Technique'!D198)</f>
        <v>0</v>
      </c>
      <c r="C27" s="26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9">
        <f>AVERAGE('A5 Exploitation'!D505,'A5 Technique'!D198)</f>
        <v>0</v>
      </c>
      <c r="C28" s="26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9">
        <f>AVERAGE('A6 Exploitation'!D505,'A6 Technique'!D198)</f>
        <v>0</v>
      </c>
      <c r="C29" s="26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0" t="s">
        <v>389</v>
      </c>
      <c r="C33" s="270"/>
      <c r="D33" s="199"/>
      <c r="E33" s="199"/>
      <c r="F33" s="199"/>
      <c r="G33" s="199"/>
      <c r="H33" s="199"/>
      <c r="I33" s="199"/>
      <c r="J33" s="198" t="str">
        <f>D18</f>
        <v xml:space="preserve">Dorra Sousse </v>
      </c>
    </row>
    <row r="34" spans="1:10" ht="33" customHeight="1" x14ac:dyDescent="0.25">
      <c r="A34" s="207" t="s">
        <v>383</v>
      </c>
      <c r="B34" s="269">
        <f>'A1 Exploitation'!D505</f>
        <v>0.95598591549295775</v>
      </c>
      <c r="C34" s="26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9">
        <f>'A2 Exploitation'!D505</f>
        <v>0.98056537102473496</v>
      </c>
      <c r="C35" s="26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9">
        <f>'A3 Exploitation'!D505</f>
        <v>0</v>
      </c>
      <c r="C36" s="26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9">
        <f>'A4 Exploitation'!D505</f>
        <v>0</v>
      </c>
      <c r="C37" s="26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9">
        <f>'A5 Exploitation'!D505</f>
        <v>0</v>
      </c>
      <c r="C38" s="26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9">
        <f>'A6 Exploitation'!D505</f>
        <v>0</v>
      </c>
      <c r="C39" s="26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3" t="s">
        <v>390</v>
      </c>
      <c r="C42" s="273"/>
      <c r="D42" s="199"/>
      <c r="E42" s="199"/>
      <c r="F42" s="199"/>
      <c r="G42" s="199"/>
      <c r="H42" s="199"/>
      <c r="I42" s="199"/>
      <c r="J42" s="198" t="str">
        <f>D18</f>
        <v xml:space="preserve">Dorra Sousse </v>
      </c>
    </row>
    <row r="43" spans="1:10" ht="33" customHeight="1" x14ac:dyDescent="0.25">
      <c r="A43" s="207" t="s">
        <v>383</v>
      </c>
      <c r="B43" s="269">
        <f>AVERAGE('A1 Exploitation'!D503, 'A1 Technique'!D196)</f>
        <v>0.35</v>
      </c>
      <c r="C43" s="26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9">
        <f>AVERAGE('A2 Exploitation'!D503, 'A2 Technique'!D196)</f>
        <v>0.77409090909090905</v>
      </c>
      <c r="C44" s="26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9">
        <f>AVERAGE('A3 Exploitation'!D503, 'A3 Technique'!D196)</f>
        <v>0</v>
      </c>
      <c r="C45" s="26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9">
        <f>AVERAGE('A4 Exploitation'!D503, 'A4 Technique'!D196)</f>
        <v>0</v>
      </c>
      <c r="C46" s="26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9">
        <f>AVERAGE('A5 Exploitation'!D503, 'A5 Technique'!D196)</f>
        <v>0</v>
      </c>
      <c r="C47" s="26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9">
        <f>AVERAGE('A6 Exploitation'!D503, 'A6 Technique'!D196)</f>
        <v>0</v>
      </c>
      <c r="C48" s="26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0" t="s">
        <v>391</v>
      </c>
      <c r="C51" s="270"/>
      <c r="D51" s="199"/>
      <c r="E51" s="199"/>
      <c r="F51" s="199"/>
      <c r="G51" s="199"/>
      <c r="H51" s="199"/>
      <c r="I51" s="199"/>
      <c r="J51" s="198" t="str">
        <f>D18</f>
        <v xml:space="preserve">Dorra Sousse </v>
      </c>
    </row>
    <row r="52" spans="1:10" ht="33" customHeight="1" x14ac:dyDescent="0.25">
      <c r="A52" s="207" t="s">
        <v>383</v>
      </c>
      <c r="B52" s="272">
        <f>'A1 Exploitation'!D41</f>
        <v>0.95</v>
      </c>
      <c r="C52" s="272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2">
        <f>'A2 Exploitation'!D41</f>
        <v>0.92307692307692313</v>
      </c>
      <c r="C53" s="272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2">
        <f>'A3 Exploitation'!D41</f>
        <v>0</v>
      </c>
      <c r="C54" s="272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2">
        <f>'A4 Exploitation'!D41</f>
        <v>0</v>
      </c>
      <c r="C55" s="272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2">
        <f>'A5 Exploitation'!D41</f>
        <v>0</v>
      </c>
      <c r="C56" s="272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2">
        <f>'A6 Exploitation'!D41</f>
        <v>0</v>
      </c>
      <c r="C57" s="272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0" t="s">
        <v>392</v>
      </c>
      <c r="C60" s="270"/>
      <c r="D60" s="199"/>
      <c r="E60" s="199"/>
      <c r="F60" s="199"/>
      <c r="G60" s="199"/>
      <c r="H60" s="199"/>
      <c r="I60" s="199"/>
      <c r="J60" s="198" t="str">
        <f>D18</f>
        <v xml:space="preserve">Dorra Sousse </v>
      </c>
    </row>
    <row r="61" spans="1:10" ht="33" customHeight="1" x14ac:dyDescent="0.25">
      <c r="A61" s="207" t="s">
        <v>383</v>
      </c>
      <c r="B61" s="269">
        <f>'A1 Exploitation'!D97</f>
        <v>0.90540540540540537</v>
      </c>
      <c r="C61" s="26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9">
        <f>'A2 Exploitation'!D97</f>
        <v>1</v>
      </c>
      <c r="C62" s="26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9">
        <f>'A3 Exploitation'!D97</f>
        <v>0</v>
      </c>
      <c r="C63" s="26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9">
        <f>'A4 Exploitation'!D97</f>
        <v>0</v>
      </c>
      <c r="C64" s="26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9">
        <f>'A5 Exploitation'!D97</f>
        <v>0</v>
      </c>
      <c r="C65" s="26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9">
        <f>'A6 Exploitation'!D97</f>
        <v>0</v>
      </c>
      <c r="C66" s="26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0" t="s">
        <v>393</v>
      </c>
      <c r="C69" s="270"/>
      <c r="D69" s="199"/>
      <c r="E69" s="199"/>
      <c r="F69" s="199"/>
      <c r="G69" s="199"/>
      <c r="H69" s="199"/>
      <c r="I69" s="199"/>
      <c r="J69" s="198" t="str">
        <f>D18</f>
        <v xml:space="preserve">Dorra Sousse </v>
      </c>
    </row>
    <row r="70" spans="1:10" ht="33" customHeight="1" x14ac:dyDescent="0.25">
      <c r="A70" s="207" t="s">
        <v>383</v>
      </c>
      <c r="B70" s="269">
        <f>'A1 Exploitation'!D150</f>
        <v>0.97142857142857142</v>
      </c>
      <c r="C70" s="26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9">
        <f>'A2 Exploitation'!D150</f>
        <v>0.97142857142857142</v>
      </c>
      <c r="C71" s="26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9">
        <f>'A3 Exploitation'!D150</f>
        <v>0</v>
      </c>
      <c r="C72" s="26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9">
        <f>'A4 Exploitation'!D150</f>
        <v>0</v>
      </c>
      <c r="C73" s="26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9">
        <f>'A5 Exploitation'!D150</f>
        <v>0</v>
      </c>
      <c r="C74" s="26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9">
        <f>'A6 Exploitation'!D150</f>
        <v>0</v>
      </c>
      <c r="C75" s="26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0" t="s">
        <v>394</v>
      </c>
      <c r="C78" s="270"/>
      <c r="D78" s="199"/>
      <c r="E78" s="199"/>
      <c r="F78" s="199"/>
      <c r="G78" s="199"/>
      <c r="H78" s="199"/>
      <c r="I78" s="199"/>
      <c r="J78" s="198" t="str">
        <f>D18</f>
        <v xml:space="preserve">Dorra Sousse </v>
      </c>
    </row>
    <row r="79" spans="1:10" ht="33" customHeight="1" x14ac:dyDescent="0.25">
      <c r="A79" s="207" t="s">
        <v>383</v>
      </c>
      <c r="B79" s="269">
        <f>'A1 Exploitation'!D190</f>
        <v>0.98076923076923073</v>
      </c>
      <c r="C79" s="26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9">
        <f>'A2 Exploitation'!D190</f>
        <v>0.96153846153846156</v>
      </c>
      <c r="C80" s="26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9">
        <f>'A3 Exploitation'!D190</f>
        <v>0</v>
      </c>
      <c r="C81" s="26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9">
        <f>'A4 Exploitation'!D190</f>
        <v>0</v>
      </c>
      <c r="C82" s="26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9">
        <f>'A5 Exploitation'!D190</f>
        <v>0</v>
      </c>
      <c r="C83" s="26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9">
        <f>'A6 Exploitation'!D190</f>
        <v>0</v>
      </c>
      <c r="C84" s="26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0" t="s">
        <v>395</v>
      </c>
      <c r="C87" s="270"/>
      <c r="D87" s="199"/>
      <c r="E87" s="199"/>
      <c r="F87" s="199"/>
      <c r="G87" s="199"/>
      <c r="H87" s="199"/>
      <c r="I87" s="199"/>
      <c r="J87" s="198" t="str">
        <f>D18</f>
        <v xml:space="preserve">Dorra Sousse </v>
      </c>
    </row>
    <row r="88" spans="1:10" ht="33" customHeight="1" x14ac:dyDescent="0.25">
      <c r="A88" s="207" t="s">
        <v>383</v>
      </c>
      <c r="B88" s="269">
        <f>'A1 Exploitation'!D246</f>
        <v>0.96052631578947367</v>
      </c>
      <c r="C88" s="26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9">
        <f>'A2 Exploitation'!D246</f>
        <v>1</v>
      </c>
      <c r="C89" s="26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9">
        <f>'A3 Exploitation'!D246</f>
        <v>0</v>
      </c>
      <c r="C90" s="26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9">
        <f>'A4 Exploitation'!D246</f>
        <v>0</v>
      </c>
      <c r="C91" s="26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9">
        <f>'A5 Exploitation'!D246</f>
        <v>0</v>
      </c>
      <c r="C92" s="26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9">
        <f>'A6 Exploitation'!D246</f>
        <v>0</v>
      </c>
      <c r="C93" s="26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0" t="s">
        <v>396</v>
      </c>
      <c r="C96" s="270"/>
      <c r="D96" s="199"/>
      <c r="E96" s="199"/>
      <c r="F96" s="199"/>
      <c r="G96" s="199"/>
      <c r="H96" s="199"/>
      <c r="I96" s="199"/>
      <c r="J96" s="198" t="str">
        <f>D18</f>
        <v xml:space="preserve">Dorra Sousse </v>
      </c>
    </row>
    <row r="97" spans="1:10" ht="33" customHeight="1" x14ac:dyDescent="0.25">
      <c r="A97" s="207" t="s">
        <v>383</v>
      </c>
      <c r="B97" s="269">
        <f>'A1 Exploitation'!D289</f>
        <v>0.96551724137931039</v>
      </c>
      <c r="C97" s="26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9">
        <f>'A2 Exploitation'!D289</f>
        <v>0.94827586206896552</v>
      </c>
      <c r="C98" s="26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9">
        <f>'A3 Exploitation'!D289</f>
        <v>0</v>
      </c>
      <c r="C99" s="26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9">
        <f>'A4 Exploitation'!D289</f>
        <v>0</v>
      </c>
      <c r="C100" s="26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9">
        <f>'A5 Exploitation'!D289</f>
        <v>0</v>
      </c>
      <c r="C101" s="26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9">
        <f>'A6 Exploitation'!D289</f>
        <v>0</v>
      </c>
      <c r="C102" s="26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0" t="s">
        <v>397</v>
      </c>
      <c r="C105" s="270"/>
      <c r="D105" s="199"/>
      <c r="E105" s="199"/>
      <c r="F105" s="199"/>
      <c r="G105" s="199"/>
      <c r="H105" s="199"/>
      <c r="I105" s="199"/>
      <c r="J105" s="198" t="str">
        <f>D18</f>
        <v xml:space="preserve">Dorra Sousse </v>
      </c>
    </row>
    <row r="106" spans="1:10" ht="33" customHeight="1" x14ac:dyDescent="0.25">
      <c r="A106" s="207" t="s">
        <v>383</v>
      </c>
      <c r="B106" s="269">
        <f>'A1 Exploitation'!D322</f>
        <v>0.92105263157894735</v>
      </c>
      <c r="C106" s="26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9">
        <f>'A2 Exploitation'!D322</f>
        <v>0.97368421052631582</v>
      </c>
      <c r="C107" s="26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9">
        <f>'A3 Exploitation'!D322</f>
        <v>0</v>
      </c>
      <c r="C108" s="26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9">
        <f>'A4 Exploitation'!D322</f>
        <v>0</v>
      </c>
      <c r="C109" s="26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9">
        <f>'A5 Exploitation'!D322</f>
        <v>0</v>
      </c>
      <c r="C110" s="26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9">
        <f>'A6 Exploitation'!D322</f>
        <v>0</v>
      </c>
      <c r="C111" s="26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0" t="s">
        <v>398</v>
      </c>
      <c r="C114" s="270"/>
      <c r="D114" s="199"/>
      <c r="E114" s="199"/>
      <c r="F114" s="199"/>
      <c r="G114" s="199"/>
      <c r="H114" s="199"/>
      <c r="I114" s="199"/>
      <c r="J114" s="198" t="str">
        <f>D18</f>
        <v xml:space="preserve">Dorra Sousse </v>
      </c>
    </row>
    <row r="115" spans="1:10" ht="33" customHeight="1" x14ac:dyDescent="0.25">
      <c r="A115" s="207" t="s">
        <v>383</v>
      </c>
      <c r="B115" s="269">
        <f>'A1 Exploitation'!D350</f>
        <v>0.9285714285714286</v>
      </c>
      <c r="C115" s="26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9">
        <f>'A2 Exploitation'!D350</f>
        <v>1</v>
      </c>
      <c r="C116" s="26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9">
        <f>'A3 Exploitation'!D350</f>
        <v>0</v>
      </c>
      <c r="C117" s="26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9">
        <f>'A4 Exploitation'!D350</f>
        <v>0</v>
      </c>
      <c r="C118" s="26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9">
        <f>'A5 Exploitation'!D350</f>
        <v>0</v>
      </c>
      <c r="C119" s="26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9">
        <f>'A6 Exploitation'!D350</f>
        <v>0</v>
      </c>
      <c r="C120" s="26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0" t="s">
        <v>399</v>
      </c>
      <c r="C123" s="270"/>
      <c r="D123" s="199"/>
      <c r="E123" s="199"/>
      <c r="F123" s="199"/>
      <c r="G123" s="199"/>
      <c r="H123" s="199"/>
      <c r="I123" s="199"/>
      <c r="J123" s="198" t="str">
        <f>D18</f>
        <v xml:space="preserve">Dorra Sousse </v>
      </c>
    </row>
    <row r="124" spans="1:10" ht="33" customHeight="1" x14ac:dyDescent="0.25">
      <c r="A124" s="207" t="s">
        <v>383</v>
      </c>
      <c r="B124" s="269">
        <f>'A1 Exploitation'!D403</f>
        <v>1</v>
      </c>
      <c r="C124" s="26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9">
        <f>'A2 Exploitation'!D403</f>
        <v>0.9838709677419355</v>
      </c>
      <c r="C125" s="26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9">
        <f>'A3 Exploitation'!D403</f>
        <v>0</v>
      </c>
      <c r="C126" s="26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9">
        <f>'A4 Exploitation'!D403</f>
        <v>0</v>
      </c>
      <c r="C127" s="26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9">
        <f>'A5 Exploitation'!D403</f>
        <v>0</v>
      </c>
      <c r="C128" s="26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9">
        <f>'A6 Exploitation'!D403</f>
        <v>0</v>
      </c>
      <c r="C129" s="26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0" t="s">
        <v>400</v>
      </c>
      <c r="C132" s="270"/>
      <c r="D132" s="199"/>
      <c r="E132" s="199"/>
      <c r="F132" s="199"/>
      <c r="G132" s="199"/>
      <c r="H132" s="199"/>
      <c r="I132" s="199"/>
      <c r="J132" s="198" t="str">
        <f>D18</f>
        <v xml:space="preserve">Dorra Sousse </v>
      </c>
    </row>
    <row r="133" spans="1:10" ht="33" customHeight="1" x14ac:dyDescent="0.25">
      <c r="A133" s="207" t="s">
        <v>383</v>
      </c>
      <c r="B133" s="269">
        <f>'A1 Exploitation'!D433</f>
        <v>0.9375</v>
      </c>
      <c r="C133" s="26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9">
        <f>'A2 Exploitation'!D433</f>
        <v>1</v>
      </c>
      <c r="C134" s="26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9">
        <f>'A3 Exploitation'!D433</f>
        <v>0</v>
      </c>
      <c r="C135" s="26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9">
        <f>'A4 Exploitation'!D433</f>
        <v>0</v>
      </c>
      <c r="C136" s="26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9">
        <f>'A5 Exploitation'!D433</f>
        <v>0</v>
      </c>
      <c r="C137" s="26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9">
        <f>'A6 Exploitation'!D433</f>
        <v>0</v>
      </c>
      <c r="C138" s="26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0" t="s">
        <v>401</v>
      </c>
      <c r="C141" s="270"/>
      <c r="D141" s="199"/>
      <c r="E141" s="199"/>
      <c r="F141" s="199"/>
      <c r="G141" s="199"/>
      <c r="H141" s="199"/>
      <c r="I141" s="199"/>
      <c r="J141" s="198" t="str">
        <f>D18</f>
        <v xml:space="preserve">Dorra Sousse </v>
      </c>
    </row>
    <row r="142" spans="1:10" ht="33" customHeight="1" x14ac:dyDescent="0.25">
      <c r="A142" s="207" t="s">
        <v>383</v>
      </c>
      <c r="B142" s="269">
        <f>'A1 Exploitation'!D452</f>
        <v>1</v>
      </c>
      <c r="C142" s="26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9">
        <f>'A2 Exploitation'!D452</f>
        <v>0.91666666666666663</v>
      </c>
      <c r="C143" s="26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9">
        <f>'A3 Exploitation'!D452</f>
        <v>0</v>
      </c>
      <c r="C144" s="26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9">
        <f>'A4 Exploitation'!D452</f>
        <v>0</v>
      </c>
      <c r="C145" s="26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9">
        <f>'A5 Exploitation'!D452</f>
        <v>0</v>
      </c>
      <c r="C146" s="26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9">
        <f>'A6 Exploitation'!D452</f>
        <v>0</v>
      </c>
      <c r="C147" s="26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0" t="s">
        <v>402</v>
      </c>
      <c r="C150" s="270"/>
      <c r="D150" s="199"/>
      <c r="E150" s="199"/>
      <c r="F150" s="199"/>
      <c r="G150" s="199"/>
      <c r="H150" s="199"/>
      <c r="I150" s="199"/>
      <c r="J150" s="198" t="str">
        <f>D18</f>
        <v xml:space="preserve">Dorra Sousse </v>
      </c>
    </row>
    <row r="151" spans="1:10" ht="33" customHeight="1" x14ac:dyDescent="0.25">
      <c r="A151" s="207" t="s">
        <v>383</v>
      </c>
      <c r="B151" s="269">
        <f>'A1 Exploitation'!D462</f>
        <v>0.875</v>
      </c>
      <c r="C151" s="26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9">
        <f>'A2 Exploitation'!D462</f>
        <v>0.875</v>
      </c>
      <c r="C152" s="26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9">
        <f>'A3 Exploitation'!D462</f>
        <v>0</v>
      </c>
      <c r="C153" s="26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9">
        <f>'A4 Exploitation'!D462</f>
        <v>0</v>
      </c>
      <c r="C154" s="26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9">
        <f>'A5 Exploitation'!D462</f>
        <v>0</v>
      </c>
      <c r="C155" s="26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9">
        <f>'A6 Exploitation'!D462</f>
        <v>0</v>
      </c>
      <c r="C156" s="26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0" t="s">
        <v>403</v>
      </c>
      <c r="C159" s="270"/>
      <c r="D159" s="199"/>
      <c r="E159" s="199"/>
      <c r="F159" s="199"/>
      <c r="G159" s="199"/>
      <c r="H159" s="199"/>
      <c r="I159" s="199"/>
      <c r="J159" s="198" t="str">
        <f>D18</f>
        <v xml:space="preserve">Dorra Sousse </v>
      </c>
    </row>
    <row r="160" spans="1:10" ht="33" customHeight="1" x14ac:dyDescent="0.25">
      <c r="A160" s="207" t="s">
        <v>383</v>
      </c>
      <c r="B160" s="269">
        <f>'A1 Exploitation'!D471</f>
        <v>0.83333333333333337</v>
      </c>
      <c r="C160" s="26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9">
        <f>'A2 Exploitation'!D471</f>
        <v>1</v>
      </c>
      <c r="C161" s="26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9">
        <f>'A3 Exploitation'!D471</f>
        <v>0</v>
      </c>
      <c r="C162" s="26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9">
        <f>'A4 Exploitation'!D471</f>
        <v>0</v>
      </c>
      <c r="C163" s="26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9">
        <f>'A5 Exploitation'!D471</f>
        <v>0</v>
      </c>
      <c r="C164" s="26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9">
        <f>'A6 Exploitation'!D471</f>
        <v>0</v>
      </c>
      <c r="C165" s="26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1"/>
      <c r="C166" s="27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1"/>
      <c r="C167" s="27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0" t="s">
        <v>404</v>
      </c>
      <c r="C168" s="270"/>
      <c r="D168" s="199"/>
      <c r="E168" s="199"/>
      <c r="F168" s="199"/>
      <c r="G168" s="199"/>
      <c r="H168" s="199"/>
      <c r="I168" s="199"/>
      <c r="J168" s="198" t="str">
        <f>D18</f>
        <v xml:space="preserve">Dorra Sousse </v>
      </c>
    </row>
    <row r="169" spans="1:10" ht="33" customHeight="1" x14ac:dyDescent="0.25">
      <c r="A169" s="207" t="s">
        <v>383</v>
      </c>
      <c r="B169" s="269">
        <f>'A1 Exploitation'!D492</f>
        <v>1</v>
      </c>
      <c r="C169" s="26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9">
        <f>'A2 Exploitation'!D492</f>
        <v>1</v>
      </c>
      <c r="C170" s="26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9">
        <f>'A3 Exploitation'!D492</f>
        <v>0</v>
      </c>
      <c r="C171" s="26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9">
        <f>'A4 Exploitation'!D492</f>
        <v>0</v>
      </c>
      <c r="C172" s="269"/>
    </row>
    <row r="173" spans="1:10" ht="33" customHeight="1" x14ac:dyDescent="0.25">
      <c r="A173" s="206" t="s">
        <v>387</v>
      </c>
      <c r="B173" s="269">
        <f>'A5 Exploitation'!D492</f>
        <v>0</v>
      </c>
      <c r="C173" s="269"/>
    </row>
    <row r="174" spans="1:10" ht="33" customHeight="1" x14ac:dyDescent="0.25">
      <c r="A174" s="206" t="s">
        <v>388</v>
      </c>
      <c r="B174" s="269">
        <f>'A6 Exploitation'!D492</f>
        <v>0</v>
      </c>
      <c r="C174" s="26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0" t="s">
        <v>405</v>
      </c>
      <c r="C177" s="270"/>
      <c r="J177" s="198" t="str">
        <f>D18</f>
        <v xml:space="preserve">Dorra Sousse </v>
      </c>
    </row>
    <row r="178" spans="1:10" ht="33" customHeight="1" x14ac:dyDescent="0.25">
      <c r="A178" s="207" t="s">
        <v>383</v>
      </c>
      <c r="B178" s="269">
        <f>'A1 Exploitation'!D501</f>
        <v>1</v>
      </c>
      <c r="C178" s="269"/>
    </row>
    <row r="179" spans="1:10" ht="33" customHeight="1" x14ac:dyDescent="0.25">
      <c r="A179" s="206" t="s">
        <v>384</v>
      </c>
      <c r="B179" s="269">
        <f>'A2 Exploitation'!D501</f>
        <v>1</v>
      </c>
      <c r="C179" s="269"/>
    </row>
    <row r="180" spans="1:10" ht="33" customHeight="1" x14ac:dyDescent="0.25">
      <c r="A180" s="207" t="s">
        <v>385</v>
      </c>
      <c r="B180" s="269">
        <f>'A3 Exploitation'!D501</f>
        <v>0</v>
      </c>
      <c r="C180" s="269"/>
    </row>
    <row r="181" spans="1:10" ht="33" customHeight="1" x14ac:dyDescent="0.25">
      <c r="A181" s="207" t="s">
        <v>386</v>
      </c>
      <c r="B181" s="269">
        <f>'A4 Exploitation'!D501</f>
        <v>0</v>
      </c>
      <c r="C181" s="269"/>
    </row>
    <row r="182" spans="1:10" ht="33" customHeight="1" x14ac:dyDescent="0.25">
      <c r="A182" s="206" t="s">
        <v>387</v>
      </c>
      <c r="B182" s="269">
        <f>'A5 Exploitation'!D501</f>
        <v>0</v>
      </c>
      <c r="C182" s="269"/>
    </row>
    <row r="183" spans="1:10" ht="33" customHeight="1" x14ac:dyDescent="0.25">
      <c r="A183" s="206" t="s">
        <v>388</v>
      </c>
      <c r="B183" s="269">
        <f>'A6 Exploitation'!D501</f>
        <v>0</v>
      </c>
      <c r="C183" s="26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0" t="s">
        <v>406</v>
      </c>
      <c r="C186" s="270"/>
      <c r="J186" s="198" t="str">
        <f>D18</f>
        <v xml:space="preserve">Dorra Sousse </v>
      </c>
    </row>
    <row r="187" spans="1:10" ht="33" customHeight="1" x14ac:dyDescent="0.25">
      <c r="A187" s="207" t="s">
        <v>383</v>
      </c>
      <c r="B187" s="269">
        <f>'A1 Technique'!D198</f>
        <v>0.88596491228070173</v>
      </c>
      <c r="C187" s="269"/>
    </row>
    <row r="188" spans="1:10" ht="33" customHeight="1" x14ac:dyDescent="0.25">
      <c r="A188" s="206" t="s">
        <v>384</v>
      </c>
      <c r="B188" s="269">
        <f>'A2 Technique'!D198</f>
        <v>0.78947368421052633</v>
      </c>
      <c r="C188" s="269"/>
    </row>
    <row r="189" spans="1:10" ht="33" customHeight="1" x14ac:dyDescent="0.25">
      <c r="A189" s="207" t="s">
        <v>385</v>
      </c>
      <c r="B189" s="269">
        <f>'A3 Technique'!D198</f>
        <v>0</v>
      </c>
      <c r="C189" s="269"/>
    </row>
    <row r="190" spans="1:10" ht="33" customHeight="1" x14ac:dyDescent="0.25">
      <c r="A190" s="207" t="s">
        <v>386</v>
      </c>
      <c r="B190" s="269">
        <f>'A4 Technique'!D198</f>
        <v>0</v>
      </c>
      <c r="C190" s="269"/>
    </row>
    <row r="191" spans="1:10" ht="33" customHeight="1" x14ac:dyDescent="0.25">
      <c r="A191" s="206" t="s">
        <v>387</v>
      </c>
      <c r="B191" s="269">
        <f>'A5 Technique'!D198</f>
        <v>0</v>
      </c>
      <c r="C191" s="269"/>
    </row>
    <row r="192" spans="1:10" ht="33" customHeight="1" x14ac:dyDescent="0.25">
      <c r="A192" s="206" t="s">
        <v>388</v>
      </c>
      <c r="B192" s="269">
        <f>'A6 Technique'!D198</f>
        <v>0</v>
      </c>
      <c r="C192" s="269"/>
    </row>
  </sheetData>
  <sheetProtection algorithmName="SHA-512" hashValue="YrH7DasD6iVBVpr3Fqf3TZg8TclLcfctvBGGqu+dyg4/SM4nQk2QtYT00BoTxmFWtzBvPgzV/2WR2C23GNqs4Q==" saltValue="JezX+zhNj6HBiJDpeaFWfw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63" zoomScale="70" zoomScaleNormal="70" workbookViewId="0">
      <selection activeCell="E284" sqref="E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 xml:space="preserve">Dorra Sousse 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6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hOBVCzxEs/xbRKxFRPS940eV0i7nMvpR4AuFzI+2rfeuwlhzFV1GuB3+CnkT2o7CM+CDRWKqKPqVmszqHb2Lqg==" saltValue="DBW01LvJGbD+PX8o9np2L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 xml:space="preserve">Dorra Sousse 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'A5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'A5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'A5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zoomScale="50" zoomScaleNormal="50" workbookViewId="0">
      <selection activeCell="K11" sqref="K1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 xml:space="preserve">Dorra Sousse 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6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DDXxetIjLeQbsRKm/Vko1K4SABX/r3mUpcfYLsFzGBCxAG8eEGlNMDVrJjOa7T9STUoolbVkfu0I3tlo8rywTQ==" saltValue="n11+fzs6hqbODls90bNowg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 xml:space="preserve">Dorra Sousse 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'A6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'A6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'A6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abSelected="1" view="pageBreakPreview" topLeftCell="A488" zoomScale="90" zoomScaleNormal="71" zoomScaleSheetLayoutView="90" workbookViewId="0">
      <selection activeCell="D457" sqref="D45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124"/>
      <c r="H7" s="124"/>
      <c r="I7" s="124"/>
    </row>
    <row r="8" spans="1:9" ht="29.25" x14ac:dyDescent="0.45">
      <c r="A8" s="292" t="str">
        <f>'Page de garde'!D18</f>
        <v xml:space="preserve">Dorra Sousse </v>
      </c>
      <c r="B8" s="292"/>
      <c r="C8" s="292"/>
      <c r="D8" s="292"/>
      <c r="E8" s="292"/>
      <c r="F8" s="292"/>
      <c r="G8" s="126"/>
      <c r="H8" s="126"/>
      <c r="I8" s="124"/>
    </row>
    <row r="9" spans="1:9" ht="24" x14ac:dyDescent="0.45">
      <c r="A9" s="38" t="s">
        <v>44</v>
      </c>
      <c r="B9" s="293" t="s">
        <v>417</v>
      </c>
      <c r="C9" s="293"/>
      <c r="D9" s="293"/>
      <c r="E9" s="293"/>
      <c r="F9" s="293"/>
      <c r="G9" s="126"/>
      <c r="H9" s="126"/>
      <c r="I9" s="124"/>
    </row>
    <row r="10" spans="1:9" ht="24" x14ac:dyDescent="0.45">
      <c r="A10" s="39" t="s">
        <v>46</v>
      </c>
      <c r="B10" s="294" t="s">
        <v>411</v>
      </c>
      <c r="C10" s="294"/>
      <c r="D10" s="294"/>
      <c r="E10" s="294"/>
      <c r="F10" s="294"/>
      <c r="G10" s="126"/>
      <c r="H10" s="126"/>
      <c r="I10" s="124"/>
    </row>
    <row r="11" spans="1:9" ht="24" x14ac:dyDescent="0.45">
      <c r="A11" s="38" t="s">
        <v>45</v>
      </c>
      <c r="B11" s="289">
        <v>42817</v>
      </c>
      <c r="C11" s="289"/>
      <c r="D11" s="289"/>
      <c r="E11" s="289"/>
      <c r="F11" s="289"/>
      <c r="G11" s="126"/>
      <c r="H11" s="126"/>
      <c r="I11" s="124"/>
    </row>
    <row r="12" spans="1:9" ht="24" x14ac:dyDescent="0.45">
      <c r="A12" s="38" t="s">
        <v>276</v>
      </c>
      <c r="B12" s="282">
        <f>D505</f>
        <v>0.95598591549295775</v>
      </c>
      <c r="C12" s="282"/>
      <c r="D12" s="282"/>
      <c r="E12" s="282"/>
      <c r="F12" s="282"/>
      <c r="G12" s="126"/>
      <c r="H12" s="126"/>
      <c r="I12" s="124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42817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ht="30" x14ac:dyDescent="0.25">
      <c r="A19" s="17" t="s">
        <v>10</v>
      </c>
      <c r="B19" s="136" t="s">
        <v>34</v>
      </c>
      <c r="C19" s="136"/>
      <c r="D19" s="135" t="s">
        <v>418</v>
      </c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419</v>
      </c>
      <c r="E20" s="66"/>
      <c r="F20" s="66"/>
    </row>
    <row r="21" spans="1:8" x14ac:dyDescent="0.25">
      <c r="A21" s="17" t="s">
        <v>98</v>
      </c>
      <c r="B21" s="170" t="s">
        <v>34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 t="s">
        <v>34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1</v>
      </c>
    </row>
    <row r="24" spans="1:8" x14ac:dyDescent="0.25">
      <c r="A24" s="19" t="s">
        <v>37</v>
      </c>
      <c r="B24" s="20"/>
      <c r="C24" s="21"/>
      <c r="D24" s="63">
        <f>D23/(COUNT(B19:C22)*2)</f>
        <v>0.5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1</v>
      </c>
      <c r="C36" s="131"/>
      <c r="D36" s="255">
        <v>0.5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19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0.95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42817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37">
        <v>2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ht="45" x14ac:dyDescent="0.25">
      <c r="A50" s="43" t="s">
        <v>141</v>
      </c>
      <c r="B50" s="170">
        <v>1</v>
      </c>
      <c r="C50" s="137"/>
      <c r="D50" s="139" t="s">
        <v>455</v>
      </c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ht="30" x14ac:dyDescent="0.25">
      <c r="A60" s="24" t="s">
        <v>142</v>
      </c>
      <c r="B60" s="170">
        <v>0</v>
      </c>
      <c r="C60" s="144"/>
      <c r="D60" s="129" t="s">
        <v>467</v>
      </c>
      <c r="E60" s="129" t="s">
        <v>456</v>
      </c>
      <c r="F60" s="66"/>
    </row>
    <row r="61" spans="1:6" ht="30" x14ac:dyDescent="0.25">
      <c r="A61" s="24" t="s">
        <v>123</v>
      </c>
      <c r="B61" s="170">
        <v>1</v>
      </c>
      <c r="C61" s="144"/>
      <c r="D61" s="129" t="s">
        <v>457</v>
      </c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ht="45" x14ac:dyDescent="0.25">
      <c r="A68" s="17" t="s">
        <v>116</v>
      </c>
      <c r="B68" s="170">
        <v>0</v>
      </c>
      <c r="C68" s="144"/>
      <c r="D68" s="150" t="s">
        <v>422</v>
      </c>
      <c r="E68" s="6" t="s">
        <v>468</v>
      </c>
      <c r="F68" s="66"/>
    </row>
    <row r="69" spans="1:7" x14ac:dyDescent="0.25">
      <c r="A69" s="17" t="s">
        <v>117</v>
      </c>
      <c r="B69" s="170">
        <v>2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3">
        <f>D81/(COUNT(B58:C80)*2)</f>
        <v>0.88636363636363635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ht="30" x14ac:dyDescent="0.25">
      <c r="A86" s="18" t="s">
        <v>105</v>
      </c>
      <c r="B86" s="170">
        <v>1</v>
      </c>
      <c r="C86" s="153"/>
      <c r="D86" s="155" t="s">
        <v>458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1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13</v>
      </c>
    </row>
    <row r="94" spans="1:6" x14ac:dyDescent="0.25">
      <c r="A94" s="19" t="s">
        <v>37</v>
      </c>
      <c r="B94" s="20"/>
      <c r="C94" s="21"/>
      <c r="D94" s="63">
        <f>D93/(COUNT(B85:C91)*2)</f>
        <v>0.9285714285714286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67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0.90540540540540537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42817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1</v>
      </c>
      <c r="C115" s="153"/>
      <c r="D115" s="143" t="s">
        <v>453</v>
      </c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1</v>
      </c>
      <c r="C129" s="218" t="str">
        <f>IF(B129=0, -5, "0")</f>
        <v>0</v>
      </c>
      <c r="D129" s="152" t="s">
        <v>427</v>
      </c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416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0</v>
      </c>
      <c r="C145" s="154"/>
      <c r="D145" s="262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42817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ht="60" x14ac:dyDescent="0.25">
      <c r="A162" s="23" t="s">
        <v>27</v>
      </c>
      <c r="B162" s="170">
        <v>1</v>
      </c>
      <c r="C162" s="153"/>
      <c r="D162" s="10" t="s">
        <v>413</v>
      </c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ht="30" x14ac:dyDescent="0.25">
      <c r="A183" s="24" t="s">
        <v>248</v>
      </c>
      <c r="B183" s="170">
        <v>2</v>
      </c>
      <c r="C183" s="153"/>
      <c r="D183" s="142" t="s">
        <v>412</v>
      </c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5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51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42817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ht="30" x14ac:dyDescent="0.25">
      <c r="A212" s="18" t="s">
        <v>192</v>
      </c>
      <c r="B212" s="170">
        <v>1</v>
      </c>
      <c r="C212" s="153"/>
      <c r="D212" s="143" t="s">
        <v>448</v>
      </c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1</v>
      </c>
      <c r="C225" s="153"/>
      <c r="D225" s="142" t="s">
        <v>429</v>
      </c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36</v>
      </c>
    </row>
    <row r="230" spans="1:6" x14ac:dyDescent="0.25">
      <c r="A230" s="19" t="s">
        <v>37</v>
      </c>
      <c r="B230" s="20"/>
      <c r="C230" s="21"/>
      <c r="D230" s="63">
        <f>D229/(COUNT(B210:C228)*2)</f>
        <v>0.94736842105263153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1</v>
      </c>
      <c r="C234" s="153"/>
      <c r="D234" s="156" t="s">
        <v>469</v>
      </c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0</v>
      </c>
      <c r="C241" s="154"/>
      <c r="D241" s="261">
        <v>0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15</v>
      </c>
    </row>
    <row r="243" spans="1:6" x14ac:dyDescent="0.25">
      <c r="A243" s="19" t="s">
        <v>37</v>
      </c>
      <c r="B243" s="20"/>
      <c r="C243" s="21"/>
      <c r="D243" s="63">
        <f>D242/(COUNT(B233:C240)*2)</f>
        <v>0.9375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73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0.96052631578947367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42817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60" x14ac:dyDescent="0.25">
      <c r="A252" s="23" t="s">
        <v>148</v>
      </c>
      <c r="B252" s="170">
        <v>1</v>
      </c>
      <c r="C252" s="27"/>
      <c r="D252" s="4" t="s">
        <v>470</v>
      </c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 t="s">
        <v>440</v>
      </c>
      <c r="E254" s="67"/>
      <c r="F254" s="67"/>
    </row>
    <row r="255" spans="1:6" s="3" customFormat="1" x14ac:dyDescent="0.25">
      <c r="A255" s="33" t="s">
        <v>28</v>
      </c>
      <c r="B255" s="170">
        <v>2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45">
        <v>2</v>
      </c>
      <c r="C267" s="145"/>
      <c r="E267" s="148"/>
      <c r="F267" s="67"/>
    </row>
    <row r="268" spans="1:6" s="3" customFormat="1" x14ac:dyDescent="0.25">
      <c r="A268" s="18" t="s">
        <v>206</v>
      </c>
      <c r="B268" s="171">
        <v>1</v>
      </c>
      <c r="C268" s="27"/>
      <c r="D268" s="11" t="s">
        <v>471</v>
      </c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30" x14ac:dyDescent="0.3">
      <c r="A273" s="48" t="s">
        <v>80</v>
      </c>
      <c r="B273" s="171">
        <v>2</v>
      </c>
      <c r="C273" s="27"/>
      <c r="D273" s="11" t="s">
        <v>442</v>
      </c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>
        <v>1</v>
      </c>
      <c r="C284" s="29"/>
      <c r="D284" s="263">
        <v>0.5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0.96551724137931039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42817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ht="30" x14ac:dyDescent="0.25">
      <c r="A299" s="32" t="s">
        <v>50</v>
      </c>
      <c r="B299" s="170">
        <v>1</v>
      </c>
      <c r="C299" s="153"/>
      <c r="D299" s="156" t="s">
        <v>472</v>
      </c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15</v>
      </c>
    </row>
    <row r="303" spans="1:7" x14ac:dyDescent="0.25">
      <c r="A303" s="19" t="s">
        <v>37</v>
      </c>
      <c r="B303" s="20"/>
      <c r="C303" s="21"/>
      <c r="D303" s="63">
        <f>D302/(COUNT(B294:C301)*2)</f>
        <v>0.9375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45" x14ac:dyDescent="0.25">
      <c r="A307" s="169" t="s">
        <v>373</v>
      </c>
      <c r="B307" s="171">
        <v>0</v>
      </c>
      <c r="C307" s="153"/>
      <c r="D307" s="142" t="s">
        <v>473</v>
      </c>
      <c r="E307" s="129" t="s">
        <v>459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42817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464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45" x14ac:dyDescent="0.25">
      <c r="A334" s="17" t="s">
        <v>304</v>
      </c>
      <c r="B334" s="170">
        <v>1</v>
      </c>
      <c r="C334" s="145"/>
      <c r="D334" s="162" t="s">
        <v>463</v>
      </c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0.88888888888888884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0</v>
      </c>
      <c r="C345" s="154"/>
      <c r="D345" s="262">
        <v>0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42817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8" t="s">
        <v>124</v>
      </c>
      <c r="B382" s="279"/>
      <c r="C382" s="279"/>
      <c r="D382" s="279"/>
      <c r="E382" s="279"/>
      <c r="F382" s="27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42817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ht="45" x14ac:dyDescent="0.25">
      <c r="A412" s="32" t="s">
        <v>194</v>
      </c>
      <c r="B412" s="170">
        <v>0</v>
      </c>
      <c r="C412" s="27"/>
      <c r="D412" s="4" t="s">
        <v>461</v>
      </c>
      <c r="E412" s="129" t="s">
        <v>462</v>
      </c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12</v>
      </c>
    </row>
    <row r="416" spans="1:6" x14ac:dyDescent="0.25">
      <c r="A416" s="19" t="s">
        <v>37</v>
      </c>
      <c r="B416" s="20"/>
      <c r="C416" s="21"/>
      <c r="D416" s="63">
        <f>D415/(COUNT(B408:C414)*2)</f>
        <v>0.8571428571428571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2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7" t="s">
        <v>374</v>
      </c>
      <c r="B435" s="277"/>
      <c r="C435" s="277"/>
      <c r="D435" s="277"/>
      <c r="E435" s="277"/>
      <c r="F435" s="277"/>
    </row>
    <row r="436" spans="1:7" s="167" customFormat="1" x14ac:dyDescent="0.25">
      <c r="A436" s="195">
        <f>+B11</f>
        <v>42817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0</v>
      </c>
      <c r="C447" s="154"/>
      <c r="D447" s="262">
        <v>0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ht="30" x14ac:dyDescent="0.25">
      <c r="A457" s="32" t="s">
        <v>245</v>
      </c>
      <c r="B457" s="170">
        <v>1</v>
      </c>
      <c r="C457" s="153"/>
      <c r="D457" s="156" t="s">
        <v>452</v>
      </c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39.75" customHeight="1" x14ac:dyDescent="0.25">
      <c r="A460" s="116" t="s">
        <v>287</v>
      </c>
      <c r="B460" s="170">
        <v>0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466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1</v>
      </c>
      <c r="C469" s="154"/>
      <c r="D469" s="262">
        <v>0.5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 t="s">
        <v>474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7" t="s">
        <v>152</v>
      </c>
      <c r="B494" s="277"/>
      <c r="C494" s="277"/>
      <c r="D494" s="277"/>
      <c r="E494" s="277"/>
      <c r="F494" s="27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543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0.95598591549295775</v>
      </c>
    </row>
  </sheetData>
  <sheetProtection algorithmName="SHA-512" hashValue="F+FsiwNUQIHarTZwBMnyTK9ZihWh9Q0GGPOobb+8QyC3zsQ2YZRLV7aY46QjqpuohxN7hQ7fsJI0GYavvcVi3Q==" saltValue="iCemaHjEE86P6gb2wYxpvg==" spinCount="100000" sheet="1" objects="1" scenarios="1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5" manualBreakCount="5">
    <brk id="56" max="6" man="1"/>
    <brk id="151" max="6" man="1"/>
    <brk id="247" max="6" man="1"/>
    <brk id="350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81" zoomScale="96" zoomScaleSheetLayoutView="96" workbookViewId="0">
      <selection activeCell="D182" sqref="D18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126"/>
      <c r="H6" s="126"/>
      <c r="I6" s="126"/>
    </row>
    <row r="7" spans="1:9" s="36" customFormat="1" ht="21.75" customHeight="1" x14ac:dyDescent="0.45">
      <c r="A7" s="292" t="str">
        <f>'A1 Exploitation'!A8:F8</f>
        <v xml:space="preserve">Dorra Sousse </v>
      </c>
      <c r="B7" s="292"/>
      <c r="C7" s="292"/>
      <c r="D7" s="292"/>
      <c r="E7" s="292"/>
      <c r="F7" s="292"/>
      <c r="G7" s="126"/>
      <c r="H7" s="126"/>
      <c r="I7" s="126"/>
    </row>
    <row r="8" spans="1:9" s="36" customFormat="1" ht="24" x14ac:dyDescent="0.45">
      <c r="A8" s="38" t="s">
        <v>44</v>
      </c>
      <c r="B8" s="308" t="str">
        <f>'A1 Exploitation'!B9:F9</f>
        <v>Mme Sameh SLAIMI &amp; M. Haithem BOUGAALECH</v>
      </c>
      <c r="C8" s="308"/>
      <c r="D8" s="308"/>
      <c r="E8" s="308"/>
      <c r="F8" s="308"/>
      <c r="G8" s="126"/>
      <c r="H8" s="126"/>
      <c r="I8" s="126"/>
    </row>
    <row r="9" spans="1:9" s="36" customFormat="1" ht="24" x14ac:dyDescent="0.45">
      <c r="A9" s="39" t="s">
        <v>46</v>
      </c>
      <c r="B9" s="309" t="str">
        <f>'A1 Exploitation'!B10:F10</f>
        <v>Directeur magasin &amp; Chefs rayons</v>
      </c>
      <c r="C9" s="309"/>
      <c r="D9" s="309"/>
      <c r="E9" s="309"/>
      <c r="F9" s="309"/>
      <c r="G9" s="126"/>
      <c r="H9" s="126"/>
      <c r="I9" s="126"/>
    </row>
    <row r="10" spans="1:9" s="36" customFormat="1" ht="24" x14ac:dyDescent="0.45">
      <c r="A10" s="38" t="s">
        <v>45</v>
      </c>
      <c r="B10" s="306">
        <f>'A1 Exploitation'!B11:F11</f>
        <v>42817</v>
      </c>
      <c r="C10" s="306"/>
      <c r="D10" s="306"/>
      <c r="E10" s="306"/>
      <c r="F10" s="306"/>
      <c r="G10" s="126"/>
      <c r="H10" s="126"/>
      <c r="I10" s="126"/>
    </row>
    <row r="11" spans="1:9" s="36" customFormat="1" ht="24" x14ac:dyDescent="0.45">
      <c r="A11" s="38" t="s">
        <v>341</v>
      </c>
      <c r="B11" s="310">
        <f>D198</f>
        <v>0.88596491228070173</v>
      </c>
      <c r="C11" s="310"/>
      <c r="D11" s="310"/>
      <c r="E11" s="310"/>
      <c r="F11" s="310"/>
      <c r="G11" s="126"/>
      <c r="H11" s="126"/>
      <c r="I11" s="12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 t="s">
        <v>34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 t="s">
        <v>34</v>
      </c>
      <c r="C19" s="221"/>
      <c r="D19" s="222"/>
      <c r="E19" s="222"/>
      <c r="F19" s="221"/>
    </row>
    <row r="20" spans="1:6" x14ac:dyDescent="0.3">
      <c r="A20" s="41" t="s">
        <v>164</v>
      </c>
      <c r="B20" s="221" t="s">
        <v>34</v>
      </c>
      <c r="C20" s="221"/>
      <c r="D20" s="223"/>
      <c r="E20" s="221"/>
      <c r="F20" s="221"/>
    </row>
    <row r="21" spans="1:6" x14ac:dyDescent="0.3">
      <c r="A21" s="87" t="s">
        <v>236</v>
      </c>
      <c r="B21" s="221" t="s">
        <v>34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127">
        <f>SUM(B17:C21)</f>
        <v>2</v>
      </c>
    </row>
    <row r="23" spans="1:6" x14ac:dyDescent="0.3">
      <c r="A23" s="297" t="s">
        <v>342</v>
      </c>
      <c r="B23" s="298"/>
      <c r="C23" s="299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460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125">
        <f>SUM(B26:C31)</f>
        <v>11</v>
      </c>
    </row>
    <row r="33" spans="1:6" x14ac:dyDescent="0.3">
      <c r="A33" s="297" t="s">
        <v>342</v>
      </c>
      <c r="B33" s="298"/>
      <c r="C33" s="299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125">
        <f>SUM(B36:C40)</f>
        <v>10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465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297" t="s">
        <v>38</v>
      </c>
      <c r="B51" s="298"/>
      <c r="C51" s="299"/>
      <c r="D51" s="125">
        <f>SUM(B45:C50)</f>
        <v>12</v>
      </c>
    </row>
    <row r="52" spans="1:6" x14ac:dyDescent="0.3">
      <c r="A52" s="297" t="s">
        <v>342</v>
      </c>
      <c r="B52" s="298"/>
      <c r="C52" s="29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0.75" x14ac:dyDescent="0.3">
      <c r="A58" s="51" t="s">
        <v>101</v>
      </c>
      <c r="B58" s="221">
        <v>1</v>
      </c>
      <c r="C58" s="221"/>
      <c r="D58" s="223" t="s">
        <v>414</v>
      </c>
      <c r="E58" s="221"/>
      <c r="F58" s="221"/>
    </row>
    <row r="59" spans="1:6" ht="66.75" x14ac:dyDescent="0.35">
      <c r="A59" s="83" t="s">
        <v>249</v>
      </c>
      <c r="B59" s="221">
        <v>1</v>
      </c>
      <c r="C59" s="248" t="str">
        <f>IF(B59=0, -5, "0")</f>
        <v>0</v>
      </c>
      <c r="D59" s="222" t="s">
        <v>415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125">
        <f>SUM(B55:C61)</f>
        <v>12</v>
      </c>
    </row>
    <row r="63" spans="1:6" x14ac:dyDescent="0.3">
      <c r="A63" s="297" t="s">
        <v>342</v>
      </c>
      <c r="B63" s="298"/>
      <c r="C63" s="299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49.5" x14ac:dyDescent="0.4">
      <c r="A66" s="41" t="s">
        <v>318</v>
      </c>
      <c r="B66" s="227">
        <v>2</v>
      </c>
      <c r="C66" s="228"/>
      <c r="D66" s="257" t="s">
        <v>420</v>
      </c>
      <c r="E66" s="257" t="s">
        <v>421</v>
      </c>
      <c r="F66" s="221"/>
    </row>
    <row r="67" spans="1:6" ht="19.5" x14ac:dyDescent="0.4">
      <c r="A67" s="41" t="s">
        <v>319</v>
      </c>
      <c r="B67" s="227">
        <v>1</v>
      </c>
      <c r="C67" s="228"/>
      <c r="D67" s="222" t="s">
        <v>423</v>
      </c>
      <c r="E67" s="230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33.75" x14ac:dyDescent="0.35">
      <c r="A76" s="89" t="s">
        <v>332</v>
      </c>
      <c r="B76" s="227">
        <v>1</v>
      </c>
      <c r="C76" s="248" t="str">
        <f>IF(B76=0, -5, "0")</f>
        <v>0</v>
      </c>
      <c r="D76" s="222" t="s">
        <v>425</v>
      </c>
      <c r="E76" s="232"/>
      <c r="F76" s="221"/>
    </row>
    <row r="77" spans="1:6" s="50" customFormat="1" ht="33" x14ac:dyDescent="0.3">
      <c r="A77" s="49" t="s">
        <v>263</v>
      </c>
      <c r="B77" s="227">
        <v>1</v>
      </c>
      <c r="C77" s="233"/>
      <c r="D77" s="222" t="s">
        <v>426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2</v>
      </c>
      <c r="C79" s="248" t="str">
        <f>IF(B79=0, -5, "0")</f>
        <v>0</v>
      </c>
      <c r="D79" s="258" t="s">
        <v>424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49.5" x14ac:dyDescent="0.3">
      <c r="A82" s="41" t="s">
        <v>94</v>
      </c>
      <c r="B82" s="227">
        <v>0</v>
      </c>
      <c r="C82" s="221"/>
      <c r="D82" s="258" t="s">
        <v>475</v>
      </c>
      <c r="E82" s="235" t="s">
        <v>476</v>
      </c>
      <c r="F82" s="221"/>
    </row>
    <row r="83" spans="1:6" x14ac:dyDescent="0.3">
      <c r="A83" s="297" t="s">
        <v>38</v>
      </c>
      <c r="B83" s="298"/>
      <c r="C83" s="299"/>
      <c r="D83" s="125">
        <f>SUM(B66:C82)</f>
        <v>27</v>
      </c>
    </row>
    <row r="84" spans="1:6" x14ac:dyDescent="0.3">
      <c r="A84" s="297" t="s">
        <v>342</v>
      </c>
      <c r="B84" s="298"/>
      <c r="C84" s="299"/>
      <c r="D84" s="65">
        <f>D83/(COUNT(B66:C82)*2)</f>
        <v>0.84375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51" x14ac:dyDescent="0.4">
      <c r="A87" s="93" t="s">
        <v>320</v>
      </c>
      <c r="B87" s="237">
        <v>1</v>
      </c>
      <c r="C87" s="228"/>
      <c r="D87" s="222" t="s">
        <v>477</v>
      </c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7" t="s">
        <v>478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22" t="s">
        <v>428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125">
        <f>SUM(B87:C100)</f>
        <v>26</v>
      </c>
    </row>
    <row r="102" spans="1:6" x14ac:dyDescent="0.3">
      <c r="A102" s="297" t="s">
        <v>342</v>
      </c>
      <c r="B102" s="298"/>
      <c r="C102" s="299"/>
      <c r="D102" s="65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125">
        <f>SUM(B106:C116)</f>
        <v>22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66" x14ac:dyDescent="0.4">
      <c r="A125" s="41" t="s">
        <v>339</v>
      </c>
      <c r="B125" s="238">
        <v>1</v>
      </c>
      <c r="C125" s="228"/>
      <c r="D125" s="257" t="s">
        <v>430</v>
      </c>
      <c r="E125" s="257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ht="66" x14ac:dyDescent="0.3">
      <c r="A128" s="48" t="s">
        <v>183</v>
      </c>
      <c r="B128" s="238">
        <v>0</v>
      </c>
      <c r="C128" s="241"/>
      <c r="D128" s="222" t="s">
        <v>479</v>
      </c>
      <c r="E128" s="222" t="s">
        <v>451</v>
      </c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22" t="s">
        <v>432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33" x14ac:dyDescent="0.35">
      <c r="A131" s="88" t="s">
        <v>366</v>
      </c>
      <c r="B131" s="238">
        <v>2</v>
      </c>
      <c r="C131" s="249" t="str">
        <f>IF(B131=0, -5, "0")</f>
        <v>0</v>
      </c>
      <c r="D131" s="257" t="s">
        <v>431</v>
      </c>
      <c r="E131" s="257"/>
      <c r="F131" s="233"/>
    </row>
    <row r="132" spans="1:6" x14ac:dyDescent="0.3">
      <c r="A132" s="297" t="s">
        <v>38</v>
      </c>
      <c r="B132" s="298"/>
      <c r="C132" s="299"/>
      <c r="D132" s="125">
        <f>SUM(B121:C131)</f>
        <v>19</v>
      </c>
    </row>
    <row r="133" spans="1:6" x14ac:dyDescent="0.3">
      <c r="A133" s="297" t="s">
        <v>342</v>
      </c>
      <c r="B133" s="298"/>
      <c r="C133" s="299"/>
      <c r="D133" s="63">
        <f>D132/(COUNT(B121:C131)*2)</f>
        <v>0.86363636363636365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>
        <v>0</v>
      </c>
      <c r="C139" s="222"/>
      <c r="D139" s="259" t="s">
        <v>435</v>
      </c>
      <c r="E139" s="221" t="s">
        <v>436</v>
      </c>
      <c r="F139" s="221"/>
    </row>
    <row r="140" spans="1:6" s="50" customFormat="1" ht="49.5" x14ac:dyDescent="0.3">
      <c r="A140" s="49" t="s">
        <v>350</v>
      </c>
      <c r="B140" s="237">
        <v>0</v>
      </c>
      <c r="C140" s="244"/>
      <c r="D140" s="260" t="s">
        <v>437</v>
      </c>
      <c r="E140" s="260" t="s">
        <v>438</v>
      </c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E143" s="221"/>
      <c r="F143" s="221"/>
    </row>
    <row r="144" spans="1:6" ht="66" x14ac:dyDescent="0.35">
      <c r="A144" s="76" t="s">
        <v>218</v>
      </c>
      <c r="B144" s="237">
        <v>2</v>
      </c>
      <c r="C144" s="250" t="str">
        <f>IF(B144=0, -5, "0")</f>
        <v>0</v>
      </c>
      <c r="D144" s="260" t="s">
        <v>439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ht="33" x14ac:dyDescent="0.3">
      <c r="A146" s="93" t="s">
        <v>240</v>
      </c>
      <c r="B146" s="259">
        <v>1</v>
      </c>
      <c r="C146" s="222"/>
      <c r="D146" s="259" t="s">
        <v>433</v>
      </c>
      <c r="E146" s="257" t="s">
        <v>434</v>
      </c>
      <c r="F146" s="221"/>
    </row>
    <row r="147" spans="1:6" ht="66" x14ac:dyDescent="0.3">
      <c r="A147" s="41" t="s">
        <v>352</v>
      </c>
      <c r="B147" s="237">
        <v>1</v>
      </c>
      <c r="C147" s="222"/>
      <c r="D147" s="259" t="s">
        <v>441</v>
      </c>
      <c r="E147" s="221"/>
      <c r="F147" s="221"/>
    </row>
    <row r="148" spans="1:6" x14ac:dyDescent="0.3">
      <c r="A148" s="297" t="s">
        <v>38</v>
      </c>
      <c r="B148" s="298"/>
      <c r="C148" s="299"/>
      <c r="D148" s="125">
        <f>SUM(B136:C147)</f>
        <v>18</v>
      </c>
    </row>
    <row r="149" spans="1:6" x14ac:dyDescent="0.3">
      <c r="A149" s="297" t="s">
        <v>342</v>
      </c>
      <c r="B149" s="298"/>
      <c r="C149" s="299"/>
      <c r="D149" s="65">
        <f>D148/(COUNT(B136:C147)*2)</f>
        <v>0.75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188">
        <f>SUM(B152:C159)</f>
        <v>16</v>
      </c>
    </row>
    <row r="161" spans="1:6" x14ac:dyDescent="0.3">
      <c r="A161" s="297" t="s">
        <v>342</v>
      </c>
      <c r="B161" s="298"/>
      <c r="C161" s="299"/>
      <c r="D161" s="65">
        <f>D160/(COUNT(B152:C159)*2)</f>
        <v>1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148.5" x14ac:dyDescent="0.3">
      <c r="A166" s="87" t="s">
        <v>241</v>
      </c>
      <c r="B166" s="221">
        <v>0</v>
      </c>
      <c r="C166" s="221"/>
      <c r="D166" s="222" t="s">
        <v>454</v>
      </c>
      <c r="E166" s="257" t="s">
        <v>449</v>
      </c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7" t="s">
        <v>38</v>
      </c>
      <c r="B168" s="298"/>
      <c r="C168" s="299"/>
      <c r="D168" s="125">
        <f>SUM(B164:C167)</f>
        <v>6</v>
      </c>
    </row>
    <row r="169" spans="1:6" x14ac:dyDescent="0.3">
      <c r="A169" s="297" t="s">
        <v>342</v>
      </c>
      <c r="B169" s="298"/>
      <c r="C169" s="299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ht="33" x14ac:dyDescent="0.3">
      <c r="A174" s="87" t="s">
        <v>220</v>
      </c>
      <c r="B174" s="221">
        <v>1</v>
      </c>
      <c r="C174" s="221"/>
      <c r="D174" s="222" t="s">
        <v>450</v>
      </c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125">
        <f>SUM(B172:C175)</f>
        <v>7</v>
      </c>
    </row>
    <row r="177" spans="1:6" x14ac:dyDescent="0.3">
      <c r="A177" s="297" t="s">
        <v>342</v>
      </c>
      <c r="B177" s="298"/>
      <c r="C177" s="29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ht="33" x14ac:dyDescent="0.3">
      <c r="A180" s="87" t="s">
        <v>364</v>
      </c>
      <c r="B180" s="221">
        <v>0</v>
      </c>
      <c r="C180" s="221"/>
      <c r="D180" s="257" t="s">
        <v>444</v>
      </c>
      <c r="E180" s="222" t="s">
        <v>445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ht="66" x14ac:dyDescent="0.3">
      <c r="A182" s="41" t="s">
        <v>97</v>
      </c>
      <c r="B182" s="221">
        <v>1</v>
      </c>
      <c r="C182" s="221"/>
      <c r="D182" s="222" t="s">
        <v>446</v>
      </c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125">
        <f>SUM(B180:C184)</f>
        <v>7</v>
      </c>
    </row>
    <row r="186" spans="1:6" x14ac:dyDescent="0.3">
      <c r="A186" s="297" t="s">
        <v>342</v>
      </c>
      <c r="B186" s="298"/>
      <c r="C186" s="299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ht="33" x14ac:dyDescent="0.3">
      <c r="A192" s="96" t="s">
        <v>212</v>
      </c>
      <c r="B192" s="221">
        <v>1</v>
      </c>
      <c r="C192" s="221"/>
      <c r="D192" s="257" t="s">
        <v>447</v>
      </c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7</v>
      </c>
    </row>
    <row r="194" spans="1:4" x14ac:dyDescent="0.3">
      <c r="A194" s="297" t="s">
        <v>342</v>
      </c>
      <c r="B194" s="298"/>
      <c r="C194" s="299"/>
      <c r="D194" s="65">
        <f>D193/(COUNT(B189:C192)*2)</f>
        <v>0.875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202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0.88596491228070173</v>
      </c>
    </row>
  </sheetData>
  <sheetProtection algorithmName="SHA-512" hashValue="ggRO1Me+NlZnomXhxTfwXM+DN/poaNh0nwduPXIeD1stTIExsPJZESHu/qZaPNpWXM616DCgF2OQvwaHz6PeIA==" saltValue="6ZnMmsjagbwv/J84vIFENA==" spinCount="100000" sheet="1" objects="1" scenarios="1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0" zoomScale="60" zoomScaleNormal="100" workbookViewId="0">
      <selection activeCell="D493" sqref="D49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 xml:space="preserve">Dorra Sousse 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 t="s">
        <v>480</v>
      </c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 t="s">
        <v>481</v>
      </c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>
        <v>42888</v>
      </c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0.98056537102473496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42888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ht="30" x14ac:dyDescent="0.25">
      <c r="A19" s="169" t="s">
        <v>10</v>
      </c>
      <c r="B19" s="170">
        <v>1</v>
      </c>
      <c r="C19" s="170"/>
      <c r="D19" s="168" t="s">
        <v>482</v>
      </c>
      <c r="E19" s="147"/>
      <c r="F19" s="147"/>
    </row>
    <row r="20" spans="1:8" x14ac:dyDescent="0.25">
      <c r="A20" s="169" t="s">
        <v>211</v>
      </c>
      <c r="B20" s="170">
        <v>2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7</v>
      </c>
    </row>
    <row r="24" spans="1:8" x14ac:dyDescent="0.25">
      <c r="A24" s="19" t="s">
        <v>37</v>
      </c>
      <c r="B24" s="20"/>
      <c r="C24" s="21"/>
      <c r="D24" s="63">
        <f>D23/(COUNT(B19:C22)*2)</f>
        <v>0.875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1</v>
      </c>
      <c r="C32" s="170"/>
      <c r="D32" s="156" t="s">
        <v>483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17</v>
      </c>
    </row>
    <row r="38" spans="1:7" x14ac:dyDescent="0.25">
      <c r="A38" s="19" t="s">
        <v>37</v>
      </c>
      <c r="B38" s="20"/>
      <c r="C38" s="21"/>
      <c r="D38" s="63">
        <f>D37/(COUNT(B27:C35)*2)</f>
        <v>0.94444444444444442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0.92307692307692313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42888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 t="s">
        <v>484</v>
      </c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 t="s">
        <v>484</v>
      </c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7" t="s">
        <v>484</v>
      </c>
      <c r="F68" s="147"/>
    </row>
    <row r="69" spans="1:6" x14ac:dyDescent="0.25">
      <c r="A69" s="169" t="s">
        <v>117</v>
      </c>
      <c r="B69" s="170" t="s">
        <v>34</v>
      </c>
      <c r="C69" s="171"/>
      <c r="D69" s="157" t="s">
        <v>484</v>
      </c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2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38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2</v>
      </c>
      <c r="C90" s="170"/>
      <c r="D90" s="156" t="s">
        <v>485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54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42888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2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1</v>
      </c>
      <c r="C118" s="170"/>
      <c r="D118" s="12" t="s">
        <v>488</v>
      </c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>
        <v>1</v>
      </c>
      <c r="C129" s="218" t="str">
        <f>IF(B129=0, -5, "0")</f>
        <v>0</v>
      </c>
      <c r="D129" s="146" t="s">
        <v>489</v>
      </c>
      <c r="E129" s="173"/>
      <c r="F129" s="173"/>
    </row>
    <row r="130" spans="1:6" x14ac:dyDescent="0.25">
      <c r="A130" s="24" t="s">
        <v>83</v>
      </c>
      <c r="B130" s="171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3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2</v>
      </c>
      <c r="C145" s="154"/>
      <c r="D145" s="134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68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0.97142857142857142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42888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1</v>
      </c>
      <c r="C168" s="170"/>
      <c r="D168" s="143" t="s">
        <v>495</v>
      </c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1</v>
      </c>
      <c r="C176" s="217" t="str">
        <f>IF(B176=0, -5, "0")</f>
        <v>0</v>
      </c>
      <c r="D176" s="168" t="s">
        <v>494</v>
      </c>
      <c r="E176" s="147"/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0.96153846153846156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42888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2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30" x14ac:dyDescent="0.25">
      <c r="A222" s="108" t="s">
        <v>72</v>
      </c>
      <c r="B222" s="170">
        <v>2</v>
      </c>
      <c r="C222" s="217" t="str">
        <f>IF(B222=0, -5, "0")</f>
        <v>0</v>
      </c>
      <c r="D222" s="168" t="s">
        <v>499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2</v>
      </c>
      <c r="C241" s="154"/>
      <c r="D241" s="265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42888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ht="60" x14ac:dyDescent="0.25">
      <c r="A252" s="23" t="s">
        <v>148</v>
      </c>
      <c r="B252" s="170">
        <v>1</v>
      </c>
      <c r="C252" s="170"/>
      <c r="D252" s="168" t="s">
        <v>470</v>
      </c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23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0.95833333333333337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30" x14ac:dyDescent="0.3">
      <c r="A273" s="48" t="s">
        <v>80</v>
      </c>
      <c r="B273" s="171">
        <v>1</v>
      </c>
      <c r="C273" s="170"/>
      <c r="D273" s="11" t="s">
        <v>503</v>
      </c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2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30" x14ac:dyDescent="0.25">
      <c r="A277" s="108" t="s">
        <v>173</v>
      </c>
      <c r="B277" s="171">
        <v>1</v>
      </c>
      <c r="C277" s="218" t="str">
        <f>IF(B277=0, -5, "0")</f>
        <v>0</v>
      </c>
      <c r="D277" s="164" t="s">
        <v>504</v>
      </c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1</v>
      </c>
      <c r="C284" s="154"/>
      <c r="D284" s="266">
        <v>0.33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0.94117647058823528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55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42888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ht="30" x14ac:dyDescent="0.25">
      <c r="A308" s="18" t="s">
        <v>5</v>
      </c>
      <c r="B308" s="171">
        <v>1</v>
      </c>
      <c r="C308" s="170"/>
      <c r="D308" s="157" t="s">
        <v>506</v>
      </c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134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42888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7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42888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ht="30" x14ac:dyDescent="0.25">
      <c r="A368" s="18" t="s">
        <v>105</v>
      </c>
      <c r="B368" s="171">
        <v>1</v>
      </c>
      <c r="C368" s="170"/>
      <c r="D368" s="143" t="s">
        <v>508</v>
      </c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42888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42888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1</v>
      </c>
      <c r="C438" s="170"/>
      <c r="D438" s="168" t="s">
        <v>510</v>
      </c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7</v>
      </c>
    </row>
    <row r="443" spans="1:7" x14ac:dyDescent="0.25">
      <c r="A443" s="19" t="s">
        <v>37</v>
      </c>
      <c r="B443" s="20"/>
      <c r="C443" s="21"/>
      <c r="D443" s="63">
        <f>D442/(COUNT(B438:C441)*2)</f>
        <v>0.875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11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ht="30" x14ac:dyDescent="0.25">
      <c r="A457" s="32" t="s">
        <v>245</v>
      </c>
      <c r="B457" s="170">
        <v>1</v>
      </c>
      <c r="C457" s="170"/>
      <c r="D457" s="156" t="s">
        <v>452</v>
      </c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5">
        <v>0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7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25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0.84818181818181815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555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0.98056537102473496</v>
      </c>
    </row>
  </sheetData>
  <sheetProtection algorithmName="SHA-512" hashValue="yt3CYTimZ9LFoptaDpvP1c/EnJhlWqGuF6iyBLRimvAKEHreOriN5qn1i+rN9vzZaDsiTRk3Wsv0yxrpU0qsCw==" saltValue="P1+dxYNQxVSdNwCRX0Ih3g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8" zoomScale="80" zoomScaleNormal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 xml:space="preserve">Dorra Sousse 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 t="str">
        <f>'A2 Exploitation'!B9:F9</f>
        <v>Dr Hend KAMOUN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 t="str">
        <f>'A2 Exploitation'!B10:F10</f>
        <v>Directeur magasin et chefs rayons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'A2 Exploitation'!B11:F11</f>
        <v>42888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0.78947368421052633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ht="49.5" x14ac:dyDescent="0.3">
      <c r="A17" s="41" t="s">
        <v>316</v>
      </c>
      <c r="B17" s="221">
        <v>1</v>
      </c>
      <c r="C17" s="221"/>
      <c r="D17" s="222" t="s">
        <v>498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9</v>
      </c>
    </row>
    <row r="23" spans="1:6" x14ac:dyDescent="0.3">
      <c r="A23" s="297" t="s">
        <v>342</v>
      </c>
      <c r="B23" s="298"/>
      <c r="C23" s="299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33.75" x14ac:dyDescent="0.35">
      <c r="A26" s="76" t="s">
        <v>107</v>
      </c>
      <c r="B26" s="221">
        <v>1</v>
      </c>
      <c r="C26" s="248" t="str">
        <f>IF(B26=0, -5, "0")</f>
        <v>0</v>
      </c>
      <c r="D26" s="222" t="s">
        <v>460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11</v>
      </c>
    </row>
    <row r="33" spans="1:6" x14ac:dyDescent="0.3">
      <c r="A33" s="297" t="s">
        <v>342</v>
      </c>
      <c r="B33" s="298"/>
      <c r="C33" s="299"/>
      <c r="D33" s="65">
        <f>D32/(COUNT(B26:C31)*2)</f>
        <v>0.91666666666666663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10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1</v>
      </c>
      <c r="C45" s="221"/>
      <c r="D45" s="225" t="s">
        <v>507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68">
        <v>0.56000000000000005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11</v>
      </c>
    </row>
    <row r="52" spans="1:6" x14ac:dyDescent="0.3">
      <c r="A52" s="297" t="s">
        <v>342</v>
      </c>
      <c r="B52" s="298"/>
      <c r="C52" s="299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0.75" x14ac:dyDescent="0.3">
      <c r="A58" s="51" t="s">
        <v>101</v>
      </c>
      <c r="B58" s="221">
        <v>1</v>
      </c>
      <c r="C58" s="221"/>
      <c r="D58" s="225" t="s">
        <v>513</v>
      </c>
      <c r="E58" s="221"/>
      <c r="F58" s="221"/>
    </row>
    <row r="59" spans="1:6" ht="66.75" x14ac:dyDescent="0.35">
      <c r="A59" s="83" t="s">
        <v>249</v>
      </c>
      <c r="B59" s="221">
        <v>1</v>
      </c>
      <c r="C59" s="248" t="str">
        <f>IF(B59=0, -5, "0")</f>
        <v>0</v>
      </c>
      <c r="D59" s="222" t="s">
        <v>509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12</v>
      </c>
    </row>
    <row r="63" spans="1:6" x14ac:dyDescent="0.3">
      <c r="A63" s="297" t="s">
        <v>342</v>
      </c>
      <c r="B63" s="298"/>
      <c r="C63" s="299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 t="s">
        <v>34</v>
      </c>
      <c r="C66" s="228"/>
      <c r="D66" s="229" t="s">
        <v>487</v>
      </c>
      <c r="E66" s="229"/>
      <c r="F66" s="221"/>
    </row>
    <row r="67" spans="1:6" ht="19.5" x14ac:dyDescent="0.4">
      <c r="A67" s="41" t="s">
        <v>319</v>
      </c>
      <c r="B67" s="227" t="s">
        <v>34</v>
      </c>
      <c r="C67" s="228"/>
      <c r="D67" s="229" t="s">
        <v>487</v>
      </c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 t="s">
        <v>34</v>
      </c>
      <c r="C69" s="228"/>
      <c r="D69" s="229" t="s">
        <v>487</v>
      </c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29" t="s">
        <v>487</v>
      </c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9" t="s">
        <v>487</v>
      </c>
      <c r="E71" s="226"/>
      <c r="F71" s="221"/>
    </row>
    <row r="72" spans="1:6" ht="19.5" x14ac:dyDescent="0.4">
      <c r="A72" s="41" t="s">
        <v>103</v>
      </c>
      <c r="B72" s="227" t="s">
        <v>34</v>
      </c>
      <c r="C72" s="228"/>
      <c r="D72" s="229" t="s">
        <v>487</v>
      </c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99.75" x14ac:dyDescent="0.35">
      <c r="A76" s="89" t="s">
        <v>332</v>
      </c>
      <c r="B76" s="227">
        <v>0</v>
      </c>
      <c r="C76" s="248">
        <f>IF(B76=0, -5, "0")</f>
        <v>-5</v>
      </c>
      <c r="D76" s="222" t="s">
        <v>486</v>
      </c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13</v>
      </c>
    </row>
    <row r="84" spans="1:6" x14ac:dyDescent="0.3">
      <c r="A84" s="297" t="s">
        <v>342</v>
      </c>
      <c r="B84" s="298"/>
      <c r="C84" s="299"/>
      <c r="D84" s="65">
        <f>D83/(COUNT(B66:C82)*2)</f>
        <v>0.59090909090909094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67.5" x14ac:dyDescent="0.4">
      <c r="A87" s="93" t="s">
        <v>320</v>
      </c>
      <c r="B87" s="237">
        <v>1</v>
      </c>
      <c r="C87" s="228"/>
      <c r="D87" s="222" t="s">
        <v>492</v>
      </c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1</v>
      </c>
      <c r="C90" s="228"/>
      <c r="D90" s="234" t="s">
        <v>493</v>
      </c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1</v>
      </c>
      <c r="C94" s="221"/>
      <c r="D94" s="222" t="s">
        <v>490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0</v>
      </c>
      <c r="C98" s="248">
        <f>IF(B98=0, -5, "0")</f>
        <v>-5</v>
      </c>
      <c r="D98" s="222" t="s">
        <v>491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18</v>
      </c>
    </row>
    <row r="102" spans="1:6" x14ac:dyDescent="0.3">
      <c r="A102" s="297" t="s">
        <v>342</v>
      </c>
      <c r="B102" s="298"/>
      <c r="C102" s="299"/>
      <c r="D102" s="65">
        <f>D101/(COUNT(B87:C100)*2)</f>
        <v>0.6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 t="s">
        <v>34</v>
      </c>
      <c r="C106" s="228"/>
      <c r="D106" s="234" t="s">
        <v>496</v>
      </c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1</v>
      </c>
      <c r="C114" s="248" t="str">
        <f>IF(B114=0, -5, "0")</f>
        <v>0</v>
      </c>
      <c r="D114" s="222" t="s">
        <v>497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19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0.95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51" x14ac:dyDescent="0.4">
      <c r="A124" s="48" t="s">
        <v>285</v>
      </c>
      <c r="B124" s="238">
        <v>1</v>
      </c>
      <c r="C124" s="228"/>
      <c r="D124" s="222" t="s">
        <v>501</v>
      </c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>
        <v>2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>
        <v>2</v>
      </c>
      <c r="C127" s="249" t="str">
        <f>IF(B127=0, -5, "0")</f>
        <v>0</v>
      </c>
      <c r="D127" s="222"/>
      <c r="E127" s="222"/>
      <c r="F127" s="221"/>
    </row>
    <row r="128" spans="1:6" ht="33" x14ac:dyDescent="0.3">
      <c r="A128" s="48" t="s">
        <v>183</v>
      </c>
      <c r="B128" s="238">
        <v>1</v>
      </c>
      <c r="C128" s="241"/>
      <c r="D128" s="222" t="s">
        <v>500</v>
      </c>
      <c r="E128" s="222"/>
      <c r="F128" s="221"/>
    </row>
    <row r="129" spans="1:6" ht="66.75" x14ac:dyDescent="0.35">
      <c r="A129" s="83" t="s">
        <v>217</v>
      </c>
      <c r="B129" s="238">
        <v>1</v>
      </c>
      <c r="C129" s="249" t="str">
        <f>IF(B129=0, -5, "0")</f>
        <v>0</v>
      </c>
      <c r="D129" s="222" t="s">
        <v>502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19</v>
      </c>
    </row>
    <row r="133" spans="1:6" x14ac:dyDescent="0.3">
      <c r="A133" s="297" t="s">
        <v>342</v>
      </c>
      <c r="B133" s="298"/>
      <c r="C133" s="299"/>
      <c r="D133" s="63">
        <f>D132/(COUNT(B121:C131)*2)</f>
        <v>0.86363636363636365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ht="33" x14ac:dyDescent="0.3">
      <c r="A139" s="95" t="s">
        <v>325</v>
      </c>
      <c r="B139" s="237">
        <v>1</v>
      </c>
      <c r="C139" s="222"/>
      <c r="D139" s="259" t="s">
        <v>435</v>
      </c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>
        <v>2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 t="s">
        <v>505</v>
      </c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21</v>
      </c>
    </row>
    <row r="149" spans="1:6" x14ac:dyDescent="0.3">
      <c r="A149" s="297" t="s">
        <v>342</v>
      </c>
      <c r="B149" s="298"/>
      <c r="C149" s="299"/>
      <c r="D149" s="65">
        <f>D148/(COUNT(B136:C147)*2)</f>
        <v>0.875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511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9</v>
      </c>
    </row>
    <row r="161" spans="1:6" x14ac:dyDescent="0.3">
      <c r="A161" s="297" t="s">
        <v>342</v>
      </c>
      <c r="B161" s="298"/>
      <c r="C161" s="299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148.5" x14ac:dyDescent="0.3">
      <c r="A166" s="87" t="s">
        <v>241</v>
      </c>
      <c r="B166" s="221">
        <v>0</v>
      </c>
      <c r="C166" s="221"/>
      <c r="D166" s="222" t="s">
        <v>454</v>
      </c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6</v>
      </c>
    </row>
    <row r="169" spans="1:6" x14ac:dyDescent="0.3">
      <c r="A169" s="297" t="s">
        <v>342</v>
      </c>
      <c r="B169" s="298"/>
      <c r="C169" s="299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2</v>
      </c>
      <c r="C172" s="221"/>
      <c r="D172" s="222"/>
      <c r="E172" s="221"/>
      <c r="F172" s="221"/>
    </row>
    <row r="173" spans="1:6" ht="30.75" x14ac:dyDescent="0.3">
      <c r="A173" s="41" t="s">
        <v>96</v>
      </c>
      <c r="B173" s="221">
        <v>1</v>
      </c>
      <c r="C173" s="221"/>
      <c r="D173" s="247" t="s">
        <v>498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36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7</v>
      </c>
    </row>
    <row r="177" spans="1:6" x14ac:dyDescent="0.3">
      <c r="A177" s="297" t="s">
        <v>342</v>
      </c>
      <c r="B177" s="298"/>
      <c r="C177" s="299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ht="33" x14ac:dyDescent="0.3">
      <c r="A180" s="87" t="s">
        <v>364</v>
      </c>
      <c r="B180" s="221">
        <v>1</v>
      </c>
      <c r="C180" s="221"/>
      <c r="D180" s="222" t="s">
        <v>512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ht="66" x14ac:dyDescent="0.3">
      <c r="A182" s="41" t="s">
        <v>97</v>
      </c>
      <c r="B182" s="221">
        <v>1</v>
      </c>
      <c r="C182" s="221"/>
      <c r="D182" s="222" t="s">
        <v>446</v>
      </c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8</v>
      </c>
    </row>
    <row r="186" spans="1:6" x14ac:dyDescent="0.3">
      <c r="A186" s="297" t="s">
        <v>342</v>
      </c>
      <c r="B186" s="298"/>
      <c r="C186" s="299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ht="33" x14ac:dyDescent="0.3">
      <c r="A191" s="48" t="s">
        <v>360</v>
      </c>
      <c r="B191" s="221">
        <v>1</v>
      </c>
      <c r="C191" s="221"/>
      <c r="D191" s="222" t="s">
        <v>513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7</v>
      </c>
    </row>
    <row r="194" spans="1:4" x14ac:dyDescent="0.3">
      <c r="A194" s="297" t="s">
        <v>342</v>
      </c>
      <c r="B194" s="298"/>
      <c r="C194" s="299"/>
      <c r="D194" s="65">
        <f>D193/(COUNT(B189:C192)*2)</f>
        <v>0.875</v>
      </c>
    </row>
    <row r="196" spans="1:4" ht="18" x14ac:dyDescent="0.35">
      <c r="A196" s="121" t="s">
        <v>284</v>
      </c>
      <c r="B196" s="120"/>
      <c r="C196" s="120"/>
      <c r="D196" s="220">
        <v>0.7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0.78947368421052633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87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 xml:space="preserve">Dorra Sousse 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6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LZXvOiW+tTo2/air2tqqX4HLwUFQJfpxKvxVmHCbaK9Kw/XezWy0K9y9Z8U8e4uQ1rMhQzc5EJ6spjpOVd6EsA==" saltValue="xok8X0978tqeRV5eBhY9s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 xml:space="preserve">Dorra Sousse 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'A3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'A3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'A3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7" x14ac:dyDescent="0.3">
      <c r="A33" s="297" t="s">
        <v>342</v>
      </c>
      <c r="B33" s="298"/>
      <c r="C33" s="299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7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4" t="s">
        <v>21</v>
      </c>
      <c r="B44" s="305"/>
      <c r="C44" s="305"/>
      <c r="D44" s="305"/>
      <c r="E44" s="305"/>
      <c r="F44" s="305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0" zoomScale="60" zoomScaleNormal="60" workbookViewId="0">
      <selection activeCell="D499" activeCellId="13" sqref="D36 D92 D145 D185 D241 D284 D317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 xml:space="preserve">Dorra Sousse 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6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6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gl5g+dzGCvK/e8KtZZD/EaPcjR5fPDEXsTADnSFJ179lwEKzJ/buqO5BTqbTcBCyc/WOeBjsSHhg1k4WORuIA==" saltValue="jGNLRWQ9WKREZ2o0diQ8p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 xml:space="preserve">Dorra Sousse 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'A4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'A4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'A4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2017-02-17T13:42:57Z</cp:lastPrinted>
  <dcterms:created xsi:type="dcterms:W3CDTF">2015-10-03T07:44:26Z</dcterms:created>
  <dcterms:modified xsi:type="dcterms:W3CDTF">2017-06-10T10:34:03Z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