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CM Dorra\03-mars 2017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7" i="17" s="1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D160" i="27" s="1"/>
  <c r="D161" i="27" s="1"/>
  <c r="C144" i="27"/>
  <c r="C143" i="27"/>
  <c r="C137" i="27"/>
  <c r="C131" i="27"/>
  <c r="C129" i="27"/>
  <c r="C127" i="27"/>
  <c r="C126" i="27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C60" i="27"/>
  <c r="D62" i="27" s="1"/>
  <c r="D63" i="27" s="1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D83" i="25" s="1"/>
  <c r="D84" i="25" s="1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D148" i="23" s="1"/>
  <c r="D149" i="23" s="1"/>
  <c r="C131" i="23"/>
  <c r="C129" i="23"/>
  <c r="C127" i="23"/>
  <c r="C126" i="23"/>
  <c r="D132" i="23" s="1"/>
  <c r="D133" i="23" s="1"/>
  <c r="C115" i="23"/>
  <c r="C114" i="23"/>
  <c r="C111" i="23"/>
  <c r="D117" i="23" s="1"/>
  <c r="D118" i="23" s="1"/>
  <c r="C99" i="23"/>
  <c r="C98" i="23"/>
  <c r="C93" i="23"/>
  <c r="C92" i="23"/>
  <c r="C81" i="23"/>
  <c r="C79" i="23"/>
  <c r="C76" i="23"/>
  <c r="C75" i="23"/>
  <c r="C74" i="23"/>
  <c r="D83" i="23" s="1"/>
  <c r="D84" i="23" s="1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D83" i="21" s="1"/>
  <c r="D84" i="21" s="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D117" i="19" s="1"/>
  <c r="D118" i="19" s="1"/>
  <c r="C111" i="19"/>
  <c r="C99" i="19"/>
  <c r="C98" i="19"/>
  <c r="C93" i="19"/>
  <c r="C92" i="19"/>
  <c r="C81" i="19"/>
  <c r="C79" i="19"/>
  <c r="C76" i="19"/>
  <c r="C75" i="19"/>
  <c r="C74" i="19"/>
  <c r="C60" i="19"/>
  <c r="D62" i="19" s="1"/>
  <c r="D63" i="19" s="1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D146" i="26" s="1"/>
  <c r="C129" i="26"/>
  <c r="C127" i="26"/>
  <c r="C125" i="26"/>
  <c r="C121" i="26"/>
  <c r="D134" i="26" s="1"/>
  <c r="D135" i="26" s="1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C498" i="24"/>
  <c r="D500" i="24" s="1"/>
  <c r="D501" i="24" s="1"/>
  <c r="D491" i="24"/>
  <c r="D492" i="24" s="1"/>
  <c r="C477" i="24"/>
  <c r="C476" i="24"/>
  <c r="C467" i="24"/>
  <c r="D470" i="24" s="1"/>
  <c r="D471" i="24" s="1"/>
  <c r="D461" i="24"/>
  <c r="D462" i="24" s="1"/>
  <c r="D448" i="24"/>
  <c r="D449" i="24" s="1"/>
  <c r="D442" i="24"/>
  <c r="D451" i="24" s="1"/>
  <c r="D452" i="24" s="1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D349" i="24" s="1"/>
  <c r="D350" i="24" s="1"/>
  <c r="C333" i="24"/>
  <c r="C331" i="24"/>
  <c r="D336" i="24" s="1"/>
  <c r="D337" i="24" s="1"/>
  <c r="C330" i="24"/>
  <c r="A325" i="24"/>
  <c r="C315" i="24"/>
  <c r="C311" i="24"/>
  <c r="D318" i="24" s="1"/>
  <c r="C309" i="24"/>
  <c r="C300" i="24"/>
  <c r="D302" i="24" s="1"/>
  <c r="D303" i="24" s="1"/>
  <c r="A292" i="24"/>
  <c r="C279" i="24"/>
  <c r="C277" i="24"/>
  <c r="C271" i="24"/>
  <c r="D285" i="24" s="1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D206" i="24" s="1"/>
  <c r="D207" i="24" s="1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D110" i="24" s="1"/>
  <c r="D111" i="24" s="1"/>
  <c r="C107" i="24"/>
  <c r="A100" i="24"/>
  <c r="C87" i="24"/>
  <c r="D93" i="24" s="1"/>
  <c r="D94" i="24" s="1"/>
  <c r="C76" i="24"/>
  <c r="C75" i="24"/>
  <c r="C70" i="24"/>
  <c r="C64" i="24"/>
  <c r="C62" i="24"/>
  <c r="D81" i="24" s="1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D242" i="22" s="1"/>
  <c r="C224" i="22"/>
  <c r="C222" i="22"/>
  <c r="C214" i="22"/>
  <c r="C211" i="22"/>
  <c r="D206" i="22"/>
  <c r="D207" i="22" s="1"/>
  <c r="C204" i="22"/>
  <c r="C203" i="22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C143" i="22"/>
  <c r="D146" i="22" s="1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D491" i="20" s="1"/>
  <c r="D492" i="20" s="1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D336" i="20" s="1"/>
  <c r="D337" i="20" s="1"/>
  <c r="C331" i="20"/>
  <c r="C330" i="20"/>
  <c r="A325" i="20"/>
  <c r="C315" i="20"/>
  <c r="D318" i="20" s="1"/>
  <c r="C311" i="20"/>
  <c r="C309" i="20"/>
  <c r="C300" i="20"/>
  <c r="D302" i="20" s="1"/>
  <c r="D303" i="20" s="1"/>
  <c r="A292" i="20"/>
  <c r="C279" i="20"/>
  <c r="C277" i="20"/>
  <c r="C271" i="20"/>
  <c r="D285" i="20" s="1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D491" i="18"/>
  <c r="D492" i="18" s="1"/>
  <c r="C477" i="18"/>
  <c r="C476" i="18"/>
  <c r="C467" i="18"/>
  <c r="D470" i="18" s="1"/>
  <c r="D471" i="18" s="1"/>
  <c r="D461" i="18"/>
  <c r="D462" i="18" s="1"/>
  <c r="D448" i="18"/>
  <c r="D442" i="18"/>
  <c r="D443" i="18" s="1"/>
  <c r="C439" i="18"/>
  <c r="A436" i="18"/>
  <c r="C426" i="18"/>
  <c r="C423" i="18"/>
  <c r="C419" i="18"/>
  <c r="D415" i="18"/>
  <c r="D416" i="18" s="1"/>
  <c r="C413" i="18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D263" i="18" s="1"/>
  <c r="D264" i="18" s="1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D206" i="18" s="1"/>
  <c r="D207" i="18" s="1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D81" i="18" s="1"/>
  <c r="C53" i="18"/>
  <c r="C51" i="18"/>
  <c r="D54" i="18" s="1"/>
  <c r="D55" i="18" s="1"/>
  <c r="A44" i="18"/>
  <c r="D37" i="18"/>
  <c r="C33" i="18"/>
  <c r="C28" i="18"/>
  <c r="D23" i="18"/>
  <c r="D24" i="18" s="1"/>
  <c r="A17" i="18"/>
  <c r="A8" i="18"/>
  <c r="C419" i="16"/>
  <c r="C423" i="16"/>
  <c r="D134" i="18" l="1"/>
  <c r="D135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451" i="18"/>
  <c r="D452" i="18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451" i="26"/>
  <c r="D452" i="26" s="1"/>
  <c r="D285" i="18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63" i="22"/>
  <c r="D264" i="22" s="1"/>
  <c r="D318" i="22"/>
  <c r="D336" i="22"/>
  <c r="D337" i="22" s="1"/>
  <c r="D451" i="22"/>
  <c r="D452" i="22" s="1"/>
  <c r="D443" i="24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88" i="24"/>
  <c r="D289" i="24" s="1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349" i="26" l="1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A7" i="25" l="1"/>
  <c r="A7" i="27"/>
  <c r="A7" i="19"/>
  <c r="A7" i="21"/>
  <c r="A7" i="23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1" i="16" l="1"/>
  <c r="B160" i="29" s="1"/>
  <c r="D470" i="16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<sst xmlns="http://schemas.openxmlformats.org/spreadsheetml/2006/main" count="4466" uniqueCount="480">
  <si>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</si>
  <si>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</si>
  <si>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</si>
  <si>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</si>
  <si>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</si>
  <si>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</si>
  <si>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</si>
  <si>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</si>
  <si>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</si>
  <si>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</si>
  <si>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</si>
  <si>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</si>
  <si>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</si>
  <si>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</si>
  <si>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</si>
  <si>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</si>
  <si>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</si>
  <si>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</si>
  <si>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</si>
  <si>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</si>
  <si>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</si>
  <si>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</si>
  <si>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</si>
  <si>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</si>
  <si>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</si>
  <si>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</si>
  <si>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</si>
  <si>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</si>
  <si>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</si>
  <si>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</si>
  <si>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</si>
  <si>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</si>
  <si>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</si>
  <si>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</si>
  <si>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</si>
  <si>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</si>
  <si>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</si>
  <si>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</si>
  <si>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</si>
  <si>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</si>
  <si>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</si>
  <si>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</si>
  <si>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</si>
  <si>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</si>
  <si>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</si>
  <si>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</si>
  <si>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</si>
  <si>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</si>
  <si>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</si>
  <si>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</si>
  <si>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</si>
  <si>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</si>
  <si>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</si>
  <si>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</si>
  <si>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</si>
  <si>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</si>
  <si>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</si>
  <si>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</si>
  <si>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</si>
  <si>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</si>
  <si>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</si>
  <si>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</si>
  <si>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</si>
  <si>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</si>
  <si>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</si>
  <si>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</si>
  <si>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</si>
  <si>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</si>
  <si>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</si>
  <si>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</si>
  <si>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</si>
  <si>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</si>
  <si>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</si>
  <si>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</si>
  <si>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</si>
  <si>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</si>
  <si>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</si>
  <si>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</si>
  <si>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</si>
  <si>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</si>
  <si>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</si>
  <si>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</si>
  <si>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</si>
  <si>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</si>
  <si>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</si>
  <si>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</si>
  <si>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</si>
  <si>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</si>
  <si>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</si>
  <si>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</si>
  <si>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</si>
  <si>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</si>
  <si>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</si>
  <si>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</si>
  <si>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</si>
  <si>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</si>
  <si>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</si>
  <si>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</si>
  <si>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</si>
  <si>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</si>
  <si>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</si>
  <si>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</si>
  <si>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</si>
  <si>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</si>
  <si>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</si>
  <si>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</si>
  <si>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</si>
  <si>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</si>
  <si>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</si>
  <si>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</si>
  <si>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</si>
  <si>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</si>
  <si>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</si>
  <si>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</si>
  <si>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</si>
  <si>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</si>
  <si>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</si>
  <si>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</si>
  <si>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</si>
  <si>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</si>
  <si>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</si>
  <si>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</si>
  <si>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</si>
  <si>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</si>
  <si>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</si>
  <si>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</si>
  <si>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</si>
  <si>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</si>
  <si>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</si>
  <si>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</si>
  <si>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</si>
  <si>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</si>
  <si>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</si>
  <si>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</si>
  <si>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</si>
  <si>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</si>
  <si>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</si>
  <si>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</si>
  <si>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</si>
  <si>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</si>
  <si>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</si>
  <si>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</si>
  <si>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</si>
  <si>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</si>
  <si>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</si>
  <si>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</si>
  <si>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</si>
  <si>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</si>
  <si>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</si>
  <si>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</si>
  <si>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</si>
  <si>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</si>
  <si>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</si>
  <si>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</si>
  <si>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</si>
  <si>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</si>
  <si>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</si>
  <si>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</si>
  <si>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</si>
  <si>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</si>
  <si>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</si>
  <si>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</si>
  <si>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</si>
  <si>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</si>
  <si>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</si>
  <si>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</si>
  <si>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</si>
  <si>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</si>
  <si>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</si>
  <si>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</si>
  <si>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</si>
  <si>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</si>
  <si>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</si>
  <si>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</si>
  <si>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</si>
  <si>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</si>
  <si>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</si>
  <si>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</si>
  <si>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</si>
  <si>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</si>
  <si>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</si>
  <si>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</si>
  <si>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</si>
  <si>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</si>
  <si>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</si>
  <si>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</si>
  <si>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</si>
  <si>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</si>
  <si>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</si>
  <si>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</si>
  <si>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</si>
  <si>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</si>
  <si>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</si>
  <si>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</si>
  <si>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</si>
  <si>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</si>
  <si>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</si>
  <si>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</si>
  <si>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</si>
  <si>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</si>
  <si>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</si>
  <si>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</si>
  <si>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</si>
  <si>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</si>
  <si>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</si>
  <si>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</si>
  <si>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</si>
  <si>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</si>
  <si>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</si>
  <si>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</si>
  <si>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</si>
  <si>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</si>
  <si>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</si>
  <si>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</si>
  <si>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</si>
  <si>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</si>
  <si>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</si>
  <si>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</si>
  <si>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</si>
  <si>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</si>
  <si>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</si>
  <si>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</si>
  <si>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</si>
  <si>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</si>
  <si>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</si>
  <si>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</si>
  <si>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</si>
  <si>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</si>
  <si>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</si>
  <si>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</si>
  <si>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</si>
  <si>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</si>
  <si>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</si>
  <si>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</si>
  <si>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</si>
  <si>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</si>
  <si>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</si>
  <si>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</si>
  <si>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</si>
  <si>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</si>
  <si>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</si>
  <si>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</si>
  <si>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</si>
  <si>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</si>
  <si>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</si>
  <si>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</si>
  <si>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</si>
  <si>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</si>
  <si>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</si>
  <si>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</si>
  <si>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</si>
  <si>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</si>
  <si>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</si>
  <si>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</si>
  <si>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</si>
  <si>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</si>
  <si>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</si>
  <si>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</si>
  <si>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</si>
  <si>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</si>
  <si>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</si>
  <si>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</si>
  <si>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</si>
  <si>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</si>
  <si>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</si>
  <si>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</si>
  <si>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</si>
  <si>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</si>
  <si>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</si>
  <si>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</si>
  <si>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</si>
  <si>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</si>
  <si>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</si>
  <si>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</si>
  <si>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</si>
  <si>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</si>
  <si>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</si>
  <si>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</si>
  <si>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</si>
  <si>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</si>
  <si>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</si>
  <si>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</si>
  <si>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</si>
  <si>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</si>
  <si>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</si>
  <si>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</si>
  <si>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</si>
  <si>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</si>
  <si>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</si>
  <si>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</si>
  <si>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</si>
  <si>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</si>
  <si>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</si>
  <si>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</si>
  <si>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</si>
  <si>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</si>
  <si>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</si>
  <si>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</si>
  <si>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</si>
  <si>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</si>
  <si>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</si>
  <si>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</si>
  <si>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</si>
  <si>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</si>
  <si>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</si>
  <si>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</si>
  <si>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</si>
  <si>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</si>
  <si>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</si>
  <si>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</si>
  <si>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</si>
  <si>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</si>
  <si>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</si>
  <si>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</si>
  <si>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</si>
  <si>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</si>
  <si>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</si>
  <si>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</si>
  <si>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</si>
  <si>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</si>
  <si>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</si>
  <si>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</si>
  <si>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</si>
  <si>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</si>
  <si>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</si>
  <si>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</si>
  <si>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</si>
  <si>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</si>
  <si>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</si>
  <si>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</si>
  <si>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</si>
  <si>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</si>
  <si>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</si>
  <si>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</si>
  <si>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</si>
  <si>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</si>
  <si>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</si>
  <si>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</si>
  <si>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</si>
  <si>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</si>
  <si>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</si>
  <si>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</si>
  <si>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</si>
  <si>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</si>
  <si>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</si>
  <si>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</si>
  <si>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</si>
  <si>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</si>
  <si>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</si>
  <si>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</si>
  <si>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</si>
  <si>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</si>
  <si>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</si>
  <si>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</si>
  <si>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</si>
  <si>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</si>
  <si>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</si>
  <si>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</si>
  <si>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</si>
  <si>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</si>
  <si>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</si>
  <si>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</si>
  <si>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</si>
  <si>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</si>
  <si>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</si>
  <si>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</si>
  <si>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</si>
  <si>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</si>
  <si>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</si>
  <si>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</si>
  <si>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</si>
  <si>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</si>
  <si>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</si>
  <si>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</si>
  <si>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</si>
  <si>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</si>
  <si>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</si>
  <si>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</si>
  <si>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</si>
  <si>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</si>
  <si>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</si>
  <si>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</si>
  <si>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</si>
  <si>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</si>
  <si>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</si>
  <si>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</si>
  <si>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</si>
  <si>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</si>
  <si>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</si>
  <si>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</si>
  <si>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</si>
  <si>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</si>
  <si>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</si>
  <si>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</si>
  <si>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</si>
  <si>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</si>
  <si>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</si>
  <si>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</si>
  <si>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</si>
  <si>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</si>
  <si>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</si>
  <si>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</si>
  <si>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</si>
  <si>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</si>
  <si>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</si>
  <si>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</si>
  <si>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</si>
  <si>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</si>
  <si>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</si>
  <si>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</si>
  <si>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</si>
  <si>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Directeur magasin &amp; Chefs rayons</t>
  </si>
  <si>
    <t>Adopter les nouvelles dispositives d'enregistrement des autocontrôles P et S.</t>
  </si>
  <si>
    <t xml:space="preserve">Le tableau d'enregistrement des vérifications mensuelles des températures de la chambre froide à la thermosonde (petit tableau) n'était pas rempli.
</t>
  </si>
  <si>
    <t>Developpement de givre au niveau du meuble froid négatif des crèmes glacées.</t>
  </si>
  <si>
    <t>L'afficheur du rayon des yaourt ( en face du rayon épices et condiments) affichait 11° alors que la température relevée par le thermomètre était 1,7°.</t>
  </si>
  <si>
    <t>Durée d'exposition des produits</t>
  </si>
  <si>
    <t>Mme Sameh SLAIMI &amp; M. Haithem BOUGAALECH</t>
  </si>
  <si>
    <t>Travaux au niveau du quai de réception le jour de l'audit</t>
  </si>
  <si>
    <t>La porte du monte-charge n'était pas propre</t>
  </si>
  <si>
    <t>Absence d'une porte dans la zone de stockage des MP</t>
  </si>
  <si>
    <t>prévoir un système de fermeture à ce niveau</t>
  </si>
  <si>
    <t>Absence de tamis conforme. Les produits en poudre utilisés ne sont pas tamisés avant utilisation</t>
  </si>
  <si>
    <t>Le carrelage du sol est fissuré</t>
  </si>
  <si>
    <t>Température de la chambre froide 
affichée : 1,9°C
mesurée : 1,5 °C</t>
  </si>
  <si>
    <t>Décollement des jointures de la chambre de pousse.</t>
  </si>
  <si>
    <t>Le tapis roulant de la façonneuse de baguette est usé</t>
  </si>
  <si>
    <t>Interdire le port des voiles ornementées.</t>
  </si>
  <si>
    <t>Température du meuble des sandwichs
affiché : 1,4°C
mesuré : 1,7°C</t>
  </si>
  <si>
    <t>L'opératrice portait des bijoux et un pantallon de ville</t>
  </si>
  <si>
    <t>Le couteau de désossage est très aiguisé. La lame est très fine, le risque de contamination physique par la pointe du couteau est accru à ce niveau</t>
  </si>
  <si>
    <t>Température à cœur du poulet dans le laboratoire 7,4°C</t>
  </si>
  <si>
    <t>Température du linéaire 
affichée : 2,5°C
mesurée : 1,5°C</t>
  </si>
  <si>
    <t>La fabrique de glace en panne</t>
  </si>
  <si>
    <t>Réparer la fabrique de glace</t>
  </si>
  <si>
    <t>Décollement des jointures de la chambre</t>
  </si>
  <si>
    <t xml:space="preserve">Réparer la jointure </t>
  </si>
  <si>
    <t xml:space="preserve">Ecoulement d'eau de l'évaporateur de la chambre froide positive </t>
  </si>
  <si>
    <t>Réparer le système de froid de la chambre froide</t>
  </si>
  <si>
    <t>La température du meubles des produits surgelés 
mesurée -18°C 
affichée -17,2°C</t>
  </si>
  <si>
    <t>voir technique</t>
  </si>
  <si>
    <t>1/ Le nettoyage des bacs à glace est difficile à cause de leur état d'usure avancé
2/ Les portes étiquettes sont usés</t>
  </si>
  <si>
    <t>Enregistrer quotidiennement la température à cœur des produits exposés</t>
  </si>
  <si>
    <t xml:space="preserve">Dorra Sousse </t>
  </si>
  <si>
    <t>Le local poubelle n'est pas climatisé</t>
  </si>
  <si>
    <t>prévoir un système de climatisation du local</t>
  </si>
  <si>
    <t>Stagnation d'eau au niveau du rayon poissonnerie, la position du siphon ne permet pas un drainage complet de l'eau écoulant de l'étal</t>
  </si>
  <si>
    <t>Les parois internes du monte-charges sont rouillés</t>
  </si>
  <si>
    <t>La planche de découpe n'était pas propre. Un rabotage est nécessaire à ce niveau</t>
  </si>
  <si>
    <t>Détâcher la rouille au niveau de ces zones</t>
  </si>
  <si>
    <t>Présence d'insectes volants à plusieurs niveaux.</t>
  </si>
  <si>
    <t>Réparer le meuble d'exposition boucherie  TRAD</t>
  </si>
  <si>
    <t xml:space="preserve">Présence de cadavre d'insectes sur les grilles internes de l'appareil DEIV du rayon Traiteur </t>
  </si>
  <si>
    <t>L'ouvre boite et le pique pâte n'étaient pas propres</t>
  </si>
  <si>
    <t xml:space="preserve">1/ La chambre froide poisitive poissonnerie : développement de rouille au niveau de la jointure du sol
2/ Décollement de la jointure au niveau du laboratoire de la boucherie : développement de rouille au niveau de la jointure du sol
3/ Développement de rouille au niveau de la chambre froide Traiteur </t>
  </si>
  <si>
    <t>Les baguettes précuites sont réceptionnées dans des sacs ouverts. Les caisses emballage n'étaient pas propres. Aviser le fournisseur sur ces écarts</t>
  </si>
  <si>
    <t>Renforcer le nettoyage de cet équipement</t>
  </si>
  <si>
    <t xml:space="preserve">Accumulation de souillure au niveau de l'axe et boutons marche/arrêt du pétrin. </t>
  </si>
  <si>
    <t xml:space="preserve">Présence de piqûres de moisissures sur le linéaire des gâteaux </t>
  </si>
  <si>
    <t>Renforcer le nettoyage à ce niveau</t>
  </si>
  <si>
    <t>Le revêtement de la chambre froide est écaillé</t>
  </si>
  <si>
    <t>Les épices et fruits secs sont stockés à côté de la porte de sortie de la poubelle de la boucherie. La contamination croisée est accru à ce niveau.</t>
  </si>
  <si>
    <t>Modifier l'emplacement de l'étagère des épices et fruits secs.</t>
  </si>
  <si>
    <t>Les sacs de sucre sont entreposés sur des palettes en bois. Cette pratique est proscrite. Transvaser les sacs sur des palettes en PVC afin de protéger ce produit.</t>
  </si>
  <si>
    <t>Propreté insuffisante</t>
  </si>
  <si>
    <t>Taux d'humidité 53°C</t>
  </si>
  <si>
    <t>Les horaires de sortie de la poubelle ne sont pas fixés</t>
  </si>
  <si>
    <t>Les jointures de la chambre de pousse sont moisies</t>
  </si>
  <si>
    <t>Fournir un tamis conforme et procéder au tamisage de la farine avant mélange.</t>
  </si>
  <si>
    <t>La vitre du meuble d'exposition n'était pas propre</t>
  </si>
  <si>
    <t>Le sol de la chambre était humide à cause de l'égouttement de l'évaporateur (voir technique). Assurer un raclage régulier en attendant les réparations.</t>
  </si>
  <si>
    <t>La portière de l'armoire UV n'était pas propre</t>
  </si>
  <si>
    <t>Les fraises préemballés sont moisies. Renforcer le tri au niveau de la chambre froide</t>
  </si>
  <si>
    <t>Le linéaire des légumes manquait de propreté. Présence d'insectes volants aux alentours du rayon fruits et légumes</t>
  </si>
  <si>
    <t>Imprimer les instructions en couleurs.</t>
  </si>
  <si>
    <t>Le meuble des baguettes sont usés</t>
  </si>
  <si>
    <t>Remplacer les meubles des baguettes</t>
  </si>
  <si>
    <t>La jointure de la chambre froide est décollée. Présence d'un trou au niveau de la porte de la chambre froide</t>
  </si>
  <si>
    <t>Meuble des sandwichs: la vitre est brisée</t>
  </si>
  <si>
    <t>1/ La surface d'exposition des volailles TRAD est écaillée
2/ La vitre du meuble d'exposition TRAD est brisée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</si>
</sst>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770224"/>
        <c:axId val="370769664"/>
      </c:barChart>
      <c:catAx>
        <c:axId val="3707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769664"/>
        <c:crosses val="autoZero"/>
        <c:auto val="1"/>
        <c:lblAlgn val="ctr"/>
        <c:lblOffset val="100"/>
        <c:noMultiLvlLbl val="0"/>
      </c:catAx>
      <c:valAx>
        <c:axId val="37076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7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1248"/>
        <c:axId val="373953488"/>
      </c:barChart>
      <c:catAx>
        <c:axId val="37395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53488"/>
        <c:crosses val="autoZero"/>
        <c:auto val="1"/>
        <c:lblAlgn val="ctr"/>
        <c:lblOffset val="100"/>
        <c:noMultiLvlLbl val="0"/>
      </c:catAx>
      <c:valAx>
        <c:axId val="37395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0128"/>
        <c:axId val="373955728"/>
      </c:barChart>
      <c:catAx>
        <c:axId val="37395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55728"/>
        <c:crosses val="autoZero"/>
        <c:auto val="1"/>
        <c:lblAlgn val="ctr"/>
        <c:lblOffset val="100"/>
        <c:noMultiLvlLbl val="0"/>
      </c:catAx>
      <c:valAx>
        <c:axId val="37395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381456"/>
        <c:axId val="315382016"/>
      </c:barChart>
      <c:catAx>
        <c:axId val="31538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382016"/>
        <c:crosses val="autoZero"/>
        <c:auto val="1"/>
        <c:lblAlgn val="ctr"/>
        <c:lblOffset val="100"/>
        <c:noMultiLvlLbl val="0"/>
      </c:catAx>
      <c:valAx>
        <c:axId val="31538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38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384256"/>
        <c:axId val="315379776"/>
      </c:barChart>
      <c:catAx>
        <c:axId val="31538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379776"/>
        <c:crosses val="autoZero"/>
        <c:auto val="1"/>
        <c:lblAlgn val="ctr"/>
        <c:lblOffset val="100"/>
        <c:noMultiLvlLbl val="0"/>
      </c:catAx>
      <c:valAx>
        <c:axId val="315379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38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25088"/>
        <c:axId val="206426768"/>
      </c:barChart>
      <c:catAx>
        <c:axId val="20642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426768"/>
        <c:crosses val="autoZero"/>
        <c:auto val="1"/>
        <c:lblAlgn val="ctr"/>
        <c:lblOffset val="100"/>
        <c:noMultiLvlLbl val="0"/>
      </c:catAx>
      <c:valAx>
        <c:axId val="20642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2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18016"/>
        <c:axId val="206118576"/>
      </c:barChart>
      <c:catAx>
        <c:axId val="20611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18576"/>
        <c:crosses val="autoZero"/>
        <c:auto val="1"/>
        <c:lblAlgn val="ctr"/>
        <c:lblOffset val="100"/>
        <c:noMultiLvlLbl val="0"/>
      </c:catAx>
      <c:valAx>
        <c:axId val="20611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1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0.88596491228070173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270384"/>
        <c:axId val="304270944"/>
      </c:barChart>
      <c:catAx>
        <c:axId val="30427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270944"/>
        <c:crosses val="autoZero"/>
        <c:auto val="1"/>
        <c:lblAlgn val="ctr"/>
        <c:lblOffset val="100"/>
        <c:noMultiLvlLbl val="0"/>
      </c:catAx>
      <c:valAx>
        <c:axId val="30427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27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0.95598591549295775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27024"/>
        <c:axId val="373927584"/>
      </c:barChart>
      <c:catAx>
        <c:axId val="37392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27584"/>
        <c:crosses val="autoZero"/>
        <c:auto val="1"/>
        <c:lblAlgn val="ctr"/>
        <c:lblOffset val="100"/>
        <c:noMultiLvlLbl val="0"/>
      </c:catAx>
      <c:valAx>
        <c:axId val="37392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2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0.9209754138868298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3930384"/>
        <c:axId val="373930944"/>
        <c:extLst/>
      </c:barChart>
      <c:catAx>
        <c:axId val="373930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30944"/>
        <c:crosses val="autoZero"/>
        <c:auto val="1"/>
        <c:lblAlgn val="ctr"/>
        <c:lblOffset val="100"/>
        <c:noMultiLvlLbl val="0"/>
      </c:catAx>
      <c:valAx>
        <c:axId val="3739309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3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73933744"/>
        <c:axId val="373934304"/>
        <c:extLst/>
      </c:barChart>
      <c:catAx>
        <c:axId val="37393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34304"/>
        <c:crosses val="autoZero"/>
        <c:auto val="1"/>
        <c:lblAlgn val="ctr"/>
        <c:lblOffset val="100"/>
        <c:noMultiLvlLbl val="0"/>
      </c:catAx>
      <c:valAx>
        <c:axId val="37393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3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0.90540540540540537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765744"/>
        <c:axId val="370772464"/>
      </c:barChart>
      <c:catAx>
        <c:axId val="37076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772464"/>
        <c:crosses val="autoZero"/>
        <c:auto val="1"/>
        <c:lblAlgn val="ctr"/>
        <c:lblOffset val="100"/>
        <c:noMultiLvlLbl val="0"/>
      </c:catAx>
      <c:valAx>
        <c:axId val="37077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76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774144"/>
        <c:axId val="370774704"/>
      </c:barChart>
      <c:catAx>
        <c:axId val="37077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774704"/>
        <c:crosses val="autoZero"/>
        <c:auto val="1"/>
        <c:lblAlgn val="ctr"/>
        <c:lblOffset val="100"/>
        <c:noMultiLvlLbl val="0"/>
      </c:catAx>
      <c:valAx>
        <c:axId val="37077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77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777504"/>
        <c:axId val="370778064"/>
      </c:barChart>
      <c:catAx>
        <c:axId val="37077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778064"/>
        <c:crosses val="autoZero"/>
        <c:auto val="1"/>
        <c:lblAlgn val="ctr"/>
        <c:lblOffset val="100"/>
        <c:noMultiLvlLbl val="0"/>
      </c:catAx>
      <c:valAx>
        <c:axId val="37077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77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780864"/>
        <c:axId val="370781424"/>
      </c:barChart>
      <c:catAx>
        <c:axId val="3707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781424"/>
        <c:crosses val="autoZero"/>
        <c:auto val="1"/>
        <c:lblAlgn val="ctr"/>
        <c:lblOffset val="100"/>
        <c:noMultiLvlLbl val="0"/>
      </c:catAx>
      <c:valAx>
        <c:axId val="37078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7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4755552"/>
        <c:axId val="374753872"/>
      </c:barChart>
      <c:catAx>
        <c:axId val="3747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4753872"/>
        <c:crosses val="autoZero"/>
        <c:auto val="1"/>
        <c:lblAlgn val="ctr"/>
        <c:lblOffset val="100"/>
        <c:noMultiLvlLbl val="0"/>
      </c:catAx>
      <c:valAx>
        <c:axId val="37475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475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4763952"/>
        <c:axId val="374760592"/>
      </c:barChart>
      <c:catAx>
        <c:axId val="37476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4760592"/>
        <c:crosses val="autoZero"/>
        <c:auto val="1"/>
        <c:lblAlgn val="ctr"/>
        <c:lblOffset val="100"/>
        <c:noMultiLvlLbl val="0"/>
      </c:catAx>
      <c:valAx>
        <c:axId val="37476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476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4758912"/>
        <c:axId val="374757232"/>
      </c:barChart>
      <c:catAx>
        <c:axId val="37475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4757232"/>
        <c:crosses val="autoZero"/>
        <c:auto val="1"/>
        <c:lblAlgn val="ctr"/>
        <c:lblOffset val="100"/>
        <c:noMultiLvlLbl val="0"/>
      </c:catAx>
      <c:valAx>
        <c:axId val="37475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475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0688"/>
        <c:axId val="373945648"/>
      </c:barChart>
      <c:catAx>
        <c:axId val="3739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45648"/>
        <c:crosses val="autoZero"/>
        <c:auto val="1"/>
        <c:lblAlgn val="ctr"/>
        <c:lblOffset val="100"/>
        <c:noMultiLvlLbl val="0"/>
      </c:catAx>
      <c:valAx>
        <c:axId val="37394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0" t="s">
        <v>379</v>
      </c>
      <c r="B18" s="270"/>
      <c r="C18" s="270"/>
      <c r="D18" s="271" t="s">
        <v>443</v>
      </c>
      <c r="E18" s="271"/>
      <c r="F18" s="271"/>
      <c r="G18" s="271"/>
      <c r="H18" s="271"/>
      <c r="I18" s="271"/>
      <c r="J18" s="271"/>
      <c r="K18" s="271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2" t="s">
        <v>380</v>
      </c>
      <c r="B21" s="272"/>
      <c r="C21" s="272"/>
      <c r="D21" s="272"/>
      <c r="E21" s="272"/>
      <c r="F21" s="272"/>
      <c r="G21" s="272"/>
      <c r="H21" s="272"/>
      <c r="I21" s="272"/>
      <c r="J21" s="272"/>
      <c r="K21" s="272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66" t="s">
        <v>382</v>
      </c>
      <c r="C23" s="266"/>
      <c r="D23" s="199"/>
      <c r="E23" s="199"/>
      <c r="F23" s="199"/>
      <c r="G23" s="199"/>
      <c r="H23" s="199"/>
      <c r="I23" s="199"/>
      <c r="J23" s="198" t="str">
        <f>D18</f>
        <v xml:space="preserve">Dorra Sousse </v>
      </c>
    </row>
    <row r="24" spans="1:11" ht="33" customHeight="1" x14ac:dyDescent="0.25">
      <c r="A24" s="207" t="s">
        <v>383</v>
      </c>
      <c r="B24" s="265">
        <f>AVERAGE('A1 Exploitation'!D505,'A1 Technique'!D198)</f>
        <v>0.9209754138868298</v>
      </c>
      <c r="C24" s="265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5">
        <f>AVERAGE('A2 Exploitation'!D506,'A2 Technique'!D198)</f>
        <v>0</v>
      </c>
      <c r="C25" s="265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5">
        <f>AVERAGE('A3 Exploitation'!D506,'A3 Technique'!D198)</f>
        <v>0</v>
      </c>
      <c r="C26" s="265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5">
        <f>AVERAGE('A4 Exploitation'!D506,'A4 Technique'!D198)</f>
        <v>0</v>
      </c>
      <c r="C27" s="265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5">
        <f>AVERAGE('A5 Exploitation'!D506,'A5 Technique'!D198)</f>
        <v>0</v>
      </c>
      <c r="C28" s="265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5">
        <f>AVERAGE('A6 Exploitation'!D506,'A6 Technique'!D198)</f>
        <v>0</v>
      </c>
      <c r="C29" s="265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66" t="s">
        <v>389</v>
      </c>
      <c r="C33" s="266"/>
      <c r="D33" s="199"/>
      <c r="E33" s="199"/>
      <c r="F33" s="199"/>
      <c r="G33" s="199"/>
      <c r="H33" s="199"/>
      <c r="I33" s="199"/>
      <c r="J33" s="198" t="str">
        <f>D18</f>
        <v xml:space="preserve">Dorra Sousse </v>
      </c>
    </row>
    <row r="34" spans="1:10" ht="33" customHeight="1" x14ac:dyDescent="0.25">
      <c r="A34" s="207" t="s">
        <v>383</v>
      </c>
      <c r="B34" s="265">
        <f>'A1 Exploitation'!D505</f>
        <v>0.95598591549295775</v>
      </c>
      <c r="C34" s="265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5">
        <f>'A2 Exploitation'!D506</f>
        <v>0</v>
      </c>
      <c r="C35" s="265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5">
        <f>'A3 Exploitation'!D506</f>
        <v>0</v>
      </c>
      <c r="C36" s="265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5">
        <f>'A4 Exploitation'!D506</f>
        <v>0</v>
      </c>
      <c r="C37" s="265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5">
        <f>'A5 Exploitation'!D506</f>
        <v>0</v>
      </c>
      <c r="C38" s="265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5">
        <f>'A6 Exploitation'!D506</f>
        <v>0</v>
      </c>
      <c r="C39" s="265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9" t="s">
        <v>390</v>
      </c>
      <c r="C42" s="269"/>
      <c r="D42" s="199"/>
      <c r="E42" s="199"/>
      <c r="F42" s="199"/>
      <c r="G42" s="199"/>
      <c r="H42" s="199"/>
      <c r="I42" s="199"/>
      <c r="J42" s="198" t="str">
        <f>D18</f>
        <v xml:space="preserve">Dorra Sousse </v>
      </c>
    </row>
    <row r="43" spans="1:10" ht="33" customHeight="1" x14ac:dyDescent="0.25">
      <c r="A43" s="207" t="s">
        <v>383</v>
      </c>
      <c r="B43" s="265">
        <f>AVERAGE('A1 Exploitation'!D503, 'A1 Technique'!D196)</f>
        <v>0.35</v>
      </c>
      <c r="C43" s="265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5">
        <f>AVERAGE('A2 Exploitation'!D504, 'A2 Technique'!D196)</f>
        <v>0</v>
      </c>
      <c r="C44" s="265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5">
        <f>AVERAGE('A3 Exploitation'!D504, 'A3 Technique'!D196)</f>
        <v>0</v>
      </c>
      <c r="C45" s="265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5">
        <f>AVERAGE('A4 Exploitation'!D504, 'A4 Technique'!D196)</f>
        <v>0</v>
      </c>
      <c r="C46" s="265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5">
        <f>AVERAGE('A5 Exploitation'!D504, 'A5 Technique'!D196)</f>
        <v>0</v>
      </c>
      <c r="C47" s="265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5">
        <f>AVERAGE('A6 Exploitation'!D504, 'A6 Technique'!D196)</f>
        <v>0</v>
      </c>
      <c r="C48" s="265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66" t="s">
        <v>391</v>
      </c>
      <c r="C51" s="266"/>
      <c r="D51" s="199"/>
      <c r="E51" s="199"/>
      <c r="F51" s="199"/>
      <c r="G51" s="199"/>
      <c r="H51" s="199"/>
      <c r="I51" s="199"/>
      <c r="J51" s="198" t="str">
        <f>D18</f>
        <v xml:space="preserve">Dorra Sousse </v>
      </c>
    </row>
    <row r="52" spans="1:10" ht="33" customHeight="1" x14ac:dyDescent="0.25">
      <c r="A52" s="207" t="s">
        <v>383</v>
      </c>
      <c r="B52" s="268">
        <f>'A1 Exploitation'!D41</f>
        <v>0.95</v>
      </c>
      <c r="C52" s="268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68">
        <f>'A2 Exploitation'!D41</f>
        <v>0</v>
      </c>
      <c r="C53" s="268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68">
        <f>'A3 Exploitation'!D41</f>
        <v>0</v>
      </c>
      <c r="C54" s="268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68">
        <f>'A4 Exploitation'!D41</f>
        <v>0</v>
      </c>
      <c r="C55" s="268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68">
        <f>'A5 Exploitation'!D41</f>
        <v>0</v>
      </c>
      <c r="C56" s="268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68">
        <f>'A6 Exploitation'!D41</f>
        <v>0</v>
      </c>
      <c r="C57" s="268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66" t="s">
        <v>392</v>
      </c>
      <c r="C60" s="266"/>
      <c r="D60" s="199"/>
      <c r="E60" s="199"/>
      <c r="F60" s="199"/>
      <c r="G60" s="199"/>
      <c r="H60" s="199"/>
      <c r="I60" s="199"/>
      <c r="J60" s="198" t="str">
        <f>D18</f>
        <v xml:space="preserve">Dorra Sousse </v>
      </c>
    </row>
    <row r="61" spans="1:10" ht="33" customHeight="1" x14ac:dyDescent="0.25">
      <c r="A61" s="207" t="s">
        <v>383</v>
      </c>
      <c r="B61" s="265">
        <f>'A1 Exploitation'!D97</f>
        <v>0.90540540540540537</v>
      </c>
      <c r="C61" s="265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5">
        <f>'A2 Exploitation'!D97</f>
        <v>0</v>
      </c>
      <c r="C62" s="265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5">
        <f>'A3 Exploitation'!D97</f>
        <v>0</v>
      </c>
      <c r="C63" s="265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5">
        <f>'A4 Exploitation'!D97</f>
        <v>0</v>
      </c>
      <c r="C64" s="265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5">
        <f>'A5 Exploitation'!D97</f>
        <v>0</v>
      </c>
      <c r="C65" s="265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5">
        <f>'A6 Exploitation'!D97</f>
        <v>0</v>
      </c>
      <c r="C66" s="265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66" t="s">
        <v>393</v>
      </c>
      <c r="C69" s="266"/>
      <c r="D69" s="199"/>
      <c r="E69" s="199"/>
      <c r="F69" s="199"/>
      <c r="G69" s="199"/>
      <c r="H69" s="199"/>
      <c r="I69" s="199"/>
      <c r="J69" s="198" t="str">
        <f>D18</f>
        <v xml:space="preserve">Dorra Sousse </v>
      </c>
    </row>
    <row r="70" spans="1:10" ht="33" customHeight="1" x14ac:dyDescent="0.25">
      <c r="A70" s="207" t="s">
        <v>383</v>
      </c>
      <c r="B70" s="265">
        <f>'A1 Exploitation'!D150</f>
        <v>0.97142857142857142</v>
      </c>
      <c r="C70" s="265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5">
        <f>'A2 Exploitation'!D150</f>
        <v>0</v>
      </c>
      <c r="C71" s="265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5">
        <f>'A3 Exploitation'!D150</f>
        <v>0</v>
      </c>
      <c r="C72" s="265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5">
        <f>'A4 Exploitation'!D150</f>
        <v>0</v>
      </c>
      <c r="C73" s="265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5">
        <f>'A5 Exploitation'!D150</f>
        <v>0</v>
      </c>
      <c r="C74" s="265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5">
        <f>'A6 Exploitation'!D150</f>
        <v>0</v>
      </c>
      <c r="C75" s="265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66" t="s">
        <v>394</v>
      </c>
      <c r="C78" s="266"/>
      <c r="D78" s="199"/>
      <c r="E78" s="199"/>
      <c r="F78" s="199"/>
      <c r="G78" s="199"/>
      <c r="H78" s="199"/>
      <c r="I78" s="199"/>
      <c r="J78" s="198" t="str">
        <f>D18</f>
        <v xml:space="preserve">Dorra Sousse </v>
      </c>
    </row>
    <row r="79" spans="1:10" ht="33" customHeight="1" x14ac:dyDescent="0.25">
      <c r="A79" s="207" t="s">
        <v>383</v>
      </c>
      <c r="B79" s="265">
        <f>'A1 Exploitation'!D190</f>
        <v>0.98076923076923073</v>
      </c>
      <c r="C79" s="265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5">
        <f>'A2 Exploitation'!D190</f>
        <v>0</v>
      </c>
      <c r="C80" s="265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5">
        <f>'A3 Exploitation'!D190</f>
        <v>0</v>
      </c>
      <c r="C81" s="265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5">
        <f>'A4 Exploitation'!D190</f>
        <v>0</v>
      </c>
      <c r="C82" s="265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5">
        <f>'A5 Exploitation'!D190</f>
        <v>0</v>
      </c>
      <c r="C83" s="265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5">
        <f>'A6 Exploitation'!D190</f>
        <v>0</v>
      </c>
      <c r="C84" s="265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66" t="s">
        <v>395</v>
      </c>
      <c r="C87" s="266"/>
      <c r="D87" s="199"/>
      <c r="E87" s="199"/>
      <c r="F87" s="199"/>
      <c r="G87" s="199"/>
      <c r="H87" s="199"/>
      <c r="I87" s="199"/>
      <c r="J87" s="198" t="str">
        <f>D18</f>
        <v xml:space="preserve">Dorra Sousse </v>
      </c>
    </row>
    <row r="88" spans="1:10" ht="33" customHeight="1" x14ac:dyDescent="0.25">
      <c r="A88" s="207" t="s">
        <v>383</v>
      </c>
      <c r="B88" s="265">
        <f>'A1 Exploitation'!D246</f>
        <v>0.96052631578947367</v>
      </c>
      <c r="C88" s="265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5">
        <f>'A2 Exploitation'!D246</f>
        <v>0</v>
      </c>
      <c r="C89" s="265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5">
        <f>'A3 Exploitation'!D246</f>
        <v>0</v>
      </c>
      <c r="C90" s="265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5">
        <f>'A4 Exploitation'!D246</f>
        <v>0</v>
      </c>
      <c r="C91" s="265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5">
        <f>'A5 Exploitation'!D246</f>
        <v>0</v>
      </c>
      <c r="C92" s="265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5">
        <f>'A6 Exploitation'!D246</f>
        <v>0</v>
      </c>
      <c r="C93" s="265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66" t="s">
        <v>396</v>
      </c>
      <c r="C96" s="266"/>
      <c r="D96" s="199"/>
      <c r="E96" s="199"/>
      <c r="F96" s="199"/>
      <c r="G96" s="199"/>
      <c r="H96" s="199"/>
      <c r="I96" s="199"/>
      <c r="J96" s="198" t="str">
        <f>D18</f>
        <v xml:space="preserve">Dorra Sousse </v>
      </c>
    </row>
    <row r="97" spans="1:10" ht="33" customHeight="1" x14ac:dyDescent="0.25">
      <c r="A97" s="207" t="s">
        <v>383</v>
      </c>
      <c r="B97" s="265">
        <f>'A1 Exploitation'!D289</f>
        <v>0.96551724137931039</v>
      </c>
      <c r="C97" s="265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5">
        <f>'A2 Exploitation'!D289</f>
        <v>0</v>
      </c>
      <c r="C98" s="265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5">
        <f>'A3 Exploitation'!D289</f>
        <v>0</v>
      </c>
      <c r="C99" s="265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5">
        <f>'A4 Exploitation'!D289</f>
        <v>0</v>
      </c>
      <c r="C100" s="265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5">
        <f>'A5 Exploitation'!D289</f>
        <v>0</v>
      </c>
      <c r="C101" s="265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5">
        <f>'A6 Exploitation'!D289</f>
        <v>0</v>
      </c>
      <c r="C102" s="265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66" t="s">
        <v>397</v>
      </c>
      <c r="C105" s="266"/>
      <c r="D105" s="199"/>
      <c r="E105" s="199"/>
      <c r="F105" s="199"/>
      <c r="G105" s="199"/>
      <c r="H105" s="199"/>
      <c r="I105" s="199"/>
      <c r="J105" s="198" t="str">
        <f>D18</f>
        <v xml:space="preserve">Dorra Sousse </v>
      </c>
    </row>
    <row r="106" spans="1:10" ht="33" customHeight="1" x14ac:dyDescent="0.25">
      <c r="A106" s="207" t="s">
        <v>383</v>
      </c>
      <c r="B106" s="265">
        <f>'A1 Exploitation'!D322</f>
        <v>0.92105263157894735</v>
      </c>
      <c r="C106" s="265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5">
        <f>'A2 Exploitation'!D322</f>
        <v>0</v>
      </c>
      <c r="C107" s="265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5">
        <f>'A3 Exploitation'!D322</f>
        <v>0</v>
      </c>
      <c r="C108" s="265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5">
        <f>'A4 Exploitation'!D322</f>
        <v>0</v>
      </c>
      <c r="C109" s="265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5">
        <f>'A5 Exploitation'!D322</f>
        <v>0</v>
      </c>
      <c r="C110" s="265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5">
        <f>'A6 Exploitation'!D322</f>
        <v>0</v>
      </c>
      <c r="C111" s="265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66" t="s">
        <v>398</v>
      </c>
      <c r="C114" s="266"/>
      <c r="D114" s="199"/>
      <c r="E114" s="199"/>
      <c r="F114" s="199"/>
      <c r="G114" s="199"/>
      <c r="H114" s="199"/>
      <c r="I114" s="199"/>
      <c r="J114" s="198" t="str">
        <f>D18</f>
        <v xml:space="preserve">Dorra Sousse </v>
      </c>
    </row>
    <row r="115" spans="1:10" ht="33" customHeight="1" x14ac:dyDescent="0.25">
      <c r="A115" s="207" t="s">
        <v>383</v>
      </c>
      <c r="B115" s="265">
        <f>'A1 Exploitation'!D350</f>
        <v>0.9285714285714286</v>
      </c>
      <c r="C115" s="265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5">
        <f>'A2 Exploitation'!D350</f>
        <v>0</v>
      </c>
      <c r="C116" s="265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5">
        <f>'A3 Exploitation'!D350</f>
        <v>0</v>
      </c>
      <c r="C117" s="265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5">
        <f>'A4 Exploitation'!D350</f>
        <v>0</v>
      </c>
      <c r="C118" s="265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5">
        <f>'A5 Exploitation'!D350</f>
        <v>0</v>
      </c>
      <c r="C119" s="265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5">
        <f>'A6 Exploitation'!D350</f>
        <v>0</v>
      </c>
      <c r="C120" s="265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66" t="s">
        <v>399</v>
      </c>
      <c r="C123" s="266"/>
      <c r="D123" s="199"/>
      <c r="E123" s="199"/>
      <c r="F123" s="199"/>
      <c r="G123" s="199"/>
      <c r="H123" s="199"/>
      <c r="I123" s="199"/>
      <c r="J123" s="198" t="str">
        <f>D18</f>
        <v xml:space="preserve">Dorra Sousse </v>
      </c>
    </row>
    <row r="124" spans="1:10" ht="33" customHeight="1" x14ac:dyDescent="0.25">
      <c r="A124" s="207" t="s">
        <v>383</v>
      </c>
      <c r="B124" s="265">
        <f>'A1 Exploitation'!D403</f>
        <v>1</v>
      </c>
      <c r="C124" s="265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5">
        <f>'A2 Exploitation'!D403</f>
        <v>0</v>
      </c>
      <c r="C125" s="265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5">
        <f>'A3 Exploitation'!D403</f>
        <v>0</v>
      </c>
      <c r="C126" s="265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5">
        <f>'A4 Exploitation'!D403</f>
        <v>0</v>
      </c>
      <c r="C127" s="265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5">
        <f>'A5 Exploitation'!D403</f>
        <v>0</v>
      </c>
      <c r="C128" s="265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5">
        <f>'A6 Exploitation'!D403</f>
        <v>0</v>
      </c>
      <c r="C129" s="265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66" t="s">
        <v>400</v>
      </c>
      <c r="C132" s="266"/>
      <c r="D132" s="199"/>
      <c r="E132" s="199"/>
      <c r="F132" s="199"/>
      <c r="G132" s="199"/>
      <c r="H132" s="199"/>
      <c r="I132" s="199"/>
      <c r="J132" s="198" t="str">
        <f>D18</f>
        <v xml:space="preserve">Dorra Sousse </v>
      </c>
    </row>
    <row r="133" spans="1:10" ht="33" customHeight="1" x14ac:dyDescent="0.25">
      <c r="A133" s="207" t="s">
        <v>383</v>
      </c>
      <c r="B133" s="265">
        <f>'A1 Exploitation'!D433</f>
        <v>0.9375</v>
      </c>
      <c r="C133" s="265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5">
        <f>'A2 Exploitation'!D434</f>
        <v>0</v>
      </c>
      <c r="C134" s="265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5">
        <f>'A3 Exploitation'!D434</f>
        <v>0</v>
      </c>
      <c r="C135" s="265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5">
        <f>'A4 Exploitation'!D434</f>
        <v>0</v>
      </c>
      <c r="C136" s="265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5">
        <f>'A5 Exploitation'!D434</f>
        <v>0</v>
      </c>
      <c r="C137" s="265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5">
        <f>'A6 Exploitation'!D434</f>
        <v>0</v>
      </c>
      <c r="C138" s="265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66" t="s">
        <v>401</v>
      </c>
      <c r="C141" s="266"/>
      <c r="D141" s="199"/>
      <c r="E141" s="199"/>
      <c r="F141" s="199"/>
      <c r="G141" s="199"/>
      <c r="H141" s="199"/>
      <c r="I141" s="199"/>
      <c r="J141" s="198" t="str">
        <f>D18</f>
        <v xml:space="preserve">Dorra Sousse </v>
      </c>
    </row>
    <row r="142" spans="1:10" ht="33" customHeight="1" x14ac:dyDescent="0.25">
      <c r="A142" s="207" t="s">
        <v>383</v>
      </c>
      <c r="B142" s="265">
        <f>'A1 Exploitation'!D452</f>
        <v>1</v>
      </c>
      <c r="C142" s="265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5">
        <f>'A2 Exploitation'!D453</f>
        <v>0</v>
      </c>
      <c r="C143" s="265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5">
        <f>'A3 Exploitation'!D453</f>
        <v>0</v>
      </c>
      <c r="C144" s="265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5">
        <f>'A4 Exploitation'!D453</f>
        <v>0</v>
      </c>
      <c r="C145" s="265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5">
        <f>'A5 Exploitation'!D453</f>
        <v>0</v>
      </c>
      <c r="C146" s="265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5">
        <f>'A6 Exploitation'!D453</f>
        <v>0</v>
      </c>
      <c r="C147" s="265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66" t="s">
        <v>402</v>
      </c>
      <c r="C150" s="266"/>
      <c r="D150" s="199"/>
      <c r="E150" s="199"/>
      <c r="F150" s="199"/>
      <c r="G150" s="199"/>
      <c r="H150" s="199"/>
      <c r="I150" s="199"/>
      <c r="J150" s="198" t="str">
        <f>D18</f>
        <v xml:space="preserve">Dorra Sousse </v>
      </c>
    </row>
    <row r="151" spans="1:10" ht="33" customHeight="1" x14ac:dyDescent="0.25">
      <c r="A151" s="207" t="s">
        <v>383</v>
      </c>
      <c r="B151" s="265">
        <f>'A1 Exploitation'!D462</f>
        <v>0.875</v>
      </c>
      <c r="C151" s="265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5">
        <f>'A2 Exploitation'!D463</f>
        <v>0</v>
      </c>
      <c r="C152" s="265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5">
        <f>'A3 Exploitation'!D463</f>
        <v>0</v>
      </c>
      <c r="C153" s="265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5">
        <f>'A4 Exploitation'!D463</f>
        <v>0</v>
      </c>
      <c r="C154" s="265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5">
        <f>'A5 Exploitation'!D463</f>
        <v>0</v>
      </c>
      <c r="C155" s="265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5">
        <f>'A6 Exploitation'!D463</f>
        <v>0</v>
      </c>
      <c r="C156" s="265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66" t="s">
        <v>403</v>
      </c>
      <c r="C159" s="266"/>
      <c r="D159" s="199"/>
      <c r="E159" s="199"/>
      <c r="F159" s="199"/>
      <c r="G159" s="199"/>
      <c r="H159" s="199"/>
      <c r="I159" s="199"/>
      <c r="J159" s="198" t="str">
        <f>D18</f>
        <v xml:space="preserve">Dorra Sousse </v>
      </c>
    </row>
    <row r="160" spans="1:10" ht="33" customHeight="1" x14ac:dyDescent="0.25">
      <c r="A160" s="207" t="s">
        <v>383</v>
      </c>
      <c r="B160" s="265">
        <f>'A1 Exploitation'!D471</f>
        <v>0.83333333333333337</v>
      </c>
      <c r="C160" s="265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5">
        <f>'A2 Exploitation'!D472</f>
        <v>0</v>
      </c>
      <c r="C161" s="265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5">
        <f>'A3 Exploitation'!D472</f>
        <v>0</v>
      </c>
      <c r="C162" s="265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5">
        <f>'A4 Exploitation'!D472</f>
        <v>0</v>
      </c>
      <c r="C163" s="265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5">
        <f>'A5 Exploitation'!D472</f>
        <v>0</v>
      </c>
      <c r="C164" s="265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5">
        <f>'A6 Exploitation'!D472</f>
        <v>0</v>
      </c>
      <c r="C165" s="265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67"/>
      <c r="C166" s="267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67"/>
      <c r="C167" s="267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66" t="s">
        <v>404</v>
      </c>
      <c r="C168" s="266"/>
      <c r="D168" s="199"/>
      <c r="E168" s="199"/>
      <c r="F168" s="199"/>
      <c r="G168" s="199"/>
      <c r="H168" s="199"/>
      <c r="I168" s="199"/>
      <c r="J168" s="198" t="str">
        <f>D18</f>
        <v xml:space="preserve">Dorra Sousse </v>
      </c>
    </row>
    <row r="169" spans="1:10" ht="33" customHeight="1" x14ac:dyDescent="0.25">
      <c r="A169" s="207" t="s">
        <v>383</v>
      </c>
      <c r="B169" s="265">
        <f>'A1 Exploitation'!D492</f>
        <v>1</v>
      </c>
      <c r="C169" s="265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5">
        <f>'A2 Exploitation'!D493</f>
        <v>0</v>
      </c>
      <c r="C170" s="265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5">
        <f>'A3 Exploitation'!D493</f>
        <v>0</v>
      </c>
      <c r="C171" s="265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5">
        <f>'A4 Exploitation'!D493</f>
        <v>0</v>
      </c>
      <c r="C172" s="265"/>
    </row>
    <row r="173" spans="1:10" ht="33" customHeight="1" x14ac:dyDescent="0.25">
      <c r="A173" s="206" t="s">
        <v>387</v>
      </c>
      <c r="B173" s="265">
        <f>'A5 Exploitation'!D493</f>
        <v>0</v>
      </c>
      <c r="C173" s="265"/>
    </row>
    <row r="174" spans="1:10" ht="33" customHeight="1" x14ac:dyDescent="0.25">
      <c r="A174" s="206" t="s">
        <v>388</v>
      </c>
      <c r="B174" s="265">
        <f>'A6 Exploitation'!D493</f>
        <v>0</v>
      </c>
      <c r="C174" s="265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66" t="s">
        <v>405</v>
      </c>
      <c r="C177" s="266"/>
      <c r="J177" s="198" t="str">
        <f>D18</f>
        <v xml:space="preserve">Dorra Sousse </v>
      </c>
    </row>
    <row r="178" spans="1:10" ht="33" customHeight="1" x14ac:dyDescent="0.25">
      <c r="A178" s="207" t="s">
        <v>383</v>
      </c>
      <c r="B178" s="265">
        <f>'A1 Exploitation'!D501</f>
        <v>1</v>
      </c>
      <c r="C178" s="265"/>
    </row>
    <row r="179" spans="1:10" ht="33" customHeight="1" x14ac:dyDescent="0.25">
      <c r="A179" s="206" t="s">
        <v>384</v>
      </c>
      <c r="B179" s="265">
        <f>'A2 Exploitation'!D502</f>
        <v>0</v>
      </c>
      <c r="C179" s="265"/>
    </row>
    <row r="180" spans="1:10" ht="33" customHeight="1" x14ac:dyDescent="0.25">
      <c r="A180" s="207" t="s">
        <v>385</v>
      </c>
      <c r="B180" s="265">
        <f>'A3 Exploitation'!D502</f>
        <v>0</v>
      </c>
      <c r="C180" s="265"/>
    </row>
    <row r="181" spans="1:10" ht="33" customHeight="1" x14ac:dyDescent="0.25">
      <c r="A181" s="207" t="s">
        <v>386</v>
      </c>
      <c r="B181" s="265">
        <f>'A4 Exploitation'!D502</f>
        <v>0</v>
      </c>
      <c r="C181" s="265"/>
    </row>
    <row r="182" spans="1:10" ht="33" customHeight="1" x14ac:dyDescent="0.25">
      <c r="A182" s="206" t="s">
        <v>387</v>
      </c>
      <c r="B182" s="265">
        <f>'A5 Exploitation'!D502</f>
        <v>0</v>
      </c>
      <c r="C182" s="265"/>
    </row>
    <row r="183" spans="1:10" ht="33" customHeight="1" x14ac:dyDescent="0.25">
      <c r="A183" s="206" t="s">
        <v>388</v>
      </c>
      <c r="B183" s="265">
        <f>'A6 Exploitation'!D502</f>
        <v>0</v>
      </c>
      <c r="C183" s="265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66" t="s">
        <v>406</v>
      </c>
      <c r="C186" s="266"/>
      <c r="J186" s="198" t="str">
        <f>D18</f>
        <v xml:space="preserve">Dorra Sousse </v>
      </c>
    </row>
    <row r="187" spans="1:10" ht="33" customHeight="1" x14ac:dyDescent="0.25">
      <c r="A187" s="207" t="s">
        <v>383</v>
      </c>
      <c r="B187" s="265">
        <f>'A1 Technique'!D198</f>
        <v>0.88596491228070173</v>
      </c>
      <c r="C187" s="265"/>
    </row>
    <row r="188" spans="1:10" ht="33" customHeight="1" x14ac:dyDescent="0.25">
      <c r="A188" s="206" t="s">
        <v>384</v>
      </c>
      <c r="B188" s="265">
        <f>'A2 Technique'!D198</f>
        <v>0</v>
      </c>
      <c r="C188" s="265"/>
    </row>
    <row r="189" spans="1:10" ht="33" customHeight="1" x14ac:dyDescent="0.25">
      <c r="A189" s="207" t="s">
        <v>385</v>
      </c>
      <c r="B189" s="265">
        <f>'A3 Technique'!D198</f>
        <v>0</v>
      </c>
      <c r="C189" s="265"/>
    </row>
    <row r="190" spans="1:10" ht="33" customHeight="1" x14ac:dyDescent="0.25">
      <c r="A190" s="207" t="s">
        <v>386</v>
      </c>
      <c r="B190" s="265">
        <f>'A4 Technique'!D198</f>
        <v>0</v>
      </c>
      <c r="C190" s="265"/>
    </row>
    <row r="191" spans="1:10" ht="33" customHeight="1" x14ac:dyDescent="0.25">
      <c r="A191" s="206" t="s">
        <v>387</v>
      </c>
      <c r="B191" s="265">
        <f>'A5 Technique'!D198</f>
        <v>0</v>
      </c>
      <c r="C191" s="265"/>
    </row>
    <row r="192" spans="1:10" ht="33" customHeight="1" x14ac:dyDescent="0.25">
      <c r="A192" s="206" t="s">
        <v>388</v>
      </c>
      <c r="B192" s="265">
        <f>'A6 Technique'!D198</f>
        <v>0</v>
      </c>
      <c r="C192" s="265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216"/>
      <c r="H8" s="216"/>
      <c r="I8" s="213"/>
    </row>
    <row r="9" spans="1:9" ht="24.75" x14ac:dyDescent="0.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.75" x14ac:dyDescent="0.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.75" x14ac:dyDescent="0.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.75" x14ac:dyDescent="0.5">
      <c r="A12" s="38" t="s">
        <v>276</v>
      </c>
      <c r="B12" s="278">
        <f>D505</f>
        <v>0</v>
      </c>
      <c r="C12" s="278"/>
      <c r="D12" s="278"/>
      <c r="E12" s="278"/>
      <c r="F12" s="278"/>
      <c r="G12" s="216"/>
      <c r="H12" s="216"/>
      <c r="I12" s="213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4" t="s">
        <v>124</v>
      </c>
      <c r="B382" s="275"/>
      <c r="C382" s="275"/>
      <c r="D382" s="275"/>
      <c r="E382" s="275"/>
      <c r="F382" s="275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3" t="s">
        <v>374</v>
      </c>
      <c r="B435" s="273"/>
      <c r="C435" s="273"/>
      <c r="D435" s="273"/>
      <c r="E435" s="273"/>
      <c r="F435" s="27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3" t="s">
        <v>152</v>
      </c>
      <c r="B494" s="273"/>
      <c r="C494" s="273"/>
      <c r="D494" s="273"/>
      <c r="E494" s="273"/>
      <c r="F494" s="27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i86tTGlIIIaAjqRKMqqUR8BkW3joWerwMD6n3nG5IBFmI56XxZNBRlK3ZGcDqJIzT3HpJCdQVNAwwIAjnFGWw==" saltValue="WwmSbOK5MfGJVAH+zv0iy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.75" x14ac:dyDescent="0.5">
      <c r="A8" s="38" t="s">
        <v>44</v>
      </c>
      <c r="B8" s="304">
        <f>'A5 Exploitation'!B9:F9</f>
        <v>0</v>
      </c>
      <c r="C8" s="304"/>
      <c r="D8" s="304"/>
      <c r="E8" s="304"/>
      <c r="F8" s="304"/>
      <c r="G8" s="216"/>
      <c r="H8" s="216"/>
      <c r="I8" s="216"/>
    </row>
    <row r="9" spans="1:9" s="36" customFormat="1" ht="24.75" x14ac:dyDescent="0.5">
      <c r="A9" s="39" t="s">
        <v>46</v>
      </c>
      <c r="B9" s="305">
        <f>'A5 Exploitation'!B10:F10</f>
        <v>0</v>
      </c>
      <c r="C9" s="305"/>
      <c r="D9" s="305"/>
      <c r="E9" s="305"/>
      <c r="F9" s="305"/>
      <c r="G9" s="216"/>
      <c r="H9" s="216"/>
      <c r="I9" s="216"/>
    </row>
    <row r="10" spans="1:9" s="36" customFormat="1" ht="24.75" x14ac:dyDescent="0.5">
      <c r="A10" s="38" t="s">
        <v>45</v>
      </c>
      <c r="B10" s="302">
        <f>'A5 Exploitation'!B11:F11</f>
        <v>0</v>
      </c>
      <c r="C10" s="302"/>
      <c r="D10" s="302"/>
      <c r="E10" s="302"/>
      <c r="F10" s="302"/>
      <c r="G10" s="216"/>
      <c r="H10" s="216"/>
      <c r="I10" s="216"/>
    </row>
    <row r="11" spans="1:9" s="36" customFormat="1" ht="24.75" x14ac:dyDescent="0.5">
      <c r="A11" s="38" t="s">
        <v>341</v>
      </c>
      <c r="B11" s="306">
        <f>D198</f>
        <v>0</v>
      </c>
      <c r="C11" s="306"/>
      <c r="D11" s="306"/>
      <c r="E11" s="306"/>
      <c r="F11" s="306"/>
      <c r="G11" s="216"/>
      <c r="H11" s="216"/>
      <c r="I11" s="21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0" t="s">
        <v>21</v>
      </c>
      <c r="B44" s="301"/>
      <c r="C44" s="301"/>
      <c r="D44" s="301"/>
      <c r="E44" s="301"/>
      <c r="F44" s="301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216"/>
      <c r="H8" s="216"/>
      <c r="I8" s="213"/>
    </row>
    <row r="9" spans="1:9" ht="24.75" x14ac:dyDescent="0.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.75" x14ac:dyDescent="0.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.75" x14ac:dyDescent="0.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.75" x14ac:dyDescent="0.5">
      <c r="A12" s="38" t="s">
        <v>276</v>
      </c>
      <c r="B12" s="278">
        <f>D505</f>
        <v>0</v>
      </c>
      <c r="C12" s="278"/>
      <c r="D12" s="278"/>
      <c r="E12" s="278"/>
      <c r="F12" s="278"/>
      <c r="G12" s="216"/>
      <c r="H12" s="216"/>
      <c r="I12" s="213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4" t="s">
        <v>124</v>
      </c>
      <c r="B382" s="275"/>
      <c r="C382" s="275"/>
      <c r="D382" s="275"/>
      <c r="E382" s="275"/>
      <c r="F382" s="275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3" t="s">
        <v>374</v>
      </c>
      <c r="B435" s="273"/>
      <c r="C435" s="273"/>
      <c r="D435" s="273"/>
      <c r="E435" s="273"/>
      <c r="F435" s="27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3" t="s">
        <v>152</v>
      </c>
      <c r="B494" s="273"/>
      <c r="C494" s="273"/>
      <c r="D494" s="273"/>
      <c r="E494" s="273"/>
      <c r="F494" s="27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.75" x14ac:dyDescent="0.5">
      <c r="A8" s="38" t="s">
        <v>44</v>
      </c>
      <c r="B8" s="304">
        <f>'A6 Exploitation'!B9:F9</f>
        <v>0</v>
      </c>
      <c r="C8" s="304"/>
      <c r="D8" s="304"/>
      <c r="E8" s="304"/>
      <c r="F8" s="304"/>
      <c r="G8" s="216"/>
      <c r="H8" s="216"/>
      <c r="I8" s="216"/>
    </row>
    <row r="9" spans="1:9" s="36" customFormat="1" ht="24.75" x14ac:dyDescent="0.5">
      <c r="A9" s="39" t="s">
        <v>46</v>
      </c>
      <c r="B9" s="305">
        <f>'A6 Exploitation'!B10:F10</f>
        <v>0</v>
      </c>
      <c r="C9" s="305"/>
      <c r="D9" s="305"/>
      <c r="E9" s="305"/>
      <c r="F9" s="305"/>
      <c r="G9" s="216"/>
      <c r="H9" s="216"/>
      <c r="I9" s="216"/>
    </row>
    <row r="10" spans="1:9" s="36" customFormat="1" ht="24.75" x14ac:dyDescent="0.5">
      <c r="A10" s="38" t="s">
        <v>45</v>
      </c>
      <c r="B10" s="302">
        <f>'A6 Exploitation'!B11:F11</f>
        <v>0</v>
      </c>
      <c r="C10" s="302"/>
      <c r="D10" s="302"/>
      <c r="E10" s="302"/>
      <c r="F10" s="302"/>
      <c r="G10" s="216"/>
      <c r="H10" s="216"/>
      <c r="I10" s="216"/>
    </row>
    <row r="11" spans="1:9" s="36" customFormat="1" ht="24.75" x14ac:dyDescent="0.5">
      <c r="A11" s="38" t="s">
        <v>341</v>
      </c>
      <c r="B11" s="306">
        <f>D198</f>
        <v>0</v>
      </c>
      <c r="C11" s="306"/>
      <c r="D11" s="306"/>
      <c r="E11" s="306"/>
      <c r="F11" s="306"/>
      <c r="G11" s="216"/>
      <c r="H11" s="216"/>
      <c r="I11" s="21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0" t="s">
        <v>21</v>
      </c>
      <c r="B44" s="301"/>
      <c r="C44" s="301"/>
      <c r="D44" s="301"/>
      <c r="E44" s="301"/>
      <c r="F44" s="301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124"/>
      <c r="H7" s="124"/>
      <c r="I7" s="124"/>
    </row>
    <row r="8" spans="1:9" ht="29.25" x14ac:dyDescent="0.4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126"/>
      <c r="H8" s="126"/>
      <c r="I8" s="124"/>
    </row>
    <row r="9" spans="1:9" ht="24" x14ac:dyDescent="0.45">
      <c r="A9" s="38" t="s">
        <v>44</v>
      </c>
      <c r="B9" s="289" t="s">
        <v>417</v>
      </c>
      <c r="C9" s="289"/>
      <c r="D9" s="289"/>
      <c r="E9" s="289"/>
      <c r="F9" s="289"/>
      <c r="G9" s="126"/>
      <c r="H9" s="126"/>
      <c r="I9" s="124"/>
    </row>
    <row r="10" spans="1:9" ht="24.75" x14ac:dyDescent="0.5">
      <c r="A10" s="39" t="s">
        <v>46</v>
      </c>
      <c r="B10" s="290" t="s">
        <v>411</v>
      </c>
      <c r="C10" s="290"/>
      <c r="D10" s="290"/>
      <c r="E10" s="290"/>
      <c r="F10" s="290"/>
      <c r="G10" s="126"/>
      <c r="H10" s="126"/>
      <c r="I10" s="124"/>
    </row>
    <row r="11" spans="1:9" ht="24" x14ac:dyDescent="0.45">
      <c r="A11" s="38" t="s">
        <v>45</v>
      </c>
      <c r="B11" s="285">
        <v>42817</v>
      </c>
      <c r="C11" s="285"/>
      <c r="D11" s="285"/>
      <c r="E11" s="285"/>
      <c r="F11" s="285"/>
      <c r="G11" s="126"/>
      <c r="H11" s="126"/>
      <c r="I11" s="124"/>
    </row>
    <row r="12" spans="1:9" ht="24" x14ac:dyDescent="0.45">
      <c r="A12" s="38" t="s">
        <v>276</v>
      </c>
      <c r="B12" s="278">
        <f>D505</f>
        <v>0.95598591549295775</v>
      </c>
      <c r="C12" s="278"/>
      <c r="D12" s="278"/>
      <c r="E12" s="278"/>
      <c r="F12" s="278"/>
      <c r="G12" s="126"/>
      <c r="H12" s="126"/>
      <c r="I12" s="124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42817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ht="30" x14ac:dyDescent="0.25">
      <c r="A19" s="17" t="s">
        <v>10</v>
      </c>
      <c r="B19" s="136" t="s">
        <v>34</v>
      </c>
      <c r="C19" s="136"/>
      <c r="D19" s="135" t="s">
        <v>418</v>
      </c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419</v>
      </c>
      <c r="E20" s="66"/>
      <c r="F20" s="66"/>
    </row>
    <row r="21" spans="1:8" x14ac:dyDescent="0.25">
      <c r="A21" s="17" t="s">
        <v>98</v>
      </c>
      <c r="B21" s="170" t="s">
        <v>34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 t="s">
        <v>34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1</v>
      </c>
    </row>
    <row r="24" spans="1:8" x14ac:dyDescent="0.25">
      <c r="A24" s="19" t="s">
        <v>37</v>
      </c>
      <c r="B24" s="20"/>
      <c r="C24" s="21"/>
      <c r="D24" s="63">
        <f>D23/(COUNT(B19:C22)*2)</f>
        <v>0.5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5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42817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37">
        <v>2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45" x14ac:dyDescent="0.25">
      <c r="A50" s="43" t="s">
        <v>141</v>
      </c>
      <c r="B50" s="170">
        <v>1</v>
      </c>
      <c r="C50" s="137"/>
      <c r="D50" s="139" t="s">
        <v>455</v>
      </c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ht="30" x14ac:dyDescent="0.25">
      <c r="A60" s="24" t="s">
        <v>142</v>
      </c>
      <c r="B60" s="170">
        <v>0</v>
      </c>
      <c r="C60" s="144"/>
      <c r="D60" s="129" t="s">
        <v>467</v>
      </c>
      <c r="E60" s="129" t="s">
        <v>456</v>
      </c>
      <c r="F60" s="66"/>
    </row>
    <row r="61" spans="1:6" ht="30" x14ac:dyDescent="0.25">
      <c r="A61" s="24" t="s">
        <v>123</v>
      </c>
      <c r="B61" s="170">
        <v>1</v>
      </c>
      <c r="C61" s="144"/>
      <c r="D61" s="129" t="s">
        <v>457</v>
      </c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ht="45" x14ac:dyDescent="0.25">
      <c r="A68" s="17" t="s">
        <v>116</v>
      </c>
      <c r="B68" s="170">
        <v>0</v>
      </c>
      <c r="C68" s="144"/>
      <c r="D68" s="150" t="s">
        <v>422</v>
      </c>
      <c r="E68" s="6" t="s">
        <v>468</v>
      </c>
      <c r="F68" s="66"/>
    </row>
    <row r="69" spans="1:7" x14ac:dyDescent="0.25">
      <c r="A69" s="17" t="s">
        <v>117</v>
      </c>
      <c r="B69" s="170">
        <v>2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3">
        <f>D81/(COUNT(B58:C80)*2)</f>
        <v>0.88636363636363635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ht="30" x14ac:dyDescent="0.25">
      <c r="A86" s="18" t="s">
        <v>105</v>
      </c>
      <c r="B86" s="170">
        <v>1</v>
      </c>
      <c r="C86" s="153"/>
      <c r="D86" s="155" t="s">
        <v>458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1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67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0.90540540540540537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42817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1</v>
      </c>
      <c r="C115" s="153"/>
      <c r="D115" s="143" t="s">
        <v>453</v>
      </c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1</v>
      </c>
      <c r="C129" s="218" t="str">
        <f>IF(B129=0, -5, "0")</f>
        <v>0</v>
      </c>
      <c r="D129" s="152" t="s">
        <v>427</v>
      </c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416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62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42817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ht="60" x14ac:dyDescent="0.25">
      <c r="A162" s="23" t="s">
        <v>27</v>
      </c>
      <c r="B162" s="170">
        <v>1</v>
      </c>
      <c r="C162" s="153"/>
      <c r="D162" s="10" t="s">
        <v>413</v>
      </c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ht="30" x14ac:dyDescent="0.25">
      <c r="A183" s="24" t="s">
        <v>248</v>
      </c>
      <c r="B183" s="170">
        <v>2</v>
      </c>
      <c r="C183" s="153"/>
      <c r="D183" s="142" t="s">
        <v>412</v>
      </c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5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42817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ht="30" x14ac:dyDescent="0.25">
      <c r="A212" s="18" t="s">
        <v>192</v>
      </c>
      <c r="B212" s="170">
        <v>1</v>
      </c>
      <c r="C212" s="153"/>
      <c r="D212" s="143" t="s">
        <v>448</v>
      </c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1</v>
      </c>
      <c r="C225" s="153"/>
      <c r="D225" s="142" t="s">
        <v>429</v>
      </c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1</v>
      </c>
      <c r="C234" s="153"/>
      <c r="D234" s="156" t="s">
        <v>469</v>
      </c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0</v>
      </c>
      <c r="C241" s="154"/>
      <c r="D241" s="261">
        <v>0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3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73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0.96052631578947367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42817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60" x14ac:dyDescent="0.25">
      <c r="A252" s="23" t="s">
        <v>148</v>
      </c>
      <c r="B252" s="170">
        <v>1</v>
      </c>
      <c r="C252" s="27"/>
      <c r="D252" s="4" t="s">
        <v>470</v>
      </c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 t="s">
        <v>440</v>
      </c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45">
        <v>2</v>
      </c>
      <c r="C267" s="145"/>
      <c r="E267" s="148"/>
      <c r="F267" s="67"/>
    </row>
    <row r="268" spans="1:6" s="3" customFormat="1" x14ac:dyDescent="0.25">
      <c r="A268" s="18" t="s">
        <v>206</v>
      </c>
      <c r="B268" s="171">
        <v>1</v>
      </c>
      <c r="C268" s="27"/>
      <c r="D268" s="11" t="s">
        <v>471</v>
      </c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30" x14ac:dyDescent="0.3">
      <c r="A273" s="48" t="s">
        <v>80</v>
      </c>
      <c r="B273" s="171">
        <v>2</v>
      </c>
      <c r="C273" s="27"/>
      <c r="D273" s="11" t="s">
        <v>442</v>
      </c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1</v>
      </c>
      <c r="C284" s="29"/>
      <c r="D284" s="263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42817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ht="30" x14ac:dyDescent="0.25">
      <c r="A299" s="32" t="s">
        <v>50</v>
      </c>
      <c r="B299" s="170">
        <v>1</v>
      </c>
      <c r="C299" s="153"/>
      <c r="D299" s="156" t="s">
        <v>472</v>
      </c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45" x14ac:dyDescent="0.25">
      <c r="A307" s="169" t="s">
        <v>373</v>
      </c>
      <c r="B307" s="171">
        <v>0</v>
      </c>
      <c r="C307" s="153"/>
      <c r="D307" s="142" t="s">
        <v>473</v>
      </c>
      <c r="E307" s="129" t="s">
        <v>459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42817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464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45" x14ac:dyDescent="0.25">
      <c r="A334" s="17" t="s">
        <v>304</v>
      </c>
      <c r="B334" s="170">
        <v>1</v>
      </c>
      <c r="C334" s="145"/>
      <c r="D334" s="162" t="s">
        <v>463</v>
      </c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0</v>
      </c>
      <c r="C345" s="154"/>
      <c r="D345" s="262">
        <v>0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42817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4" t="s">
        <v>124</v>
      </c>
      <c r="B382" s="275"/>
      <c r="C382" s="275"/>
      <c r="D382" s="275"/>
      <c r="E382" s="275"/>
      <c r="F382" s="275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42817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ht="45" x14ac:dyDescent="0.25">
      <c r="A412" s="32" t="s">
        <v>194</v>
      </c>
      <c r="B412" s="170">
        <v>0</v>
      </c>
      <c r="C412" s="27"/>
      <c r="D412" s="4" t="s">
        <v>461</v>
      </c>
      <c r="E412" s="129" t="s">
        <v>462</v>
      </c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3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2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3" t="s">
        <v>374</v>
      </c>
      <c r="B435" s="273"/>
      <c r="C435" s="273"/>
      <c r="D435" s="273"/>
      <c r="E435" s="273"/>
      <c r="F435" s="273"/>
    </row>
    <row r="436" spans="1:7" s="167" customFormat="1" x14ac:dyDescent="0.25">
      <c r="A436" s="195">
        <f>+B11</f>
        <v>42817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0</v>
      </c>
      <c r="C447" s="154"/>
      <c r="D447" s="262">
        <v>0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ht="30" x14ac:dyDescent="0.25">
      <c r="A457" s="32" t="s">
        <v>245</v>
      </c>
      <c r="B457" s="170">
        <v>1</v>
      </c>
      <c r="C457" s="153"/>
      <c r="D457" s="156" t="s">
        <v>452</v>
      </c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0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466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62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 t="s">
        <v>474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3" t="s">
        <v>152</v>
      </c>
      <c r="B494" s="273"/>
      <c r="C494" s="273"/>
      <c r="D494" s="273"/>
      <c r="E494" s="273"/>
      <c r="F494" s="273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543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0.95598591549295775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5" manualBreakCount="5">
    <brk id="56" max="6" man="1"/>
    <brk id="151" max="6" man="1"/>
    <brk id="247" max="6" man="1"/>
    <brk id="350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6" zoomScaleSheetLayoutView="96" workbookViewId="0">
      <selection activeCell="E4" sqref="E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126"/>
      <c r="H6" s="126"/>
      <c r="I6" s="12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126"/>
      <c r="H7" s="126"/>
      <c r="I7" s="126"/>
    </row>
    <row r="8" spans="1:9" s="36" customFormat="1" ht="24.75" x14ac:dyDescent="0.5">
      <c r="A8" s="38" t="s">
        <v>44</v>
      </c>
      <c r="B8" s="304" t="str">
        <f>'A1 Exploitation'!B9:F9</f>
        <v>Mme Sameh SLAIMI &amp; M. Haithem BOUGAALECH</v>
      </c>
      <c r="C8" s="304"/>
      <c r="D8" s="304"/>
      <c r="E8" s="304"/>
      <c r="F8" s="304"/>
      <c r="G8" s="126"/>
      <c r="H8" s="126"/>
      <c r="I8" s="126"/>
    </row>
    <row r="9" spans="1:9" s="36" customFormat="1" ht="24.75" x14ac:dyDescent="0.5">
      <c r="A9" s="39" t="s">
        <v>46</v>
      </c>
      <c r="B9" s="305" t="str">
        <f>'A1 Exploitation'!B10:F10</f>
        <v>Directeur magasin &amp; Chefs rayons</v>
      </c>
      <c r="C9" s="305"/>
      <c r="D9" s="305"/>
      <c r="E9" s="305"/>
      <c r="F9" s="305"/>
      <c r="G9" s="126"/>
      <c r="H9" s="126"/>
      <c r="I9" s="126"/>
    </row>
    <row r="10" spans="1:9" s="36" customFormat="1" ht="24.75" x14ac:dyDescent="0.5">
      <c r="A10" s="38" t="s">
        <v>45</v>
      </c>
      <c r="B10" s="302">
        <f>'A1 Exploitation'!B11:F11</f>
        <v>42817</v>
      </c>
      <c r="C10" s="302"/>
      <c r="D10" s="302"/>
      <c r="E10" s="302"/>
      <c r="F10" s="302"/>
      <c r="G10" s="126"/>
      <c r="H10" s="126"/>
      <c r="I10" s="126"/>
    </row>
    <row r="11" spans="1:9" s="36" customFormat="1" ht="24.75" x14ac:dyDescent="0.5">
      <c r="A11" s="38" t="s">
        <v>341</v>
      </c>
      <c r="B11" s="306">
        <f>D198</f>
        <v>0.88596491228070173</v>
      </c>
      <c r="C11" s="306"/>
      <c r="D11" s="306"/>
      <c r="E11" s="306"/>
      <c r="F11" s="306"/>
      <c r="G11" s="126"/>
      <c r="H11" s="126"/>
      <c r="I11" s="12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 t="s">
        <v>34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 t="s">
        <v>34</v>
      </c>
      <c r="C19" s="221"/>
      <c r="D19" s="222"/>
      <c r="E19" s="222"/>
      <c r="F19" s="221"/>
    </row>
    <row r="20" spans="1:6" x14ac:dyDescent="0.3">
      <c r="A20" s="41" t="s">
        <v>164</v>
      </c>
      <c r="B20" s="221" t="s">
        <v>34</v>
      </c>
      <c r="C20" s="221"/>
      <c r="D20" s="223"/>
      <c r="E20" s="221"/>
      <c r="F20" s="221"/>
    </row>
    <row r="21" spans="1:6" x14ac:dyDescent="0.3">
      <c r="A21" s="87" t="s">
        <v>236</v>
      </c>
      <c r="B21" s="221" t="s">
        <v>34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127">
        <f>SUM(B17:C21)</f>
        <v>2</v>
      </c>
    </row>
    <row r="23" spans="1:6" x14ac:dyDescent="0.3">
      <c r="A23" s="293" t="s">
        <v>342</v>
      </c>
      <c r="B23" s="294"/>
      <c r="C23" s="29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460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125">
        <f>SUM(B26:C31)</f>
        <v>11</v>
      </c>
    </row>
    <row r="33" spans="1:6" x14ac:dyDescent="0.3">
      <c r="A33" s="293" t="s">
        <v>342</v>
      </c>
      <c r="B33" s="294"/>
      <c r="C33" s="295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125">
        <f>SUM(B36:C40)</f>
        <v>10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0" t="s">
        <v>21</v>
      </c>
      <c r="B44" s="301"/>
      <c r="C44" s="301"/>
      <c r="D44" s="301"/>
      <c r="E44" s="301"/>
      <c r="F44" s="301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465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3" t="s">
        <v>38</v>
      </c>
      <c r="B51" s="294"/>
      <c r="C51" s="295"/>
      <c r="D51" s="125">
        <f>SUM(B45:C50)</f>
        <v>12</v>
      </c>
    </row>
    <row r="52" spans="1:6" x14ac:dyDescent="0.3">
      <c r="A52" s="293" t="s">
        <v>342</v>
      </c>
      <c r="B52" s="294"/>
      <c r="C52" s="29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3" t="s">
        <v>414</v>
      </c>
      <c r="E58" s="221"/>
      <c r="F58" s="221"/>
    </row>
    <row r="59" spans="1:6" ht="66.75" x14ac:dyDescent="0.35">
      <c r="A59" s="83" t="s">
        <v>249</v>
      </c>
      <c r="B59" s="221">
        <v>1</v>
      </c>
      <c r="C59" s="248" t="str">
        <f>IF(B59=0, -5, "0")</f>
        <v>0</v>
      </c>
      <c r="D59" s="222" t="s">
        <v>415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125">
        <f>SUM(B55:C61)</f>
        <v>12</v>
      </c>
    </row>
    <row r="63" spans="1:6" x14ac:dyDescent="0.3">
      <c r="A63" s="293" t="s">
        <v>342</v>
      </c>
      <c r="B63" s="294"/>
      <c r="C63" s="295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49.5" x14ac:dyDescent="0.4">
      <c r="A66" s="41" t="s">
        <v>318</v>
      </c>
      <c r="B66" s="227">
        <v>2</v>
      </c>
      <c r="C66" s="228"/>
      <c r="D66" s="257" t="s">
        <v>420</v>
      </c>
      <c r="E66" s="257" t="s">
        <v>421</v>
      </c>
      <c r="F66" s="221"/>
    </row>
    <row r="67" spans="1:6" ht="19.5" x14ac:dyDescent="0.4">
      <c r="A67" s="41" t="s">
        <v>319</v>
      </c>
      <c r="B67" s="227">
        <v>1</v>
      </c>
      <c r="C67" s="228"/>
      <c r="D67" s="222" t="s">
        <v>423</v>
      </c>
      <c r="E67" s="230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33.75" x14ac:dyDescent="0.35">
      <c r="A76" s="89" t="s">
        <v>332</v>
      </c>
      <c r="B76" s="227">
        <v>1</v>
      </c>
      <c r="C76" s="248" t="str">
        <f>IF(B76=0, -5, "0")</f>
        <v>0</v>
      </c>
      <c r="D76" s="222" t="s">
        <v>425</v>
      </c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426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8" t="s">
        <v>424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8" t="s">
        <v>475</v>
      </c>
      <c r="E82" s="235" t="s">
        <v>476</v>
      </c>
      <c r="F82" s="221"/>
    </row>
    <row r="83" spans="1:6" x14ac:dyDescent="0.3">
      <c r="A83" s="293" t="s">
        <v>38</v>
      </c>
      <c r="B83" s="294"/>
      <c r="C83" s="295"/>
      <c r="D83" s="125">
        <f>SUM(B66:C82)</f>
        <v>27</v>
      </c>
    </row>
    <row r="84" spans="1:6" x14ac:dyDescent="0.3">
      <c r="A84" s="293" t="s">
        <v>342</v>
      </c>
      <c r="B84" s="294"/>
      <c r="C84" s="295"/>
      <c r="D84" s="65">
        <f>D83/(COUNT(B66:C82)*2)</f>
        <v>0.84375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51" x14ac:dyDescent="0.4">
      <c r="A87" s="93" t="s">
        <v>320</v>
      </c>
      <c r="B87" s="237">
        <v>1</v>
      </c>
      <c r="C87" s="228"/>
      <c r="D87" s="222" t="s">
        <v>477</v>
      </c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7" t="s">
        <v>478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428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125">
        <f>SUM(B87:C100)</f>
        <v>26</v>
      </c>
    </row>
    <row r="102" spans="1:6" x14ac:dyDescent="0.3">
      <c r="A102" s="293" t="s">
        <v>342</v>
      </c>
      <c r="B102" s="294"/>
      <c r="C102" s="295"/>
      <c r="D102" s="65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125">
        <f>SUM(B106:C116)</f>
        <v>22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66" x14ac:dyDescent="0.4">
      <c r="A125" s="41" t="s">
        <v>339</v>
      </c>
      <c r="B125" s="238">
        <v>1</v>
      </c>
      <c r="C125" s="228"/>
      <c r="D125" s="257" t="s">
        <v>430</v>
      </c>
      <c r="E125" s="257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ht="66" x14ac:dyDescent="0.3">
      <c r="A128" s="48" t="s">
        <v>183</v>
      </c>
      <c r="B128" s="238">
        <v>0</v>
      </c>
      <c r="C128" s="241"/>
      <c r="D128" s="222" t="s">
        <v>479</v>
      </c>
      <c r="E128" s="222" t="s">
        <v>451</v>
      </c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432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33" x14ac:dyDescent="0.35">
      <c r="A131" s="88" t="s">
        <v>366</v>
      </c>
      <c r="B131" s="238">
        <v>2</v>
      </c>
      <c r="C131" s="249" t="str">
        <f>IF(B131=0, -5, "0")</f>
        <v>0</v>
      </c>
      <c r="D131" s="257" t="s">
        <v>431</v>
      </c>
      <c r="E131" s="257"/>
      <c r="F131" s="233"/>
    </row>
    <row r="132" spans="1:6" x14ac:dyDescent="0.3">
      <c r="A132" s="293" t="s">
        <v>38</v>
      </c>
      <c r="B132" s="294"/>
      <c r="C132" s="295"/>
      <c r="D132" s="125">
        <f>SUM(B121:C131)</f>
        <v>19</v>
      </c>
    </row>
    <row r="133" spans="1:6" x14ac:dyDescent="0.3">
      <c r="A133" s="293" t="s">
        <v>342</v>
      </c>
      <c r="B133" s="294"/>
      <c r="C133" s="295"/>
      <c r="D133" s="63">
        <f>D132/(COUNT(B121:C131)*2)</f>
        <v>0.86363636363636365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>
        <v>0</v>
      </c>
      <c r="C139" s="222"/>
      <c r="D139" s="259" t="s">
        <v>435</v>
      </c>
      <c r="E139" s="221" t="s">
        <v>436</v>
      </c>
      <c r="F139" s="221"/>
    </row>
    <row r="140" spans="1:6" s="50" customFormat="1" ht="49.5" x14ac:dyDescent="0.3">
      <c r="A140" s="49" t="s">
        <v>350</v>
      </c>
      <c r="B140" s="237">
        <v>0</v>
      </c>
      <c r="C140" s="244"/>
      <c r="D140" s="260" t="s">
        <v>437</v>
      </c>
      <c r="E140" s="260" t="s">
        <v>438</v>
      </c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E143" s="221"/>
      <c r="F143" s="221"/>
    </row>
    <row r="144" spans="1:6" ht="66" x14ac:dyDescent="0.35">
      <c r="A144" s="76" t="s">
        <v>218</v>
      </c>
      <c r="B144" s="237">
        <v>2</v>
      </c>
      <c r="C144" s="250" t="str">
        <f>IF(B144=0, -5, "0")</f>
        <v>0</v>
      </c>
      <c r="D144" s="260" t="s">
        <v>439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ht="33" x14ac:dyDescent="0.3">
      <c r="A146" s="93" t="s">
        <v>240</v>
      </c>
      <c r="B146" s="259">
        <v>1</v>
      </c>
      <c r="C146" s="222"/>
      <c r="D146" s="259" t="s">
        <v>433</v>
      </c>
      <c r="E146" s="257" t="s">
        <v>434</v>
      </c>
      <c r="F146" s="221"/>
    </row>
    <row r="147" spans="1:6" ht="66" x14ac:dyDescent="0.3">
      <c r="A147" s="41" t="s">
        <v>352</v>
      </c>
      <c r="B147" s="237">
        <v>1</v>
      </c>
      <c r="C147" s="222"/>
      <c r="D147" s="259" t="s">
        <v>441</v>
      </c>
      <c r="E147" s="221"/>
      <c r="F147" s="221"/>
    </row>
    <row r="148" spans="1:6" x14ac:dyDescent="0.3">
      <c r="A148" s="293" t="s">
        <v>38</v>
      </c>
      <c r="B148" s="294"/>
      <c r="C148" s="295"/>
      <c r="D148" s="125">
        <f>SUM(B136:C147)</f>
        <v>18</v>
      </c>
    </row>
    <row r="149" spans="1:6" x14ac:dyDescent="0.3">
      <c r="A149" s="293" t="s">
        <v>342</v>
      </c>
      <c r="B149" s="294"/>
      <c r="C149" s="295"/>
      <c r="D149" s="65">
        <f>D148/(COUNT(B136:C147)*2)</f>
        <v>0.75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188">
        <f>SUM(B152:C159)</f>
        <v>16</v>
      </c>
    </row>
    <row r="161" spans="1:6" x14ac:dyDescent="0.3">
      <c r="A161" s="293" t="s">
        <v>342</v>
      </c>
      <c r="B161" s="294"/>
      <c r="C161" s="295"/>
      <c r="D161" s="65">
        <f>D160/(COUNT(B152:C159)*2)</f>
        <v>1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148.5" x14ac:dyDescent="0.3">
      <c r="A166" s="87" t="s">
        <v>241</v>
      </c>
      <c r="B166" s="221">
        <v>0</v>
      </c>
      <c r="C166" s="221"/>
      <c r="D166" s="222" t="s">
        <v>454</v>
      </c>
      <c r="E166" s="257" t="s">
        <v>449</v>
      </c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3" t="s">
        <v>38</v>
      </c>
      <c r="B168" s="294"/>
      <c r="C168" s="295"/>
      <c r="D168" s="125">
        <f>SUM(B164:C167)</f>
        <v>6</v>
      </c>
    </row>
    <row r="169" spans="1:6" x14ac:dyDescent="0.3">
      <c r="A169" s="293" t="s">
        <v>342</v>
      </c>
      <c r="B169" s="294"/>
      <c r="C169" s="295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450</v>
      </c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125">
        <f>SUM(B172:C175)</f>
        <v>7</v>
      </c>
    </row>
    <row r="177" spans="1:6" x14ac:dyDescent="0.3">
      <c r="A177" s="293" t="s">
        <v>342</v>
      </c>
      <c r="B177" s="294"/>
      <c r="C177" s="295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ht="33" x14ac:dyDescent="0.3">
      <c r="A180" s="87" t="s">
        <v>364</v>
      </c>
      <c r="B180" s="221">
        <v>0</v>
      </c>
      <c r="C180" s="221"/>
      <c r="D180" s="257" t="s">
        <v>444</v>
      </c>
      <c r="E180" s="222" t="s">
        <v>445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ht="66" x14ac:dyDescent="0.3">
      <c r="A182" s="41" t="s">
        <v>97</v>
      </c>
      <c r="B182" s="221">
        <v>1</v>
      </c>
      <c r="C182" s="221"/>
      <c r="D182" s="222" t="s">
        <v>446</v>
      </c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125">
        <f>SUM(B180:C184)</f>
        <v>7</v>
      </c>
    </row>
    <row r="186" spans="1:6" x14ac:dyDescent="0.3">
      <c r="A186" s="293" t="s">
        <v>342</v>
      </c>
      <c r="B186" s="294"/>
      <c r="C186" s="295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ht="33" x14ac:dyDescent="0.3">
      <c r="A192" s="96" t="s">
        <v>212</v>
      </c>
      <c r="B192" s="221">
        <v>1</v>
      </c>
      <c r="C192" s="221"/>
      <c r="D192" s="257" t="s">
        <v>447</v>
      </c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7</v>
      </c>
    </row>
    <row r="194" spans="1:4" x14ac:dyDescent="0.3">
      <c r="A194" s="293" t="s">
        <v>342</v>
      </c>
      <c r="B194" s="294"/>
      <c r="C194" s="295"/>
      <c r="D194" s="65">
        <f>D193/(COUNT(B189:C192)*2)</f>
        <v>0.875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0.88596491228070173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216"/>
      <c r="H8" s="216"/>
      <c r="I8" s="213"/>
    </row>
    <row r="9" spans="1:9" ht="24.75" x14ac:dyDescent="0.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.75" x14ac:dyDescent="0.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.75" x14ac:dyDescent="0.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.75" x14ac:dyDescent="0.5">
      <c r="A12" s="38" t="s">
        <v>276</v>
      </c>
      <c r="B12" s="278">
        <f>D505</f>
        <v>0</v>
      </c>
      <c r="C12" s="278"/>
      <c r="D12" s="278"/>
      <c r="E12" s="278"/>
      <c r="F12" s="278"/>
      <c r="G12" s="216"/>
      <c r="H12" s="216"/>
      <c r="I12" s="213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4" t="s">
        <v>124</v>
      </c>
      <c r="B382" s="275"/>
      <c r="C382" s="275"/>
      <c r="D382" s="275"/>
      <c r="E382" s="275"/>
      <c r="F382" s="275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3" t="s">
        <v>374</v>
      </c>
      <c r="B435" s="273"/>
      <c r="C435" s="273"/>
      <c r="D435" s="273"/>
      <c r="E435" s="273"/>
      <c r="F435" s="27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3" t="s">
        <v>152</v>
      </c>
      <c r="B494" s="273"/>
      <c r="C494" s="273"/>
      <c r="D494" s="273"/>
      <c r="E494" s="273"/>
      <c r="F494" s="27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A199" sqref="A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.75" x14ac:dyDescent="0.5">
      <c r="A8" s="38" t="s">
        <v>44</v>
      </c>
      <c r="B8" s="304">
        <f>'A2 Exploitation'!B9:F9</f>
        <v>0</v>
      </c>
      <c r="C8" s="304"/>
      <c r="D8" s="304"/>
      <c r="E8" s="304"/>
      <c r="F8" s="304"/>
      <c r="G8" s="216"/>
      <c r="H8" s="216"/>
      <c r="I8" s="216"/>
    </row>
    <row r="9" spans="1:9" s="36" customFormat="1" ht="24.75" x14ac:dyDescent="0.5">
      <c r="A9" s="39" t="s">
        <v>46</v>
      </c>
      <c r="B9" s="305">
        <f>'A2 Exploitation'!B10:F10</f>
        <v>0</v>
      </c>
      <c r="C9" s="305"/>
      <c r="D9" s="305"/>
      <c r="E9" s="305"/>
      <c r="F9" s="305"/>
      <c r="G9" s="216"/>
      <c r="H9" s="216"/>
      <c r="I9" s="216"/>
    </row>
    <row r="10" spans="1:9" s="36" customFormat="1" ht="24.75" x14ac:dyDescent="0.5">
      <c r="A10" s="38" t="s">
        <v>45</v>
      </c>
      <c r="B10" s="302">
        <f>'A2 Exploitation'!B11:F11</f>
        <v>0</v>
      </c>
      <c r="C10" s="302"/>
      <c r="D10" s="302"/>
      <c r="E10" s="302"/>
      <c r="F10" s="302"/>
      <c r="G10" s="216"/>
      <c r="H10" s="216"/>
      <c r="I10" s="216"/>
    </row>
    <row r="11" spans="1:9" s="36" customFormat="1" ht="24.75" x14ac:dyDescent="0.5">
      <c r="A11" s="38" t="s">
        <v>341</v>
      </c>
      <c r="B11" s="306">
        <f>D198</f>
        <v>0</v>
      </c>
      <c r="C11" s="306"/>
      <c r="D11" s="306"/>
      <c r="E11" s="306"/>
      <c r="F11" s="306"/>
      <c r="G11" s="216"/>
      <c r="H11" s="216"/>
      <c r="I11" s="21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0" t="s">
        <v>21</v>
      </c>
      <c r="B44" s="301"/>
      <c r="C44" s="301"/>
      <c r="D44" s="301"/>
      <c r="E44" s="301"/>
      <c r="F44" s="301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216"/>
      <c r="H8" s="216"/>
      <c r="I8" s="213"/>
    </row>
    <row r="9" spans="1:9" ht="24.75" x14ac:dyDescent="0.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.75" x14ac:dyDescent="0.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.75" x14ac:dyDescent="0.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.75" x14ac:dyDescent="0.5">
      <c r="A12" s="38" t="s">
        <v>276</v>
      </c>
      <c r="B12" s="278">
        <f>D505</f>
        <v>0</v>
      </c>
      <c r="C12" s="278"/>
      <c r="D12" s="278"/>
      <c r="E12" s="278"/>
      <c r="F12" s="278"/>
      <c r="G12" s="216"/>
      <c r="H12" s="216"/>
      <c r="I12" s="213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4" t="s">
        <v>124</v>
      </c>
      <c r="B382" s="275"/>
      <c r="C382" s="275"/>
      <c r="D382" s="275"/>
      <c r="E382" s="275"/>
      <c r="F382" s="275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3" t="s">
        <v>374</v>
      </c>
      <c r="B435" s="273"/>
      <c r="C435" s="273"/>
      <c r="D435" s="273"/>
      <c r="E435" s="273"/>
      <c r="F435" s="27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3" t="s">
        <v>152</v>
      </c>
      <c r="B494" s="273"/>
      <c r="C494" s="273"/>
      <c r="D494" s="273"/>
      <c r="E494" s="273"/>
      <c r="F494" s="27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4MJDWZ/sxARYWpiOXsww+PLVo393WLhj1K1zrZ7cg0F6K85qQW9iI2DdHLEjDEI7lmThmSghauf0JMTQWpX9DA==" saltValue="VOEJ9DUIqFQbBCBiQMoas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.75" x14ac:dyDescent="0.5">
      <c r="A8" s="38" t="s">
        <v>44</v>
      </c>
      <c r="B8" s="304">
        <f>'A3 Exploitation'!B9:F9</f>
        <v>0</v>
      </c>
      <c r="C8" s="304"/>
      <c r="D8" s="304"/>
      <c r="E8" s="304"/>
      <c r="F8" s="304"/>
      <c r="G8" s="216"/>
      <c r="H8" s="216"/>
      <c r="I8" s="216"/>
    </row>
    <row r="9" spans="1:9" s="36" customFormat="1" ht="24.75" x14ac:dyDescent="0.5">
      <c r="A9" s="39" t="s">
        <v>46</v>
      </c>
      <c r="B9" s="305">
        <f>'A3 Exploitation'!B10:F10</f>
        <v>0</v>
      </c>
      <c r="C9" s="305"/>
      <c r="D9" s="305"/>
      <c r="E9" s="305"/>
      <c r="F9" s="305"/>
      <c r="G9" s="216"/>
      <c r="H9" s="216"/>
      <c r="I9" s="216"/>
    </row>
    <row r="10" spans="1:9" s="36" customFormat="1" ht="24.75" x14ac:dyDescent="0.5">
      <c r="A10" s="38" t="s">
        <v>45</v>
      </c>
      <c r="B10" s="302">
        <f>'A3 Exploitation'!B11:F11</f>
        <v>0</v>
      </c>
      <c r="C10" s="302"/>
      <c r="D10" s="302"/>
      <c r="E10" s="302"/>
      <c r="F10" s="302"/>
      <c r="G10" s="216"/>
      <c r="H10" s="216"/>
      <c r="I10" s="216"/>
    </row>
    <row r="11" spans="1:9" s="36" customFormat="1" ht="24.75" x14ac:dyDescent="0.5">
      <c r="A11" s="38" t="s">
        <v>341</v>
      </c>
      <c r="B11" s="306">
        <f>D198</f>
        <v>0</v>
      </c>
      <c r="C11" s="306"/>
      <c r="D11" s="306"/>
      <c r="E11" s="306"/>
      <c r="F11" s="306"/>
      <c r="G11" s="216"/>
      <c r="H11" s="216"/>
      <c r="I11" s="21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7" x14ac:dyDescent="0.3">
      <c r="A33" s="293" t="s">
        <v>342</v>
      </c>
      <c r="B33" s="294"/>
      <c r="C33" s="295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7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0" t="s">
        <v>21</v>
      </c>
      <c r="B44" s="301"/>
      <c r="C44" s="301"/>
      <c r="D44" s="301"/>
      <c r="E44" s="301"/>
      <c r="F44" s="301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5">
      <c r="A8" s="288" t="str">
        <f>'Page de garde'!D18</f>
        <v xml:space="preserve">Dorra Sousse </v>
      </c>
      <c r="B8" s="288"/>
      <c r="C8" s="288"/>
      <c r="D8" s="288"/>
      <c r="E8" s="288"/>
      <c r="F8" s="288"/>
      <c r="G8" s="216"/>
      <c r="H8" s="216"/>
      <c r="I8" s="213"/>
    </row>
    <row r="9" spans="1:9" ht="24.75" x14ac:dyDescent="0.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.75" x14ac:dyDescent="0.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.75" x14ac:dyDescent="0.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.75" x14ac:dyDescent="0.5">
      <c r="A12" s="38" t="s">
        <v>276</v>
      </c>
      <c r="B12" s="278">
        <f>D505</f>
        <v>0</v>
      </c>
      <c r="C12" s="278"/>
      <c r="D12" s="278"/>
      <c r="E12" s="278"/>
      <c r="F12" s="278"/>
      <c r="G12" s="216"/>
      <c r="H12" s="216"/>
      <c r="I12" s="213"/>
    </row>
    <row r="13" spans="1:9" ht="22.5" x14ac:dyDescent="0.45">
      <c r="A13" s="35"/>
      <c r="B13" s="36"/>
      <c r="C13" s="36"/>
      <c r="D13" s="279"/>
      <c r="E13" s="279"/>
      <c r="F13" s="279"/>
      <c r="G13" s="279"/>
      <c r="H13" s="279"/>
      <c r="I13" s="3"/>
    </row>
    <row r="14" spans="1:9" ht="16.5" customHeight="1" x14ac:dyDescent="0.3">
      <c r="A14" s="280" t="s">
        <v>32</v>
      </c>
      <c r="B14" s="281" t="s">
        <v>33</v>
      </c>
      <c r="C14" s="281"/>
      <c r="D14" s="281" t="s">
        <v>48</v>
      </c>
      <c r="E14" s="282" t="s">
        <v>358</v>
      </c>
      <c r="F14" s="281" t="s">
        <v>214</v>
      </c>
      <c r="G14" s="36"/>
      <c r="H14" s="36"/>
    </row>
    <row r="15" spans="1:9" ht="16.5" customHeight="1" x14ac:dyDescent="0.3">
      <c r="A15" s="280"/>
      <c r="B15" s="77" t="s">
        <v>36</v>
      </c>
      <c r="C15" s="77" t="s">
        <v>35</v>
      </c>
      <c r="D15" s="281"/>
      <c r="E15" s="282"/>
      <c r="F15" s="281"/>
      <c r="G15" s="36"/>
      <c r="H15" s="36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4" t="s">
        <v>18</v>
      </c>
      <c r="B26" s="275"/>
      <c r="C26" s="275"/>
      <c r="D26" s="275"/>
      <c r="E26" s="275"/>
      <c r="F26" s="275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3" t="s">
        <v>137</v>
      </c>
      <c r="B43" s="273"/>
      <c r="C43" s="273"/>
      <c r="D43" s="273"/>
      <c r="E43" s="273"/>
      <c r="F43" s="27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6" t="s">
        <v>63</v>
      </c>
      <c r="B45" s="277"/>
      <c r="C45" s="277"/>
      <c r="D45" s="277"/>
      <c r="E45" s="277"/>
      <c r="F45" s="277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4" t="s">
        <v>65</v>
      </c>
      <c r="B57" s="275"/>
      <c r="C57" s="275"/>
      <c r="D57" s="275"/>
      <c r="E57" s="275"/>
      <c r="F57" s="275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4" t="s">
        <v>25</v>
      </c>
      <c r="B84" s="275"/>
      <c r="C84" s="275"/>
      <c r="D84" s="275"/>
      <c r="E84" s="275"/>
      <c r="F84" s="275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3" t="s">
        <v>129</v>
      </c>
      <c r="B99" s="273"/>
      <c r="C99" s="273"/>
      <c r="D99" s="273"/>
      <c r="E99" s="273"/>
      <c r="F99" s="27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6" t="s">
        <v>63</v>
      </c>
      <c r="B101" s="277"/>
      <c r="C101" s="277"/>
      <c r="D101" s="277"/>
      <c r="E101" s="277"/>
      <c r="F101" s="277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4" t="s">
        <v>133</v>
      </c>
      <c r="B113" s="275"/>
      <c r="C113" s="275"/>
      <c r="D113" s="275"/>
      <c r="E113" s="275"/>
      <c r="F113" s="275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4" t="s">
        <v>73</v>
      </c>
      <c r="B137" s="275"/>
      <c r="C137" s="275"/>
      <c r="D137" s="275"/>
      <c r="E137" s="275"/>
      <c r="F137" s="275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3" t="s">
        <v>130</v>
      </c>
      <c r="B152" s="273"/>
      <c r="C152" s="273"/>
      <c r="D152" s="273"/>
      <c r="E152" s="273"/>
      <c r="F152" s="27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6" t="s">
        <v>63</v>
      </c>
      <c r="B154" s="277"/>
      <c r="C154" s="277"/>
      <c r="D154" s="277"/>
      <c r="E154" s="277"/>
      <c r="F154" s="277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4" t="s">
        <v>134</v>
      </c>
      <c r="B166" s="275"/>
      <c r="C166" s="275"/>
      <c r="D166" s="275"/>
      <c r="E166" s="275"/>
      <c r="F166" s="275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3" t="s">
        <v>167</v>
      </c>
      <c r="B192" s="273"/>
      <c r="C192" s="273"/>
      <c r="D192" s="273"/>
      <c r="E192" s="273"/>
      <c r="F192" s="27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4" t="s">
        <v>158</v>
      </c>
      <c r="B194" s="275"/>
      <c r="C194" s="275"/>
      <c r="D194" s="275"/>
      <c r="E194" s="275"/>
      <c r="F194" s="275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4" t="s">
        <v>76</v>
      </c>
      <c r="B209" s="275"/>
      <c r="C209" s="275"/>
      <c r="D209" s="275"/>
      <c r="E209" s="275"/>
      <c r="F209" s="275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4" t="s">
        <v>191</v>
      </c>
      <c r="B232" s="275"/>
      <c r="C232" s="275"/>
      <c r="D232" s="275"/>
      <c r="E232" s="275"/>
      <c r="F232" s="275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3" t="s">
        <v>78</v>
      </c>
      <c r="B248" s="273"/>
      <c r="C248" s="273"/>
      <c r="D248" s="273"/>
      <c r="E248" s="273"/>
      <c r="F248" s="27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4" t="s">
        <v>79</v>
      </c>
      <c r="B250" s="275"/>
      <c r="C250" s="275"/>
      <c r="D250" s="275"/>
      <c r="E250" s="275"/>
      <c r="F250" s="275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4" t="s">
        <v>81</v>
      </c>
      <c r="B266" s="275"/>
      <c r="C266" s="275"/>
      <c r="D266" s="275"/>
      <c r="E266" s="275"/>
      <c r="F266" s="275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3" t="s">
        <v>4</v>
      </c>
      <c r="B291" s="273"/>
      <c r="C291" s="273"/>
      <c r="D291" s="273"/>
      <c r="E291" s="273"/>
      <c r="F291" s="27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4" t="s">
        <v>19</v>
      </c>
      <c r="B293" s="275"/>
      <c r="C293" s="275"/>
      <c r="D293" s="275"/>
      <c r="E293" s="275"/>
      <c r="F293" s="275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4" t="s">
        <v>122</v>
      </c>
      <c r="B305" s="275"/>
      <c r="C305" s="275"/>
      <c r="D305" s="275"/>
      <c r="E305" s="275"/>
      <c r="F305" s="275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3" t="s">
        <v>21</v>
      </c>
      <c r="B324" s="273"/>
      <c r="C324" s="273"/>
      <c r="D324" s="273"/>
      <c r="E324" s="273"/>
      <c r="F324" s="27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4" t="s">
        <v>12</v>
      </c>
      <c r="B326" s="275"/>
      <c r="C326" s="275"/>
      <c r="D326" s="275"/>
      <c r="E326" s="275"/>
      <c r="F326" s="275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4" t="s">
        <v>25</v>
      </c>
      <c r="B339" s="275"/>
      <c r="C339" s="275"/>
      <c r="D339" s="275"/>
      <c r="E339" s="275"/>
      <c r="F339" s="275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3" t="s">
        <v>8</v>
      </c>
      <c r="B352" s="273"/>
      <c r="C352" s="273"/>
      <c r="D352" s="273"/>
      <c r="E352" s="273"/>
      <c r="F352" s="27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6" t="s">
        <v>113</v>
      </c>
      <c r="B354" s="277"/>
      <c r="C354" s="277"/>
      <c r="D354" s="277"/>
      <c r="E354" s="277"/>
      <c r="F354" s="277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4" t="s">
        <v>25</v>
      </c>
      <c r="B366" s="275"/>
      <c r="C366" s="275"/>
      <c r="D366" s="275"/>
      <c r="E366" s="275"/>
      <c r="F366" s="275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4" t="s">
        <v>124</v>
      </c>
      <c r="B382" s="275"/>
      <c r="C382" s="275"/>
      <c r="D382" s="275"/>
      <c r="E382" s="275"/>
      <c r="F382" s="275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4" t="s">
        <v>29</v>
      </c>
      <c r="B391" s="275"/>
      <c r="C391" s="275"/>
      <c r="D391" s="275"/>
      <c r="E391" s="275"/>
      <c r="F391" s="275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3" t="s">
        <v>125</v>
      </c>
      <c r="B405" s="273"/>
      <c r="C405" s="273"/>
      <c r="D405" s="273"/>
      <c r="E405" s="273"/>
      <c r="F405" s="27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6" t="s">
        <v>19</v>
      </c>
      <c r="B407" s="277"/>
      <c r="C407" s="277"/>
      <c r="D407" s="277"/>
      <c r="E407" s="277"/>
      <c r="F407" s="277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6" t="s">
        <v>122</v>
      </c>
      <c r="B418" s="277"/>
      <c r="C418" s="277"/>
      <c r="D418" s="277"/>
      <c r="E418" s="277"/>
      <c r="F418" s="277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3" t="s">
        <v>374</v>
      </c>
      <c r="B435" s="273"/>
      <c r="C435" s="273"/>
      <c r="D435" s="273"/>
      <c r="E435" s="273"/>
      <c r="F435" s="27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4" t="s">
        <v>375</v>
      </c>
      <c r="B437" s="275"/>
      <c r="C437" s="275"/>
      <c r="D437" s="275"/>
      <c r="E437" s="275"/>
      <c r="F437" s="275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4" t="s">
        <v>31</v>
      </c>
      <c r="B444" s="275"/>
      <c r="C444" s="275"/>
      <c r="D444" s="275"/>
      <c r="E444" s="275"/>
      <c r="F444" s="275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3" t="s">
        <v>180</v>
      </c>
      <c r="B454" s="273"/>
      <c r="C454" s="273"/>
      <c r="D454" s="273"/>
      <c r="E454" s="273"/>
      <c r="F454" s="27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3" t="s">
        <v>87</v>
      </c>
      <c r="B464" s="273"/>
      <c r="C464" s="273"/>
      <c r="D464" s="273"/>
      <c r="E464" s="273"/>
      <c r="F464" s="27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3" t="s">
        <v>151</v>
      </c>
      <c r="B473" s="273"/>
      <c r="C473" s="273"/>
      <c r="D473" s="273"/>
      <c r="E473" s="273"/>
      <c r="F473" s="27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3" t="s">
        <v>152</v>
      </c>
      <c r="B494" s="273"/>
      <c r="C494" s="273"/>
      <c r="D494" s="273"/>
      <c r="E494" s="273"/>
      <c r="F494" s="27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zV2qP6J4d9593HwLg04EstGLmwmkIQByRDaWw+4t3JIn50nNnTJ4h/V4GybSoISWP0azxAw58gIji+WXqyG/Q==" saltValue="J8N0Ym8EVQMmTpcO2ma2d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3"/>
      <c r="E1" s="303"/>
      <c r="F1" s="303"/>
      <c r="G1" s="303"/>
      <c r="H1" s="303"/>
      <c r="I1" s="303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5">
      <c r="A7" s="288" t="str">
        <f>'A1 Exploitation'!A8:F8</f>
        <v xml:space="preserve">Dorra Sousse 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.75" x14ac:dyDescent="0.5">
      <c r="A8" s="38" t="s">
        <v>44</v>
      </c>
      <c r="B8" s="304">
        <f>'A4 Exploitation'!B9:F9</f>
        <v>0</v>
      </c>
      <c r="C8" s="304"/>
      <c r="D8" s="304"/>
      <c r="E8" s="304"/>
      <c r="F8" s="304"/>
      <c r="G8" s="216"/>
      <c r="H8" s="216"/>
      <c r="I8" s="216"/>
    </row>
    <row r="9" spans="1:9" s="36" customFormat="1" ht="24.75" x14ac:dyDescent="0.5">
      <c r="A9" s="39" t="s">
        <v>46</v>
      </c>
      <c r="B9" s="305">
        <f>'A4 Exploitation'!B10:F10</f>
        <v>0</v>
      </c>
      <c r="C9" s="305"/>
      <c r="D9" s="305"/>
      <c r="E9" s="305"/>
      <c r="F9" s="305"/>
      <c r="G9" s="216"/>
      <c r="H9" s="216"/>
      <c r="I9" s="216"/>
    </row>
    <row r="10" spans="1:9" s="36" customFormat="1" ht="24.75" x14ac:dyDescent="0.5">
      <c r="A10" s="38" t="s">
        <v>45</v>
      </c>
      <c r="B10" s="302">
        <f>'A4 Exploitation'!B11:F11</f>
        <v>0</v>
      </c>
      <c r="C10" s="302"/>
      <c r="D10" s="302"/>
      <c r="E10" s="302"/>
      <c r="F10" s="302"/>
      <c r="G10" s="216"/>
      <c r="H10" s="216"/>
      <c r="I10" s="216"/>
    </row>
    <row r="11" spans="1:9" s="36" customFormat="1" ht="24.75" x14ac:dyDescent="0.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79"/>
      <c r="E12" s="279"/>
      <c r="F12" s="279"/>
      <c r="G12" s="279"/>
      <c r="H12" s="279"/>
      <c r="I12" s="40"/>
    </row>
    <row r="13" spans="1:9" s="36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1" t="s">
        <v>213</v>
      </c>
      <c r="F13" s="281" t="s">
        <v>214</v>
      </c>
    </row>
    <row r="14" spans="1:9" s="36" customFormat="1" ht="12.75" customHeight="1" x14ac:dyDescent="0.3">
      <c r="A14" s="280"/>
      <c r="B14" s="70" t="s">
        <v>36</v>
      </c>
      <c r="C14" s="70" t="s">
        <v>35</v>
      </c>
      <c r="D14" s="281"/>
      <c r="E14" s="281"/>
      <c r="F14" s="281"/>
    </row>
    <row r="15" spans="1:9" x14ac:dyDescent="0.3">
      <c r="A15" s="41"/>
      <c r="B15" s="41"/>
      <c r="C15" s="41"/>
      <c r="D15" s="41"/>
    </row>
    <row r="16" spans="1:9" ht="19.5" x14ac:dyDescent="0.4">
      <c r="A16" s="307" t="s">
        <v>0</v>
      </c>
      <c r="B16" s="308"/>
      <c r="C16" s="308"/>
      <c r="D16" s="308"/>
      <c r="E16" s="308"/>
      <c r="F16" s="30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9" t="s">
        <v>38</v>
      </c>
      <c r="B22" s="296"/>
      <c r="C22" s="297"/>
      <c r="D22" s="215">
        <f>SUM(B17:C21)</f>
        <v>0</v>
      </c>
    </row>
    <row r="23" spans="1:6" x14ac:dyDescent="0.3">
      <c r="A23" s="293" t="s">
        <v>342</v>
      </c>
      <c r="B23" s="294"/>
      <c r="C23" s="29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1" t="s">
        <v>4</v>
      </c>
      <c r="B25" s="292"/>
      <c r="C25" s="292"/>
      <c r="D25" s="292"/>
      <c r="E25" s="292"/>
      <c r="F25" s="292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3" t="s">
        <v>38</v>
      </c>
      <c r="B32" s="294"/>
      <c r="C32" s="295"/>
      <c r="D32" s="214">
        <f>SUM(B26:C31)</f>
        <v>0</v>
      </c>
    </row>
    <row r="33" spans="1:6" x14ac:dyDescent="0.3">
      <c r="A33" s="293" t="s">
        <v>342</v>
      </c>
      <c r="B33" s="294"/>
      <c r="C33" s="29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1" t="s">
        <v>246</v>
      </c>
      <c r="B35" s="292"/>
      <c r="C35" s="292"/>
      <c r="D35" s="292"/>
      <c r="E35" s="292"/>
      <c r="F35" s="292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3" t="s">
        <v>38</v>
      </c>
      <c r="B41" s="294"/>
      <c r="C41" s="295"/>
      <c r="D41" s="214">
        <f>SUM(B36:C40)</f>
        <v>0</v>
      </c>
      <c r="E41" s="37"/>
      <c r="F41" s="37"/>
    </row>
    <row r="42" spans="1:6" s="50" customFormat="1" x14ac:dyDescent="0.3">
      <c r="A42" s="293" t="s">
        <v>342</v>
      </c>
      <c r="B42" s="294"/>
      <c r="C42" s="29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0" t="s">
        <v>21</v>
      </c>
      <c r="B44" s="301"/>
      <c r="C44" s="301"/>
      <c r="D44" s="301"/>
      <c r="E44" s="301"/>
      <c r="F44" s="301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3" t="s">
        <v>38</v>
      </c>
      <c r="B51" s="294"/>
      <c r="C51" s="295"/>
      <c r="D51" s="214">
        <f>SUM(B45:C50)</f>
        <v>0</v>
      </c>
    </row>
    <row r="52" spans="1:6" x14ac:dyDescent="0.3">
      <c r="A52" s="293" t="s">
        <v>342</v>
      </c>
      <c r="B52" s="294"/>
      <c r="C52" s="29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1" t="s">
        <v>8</v>
      </c>
      <c r="B54" s="292"/>
      <c r="C54" s="292"/>
      <c r="D54" s="292"/>
      <c r="E54" s="292"/>
      <c r="F54" s="292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3" t="s">
        <v>38</v>
      </c>
      <c r="B62" s="294"/>
      <c r="C62" s="295"/>
      <c r="D62" s="214">
        <f>SUM(B55:C61)</f>
        <v>0</v>
      </c>
    </row>
    <row r="63" spans="1:6" x14ac:dyDescent="0.3">
      <c r="A63" s="293" t="s">
        <v>342</v>
      </c>
      <c r="B63" s="294"/>
      <c r="C63" s="29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1" t="s">
        <v>143</v>
      </c>
      <c r="B65" s="292"/>
      <c r="C65" s="292"/>
      <c r="D65" s="292"/>
      <c r="E65" s="292"/>
      <c r="F65" s="292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3" t="s">
        <v>38</v>
      </c>
      <c r="B83" s="294"/>
      <c r="C83" s="295"/>
      <c r="D83" s="214">
        <f>SUM(B66:C82)</f>
        <v>0</v>
      </c>
    </row>
    <row r="84" spans="1:6" x14ac:dyDescent="0.3">
      <c r="A84" s="293" t="s">
        <v>342</v>
      </c>
      <c r="B84" s="294"/>
      <c r="C84" s="29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1" t="s">
        <v>237</v>
      </c>
      <c r="B86" s="292"/>
      <c r="C86" s="292"/>
      <c r="D86" s="292"/>
      <c r="E86" s="292"/>
      <c r="F86" s="292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3" t="s">
        <v>38</v>
      </c>
      <c r="B101" s="294"/>
      <c r="C101" s="295"/>
      <c r="D101" s="214">
        <f>SUM(B87:C100)</f>
        <v>0</v>
      </c>
    </row>
    <row r="102" spans="1:6" x14ac:dyDescent="0.3">
      <c r="A102" s="293" t="s">
        <v>342</v>
      </c>
      <c r="B102" s="294"/>
      <c r="C102" s="29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1" t="s">
        <v>238</v>
      </c>
      <c r="B105" s="292"/>
      <c r="C105" s="292"/>
      <c r="D105" s="292"/>
      <c r="E105" s="292"/>
      <c r="F105" s="292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3" t="s">
        <v>38</v>
      </c>
      <c r="B117" s="294"/>
      <c r="C117" s="295"/>
      <c r="D117" s="214">
        <f>SUM(B106:C116)</f>
        <v>0</v>
      </c>
      <c r="E117" s="37"/>
      <c r="F117" s="37"/>
    </row>
    <row r="118" spans="1:6" s="50" customFormat="1" x14ac:dyDescent="0.3">
      <c r="A118" s="293" t="s">
        <v>342</v>
      </c>
      <c r="B118" s="294"/>
      <c r="C118" s="29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1" t="s">
        <v>208</v>
      </c>
      <c r="B120" s="292"/>
      <c r="C120" s="292"/>
      <c r="D120" s="292"/>
      <c r="E120" s="292"/>
      <c r="F120" s="292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3" t="s">
        <v>38</v>
      </c>
      <c r="B132" s="294"/>
      <c r="C132" s="295"/>
      <c r="D132" s="214">
        <f>SUM(B121:C131)</f>
        <v>0</v>
      </c>
    </row>
    <row r="133" spans="1:6" x14ac:dyDescent="0.3">
      <c r="A133" s="293" t="s">
        <v>342</v>
      </c>
      <c r="B133" s="294"/>
      <c r="C133" s="29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1" t="s">
        <v>78</v>
      </c>
      <c r="B135" s="292"/>
      <c r="C135" s="292"/>
      <c r="D135" s="292"/>
      <c r="E135" s="292"/>
      <c r="F135" s="292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3" t="s">
        <v>38</v>
      </c>
      <c r="B148" s="294"/>
      <c r="C148" s="295"/>
      <c r="D148" s="214">
        <f>SUM(B136:C147)</f>
        <v>0</v>
      </c>
    </row>
    <row r="149" spans="1:6" x14ac:dyDescent="0.3">
      <c r="A149" s="293" t="s">
        <v>342</v>
      </c>
      <c r="B149" s="294"/>
      <c r="C149" s="29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1" t="s">
        <v>243</v>
      </c>
      <c r="B151" s="292"/>
      <c r="C151" s="292"/>
      <c r="D151" s="292"/>
      <c r="E151" s="292"/>
      <c r="F151" s="292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3" t="s">
        <v>38</v>
      </c>
      <c r="B160" s="296"/>
      <c r="C160" s="297"/>
      <c r="D160" s="215">
        <f>SUM(B152:C159)</f>
        <v>0</v>
      </c>
    </row>
    <row r="161" spans="1:6" x14ac:dyDescent="0.3">
      <c r="A161" s="293" t="s">
        <v>342</v>
      </c>
      <c r="B161" s="294"/>
      <c r="C161" s="29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1" t="s">
        <v>85</v>
      </c>
      <c r="B163" s="292"/>
      <c r="C163" s="292"/>
      <c r="D163" s="292"/>
      <c r="E163" s="292"/>
      <c r="F163" s="292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3" t="s">
        <v>38</v>
      </c>
      <c r="B168" s="294"/>
      <c r="C168" s="295"/>
      <c r="D168" s="214">
        <f>SUM(B164:C167)</f>
        <v>0</v>
      </c>
    </row>
    <row r="169" spans="1:6" x14ac:dyDescent="0.3">
      <c r="A169" s="293" t="s">
        <v>342</v>
      </c>
      <c r="B169" s="294"/>
      <c r="C169" s="29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8" t="s">
        <v>17</v>
      </c>
      <c r="B171" s="299"/>
      <c r="C171" s="299"/>
      <c r="D171" s="299"/>
      <c r="E171" s="299"/>
      <c r="F171" s="299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3" t="s">
        <v>38</v>
      </c>
      <c r="B176" s="294"/>
      <c r="C176" s="295"/>
      <c r="D176" s="214">
        <f>SUM(B172:C175)</f>
        <v>0</v>
      </c>
    </row>
    <row r="177" spans="1:6" x14ac:dyDescent="0.3">
      <c r="A177" s="293" t="s">
        <v>342</v>
      </c>
      <c r="B177" s="294"/>
      <c r="C177" s="29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1" t="s">
        <v>87</v>
      </c>
      <c r="B179" s="292"/>
      <c r="C179" s="292"/>
      <c r="D179" s="292"/>
      <c r="E179" s="292"/>
      <c r="F179" s="292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3" t="s">
        <v>38</v>
      </c>
      <c r="B185" s="294"/>
      <c r="C185" s="295"/>
      <c r="D185" s="214">
        <f>SUM(B180:C184)</f>
        <v>0</v>
      </c>
    </row>
    <row r="186" spans="1:6" x14ac:dyDescent="0.3">
      <c r="A186" s="293" t="s">
        <v>342</v>
      </c>
      <c r="B186" s="294"/>
      <c r="C186" s="29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1" t="s">
        <v>242</v>
      </c>
      <c r="B188" s="292"/>
      <c r="C188" s="292"/>
      <c r="D188" s="292"/>
      <c r="E188" s="292"/>
      <c r="F188" s="292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3" t="s">
        <v>38</v>
      </c>
      <c r="B193" s="294"/>
      <c r="C193" s="295"/>
      <c r="D193" s="97">
        <f>SUM(B189:C192)</f>
        <v>0</v>
      </c>
    </row>
    <row r="194" spans="1:4" x14ac:dyDescent="0.3">
      <c r="A194" s="293" t="s">
        <v>342</v>
      </c>
      <c r="B194" s="294"/>
      <c r="C194" s="29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2017-04-03T08:55:12Z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