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Chihia\2019\1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D669" i="42" s="1"/>
  <c r="D670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D244" i="42" s="1"/>
  <c r="B244" i="42" s="1"/>
  <c r="F185" i="42"/>
  <c r="D185" i="42" s="1"/>
  <c r="B185" i="42" s="1"/>
  <c r="E185" i="42"/>
  <c r="F129" i="42"/>
  <c r="E129" i="42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244" i="36"/>
  <c r="B244" i="36" s="1"/>
  <c r="D129" i="36"/>
  <c r="B129" i="36" s="1"/>
  <c r="D203" i="40" l="1"/>
  <c r="D204" i="40" s="1"/>
  <c r="D149" i="39"/>
  <c r="D150" i="39" s="1"/>
  <c r="D129" i="40"/>
  <c r="B129" i="40" s="1"/>
  <c r="D366" i="40"/>
  <c r="B366" i="40" s="1"/>
  <c r="D367" i="40" s="1"/>
  <c r="D721" i="40"/>
  <c r="D63" i="41"/>
  <c r="D64" i="41" s="1"/>
  <c r="D118" i="41"/>
  <c r="D119" i="41" s="1"/>
  <c r="D627" i="42"/>
  <c r="D628" i="42" s="1"/>
  <c r="D43" i="42"/>
  <c r="B43" i="42" s="1"/>
  <c r="D197" i="41"/>
  <c r="D161" i="39"/>
  <c r="D162" i="39" s="1"/>
  <c r="D227" i="40"/>
  <c r="D228" i="40" s="1"/>
  <c r="D133" i="41"/>
  <c r="D134" i="41" s="1"/>
  <c r="D149" i="41"/>
  <c r="D150" i="41" s="1"/>
  <c r="D344" i="42"/>
  <c r="D345" i="42" s="1"/>
  <c r="D244" i="38"/>
  <c r="B244" i="38" s="1"/>
  <c r="D245" i="38" s="1"/>
  <c r="D246" i="38" s="1"/>
  <c r="D728" i="36"/>
  <c r="B43" i="29" s="1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61" i="43"/>
  <c r="D162" i="43" s="1"/>
  <c r="D390" i="38"/>
  <c r="D391" i="38" s="1"/>
  <c r="D63" i="39"/>
  <c r="D64" i="39" s="1"/>
  <c r="D102" i="39"/>
  <c r="D103" i="39" s="1"/>
  <c r="D118" i="39"/>
  <c r="D119" i="39" s="1"/>
  <c r="D627" i="40"/>
  <c r="D245" i="40"/>
  <c r="D246" i="40" s="1"/>
  <c r="D588" i="42"/>
  <c r="D589" i="42" s="1"/>
  <c r="D133" i="43"/>
  <c r="D134" i="43" s="1"/>
  <c r="D149" i="43"/>
  <c r="D150" i="43" s="1"/>
  <c r="D650" i="38"/>
  <c r="D651" i="38" s="1"/>
  <c r="D197" i="39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B721" i="42"/>
  <c r="D722" i="42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368" i="40" l="1"/>
  <c r="D370" i="40"/>
  <c r="D371" i="40" s="1"/>
  <c r="B99" i="29" s="1"/>
  <c r="D303" i="40"/>
  <c r="D304" i="40" s="1"/>
  <c r="B90" i="29" s="1"/>
  <c r="D248" i="40"/>
  <c r="D249" i="40" s="1"/>
  <c r="B81" i="29" s="1"/>
  <c r="D606" i="38"/>
  <c r="D607" i="38" s="1"/>
  <c r="D672" i="38"/>
  <c r="D673" i="38" s="1"/>
  <c r="B152" i="29" s="1"/>
  <c r="D301" i="38"/>
  <c r="D303" i="38"/>
  <c r="D304" i="38" s="1"/>
  <c r="B89" i="29" s="1"/>
  <c r="D368" i="38"/>
  <c r="D370" i="38"/>
  <c r="D371" i="38" s="1"/>
  <c r="B98" i="29" s="1"/>
  <c r="D569" i="38"/>
  <c r="D570" i="38" s="1"/>
  <c r="B134" i="29" s="1"/>
  <c r="D567" i="38"/>
  <c r="D428" i="38"/>
  <c r="D429" i="38" s="1"/>
  <c r="B107" i="29" s="1"/>
  <c r="D426" i="38"/>
  <c r="D475" i="38"/>
  <c r="D476" i="38" s="1"/>
  <c r="B116" i="29" s="1"/>
  <c r="D473" i="38"/>
  <c r="D198" i="41"/>
  <c r="D199" i="41" s="1"/>
  <c r="B11" i="43"/>
  <c r="B182" i="29"/>
  <c r="D723" i="38"/>
  <c r="B129" i="38"/>
  <c r="D130" i="38" s="1"/>
  <c r="D131" i="38" s="1"/>
  <c r="B62" i="29" s="1"/>
  <c r="D609" i="42"/>
  <c r="D610" i="42" s="1"/>
  <c r="B145" i="29" s="1"/>
  <c r="B185" i="38"/>
  <c r="D186" i="38" s="1"/>
  <c r="D248" i="38"/>
  <c r="D249" i="38" s="1"/>
  <c r="B80" i="29" s="1"/>
  <c r="D198" i="39"/>
  <c r="D199" i="3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39"/>
  <c r="B180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C90" i="36" l="1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<sst xmlns="http://schemas.openxmlformats.org/spreadsheetml/2006/main" count="5653" uniqueCount="532">
  <si>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</si>
  <si>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</si>
  <si>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</si>
  <si>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</si>
  <si>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</si>
  <si>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</si>
  <si>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</si>
  <si>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</si>
  <si>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</si>
  <si>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</si>
  <si>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</si>
  <si>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</si>
  <si>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</si>
  <si>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</si>
  <si>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</si>
  <si>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</si>
  <si>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</si>
  <si>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</si>
  <si>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</si>
  <si>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</si>
  <si>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</si>
  <si>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</si>
  <si>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</si>
  <si>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</si>
  <si>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</si>
  <si>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</si>
  <si>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</si>
  <si>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</si>
  <si>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</si>
  <si>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</si>
  <si>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</si>
  <si>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</si>
  <si>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</si>
  <si>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</si>
  <si>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</si>
  <si>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</si>
  <si>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</si>
  <si>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</si>
  <si>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</si>
  <si>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</si>
  <si>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</si>
  <si>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</si>
  <si>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</si>
  <si>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</si>
  <si>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</si>
  <si>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</si>
  <si>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</si>
  <si>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</si>
  <si>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</si>
  <si>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</si>
  <si>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</si>
  <si>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</si>
  <si>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</si>
  <si>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</si>
  <si>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</si>
  <si>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</si>
  <si>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</si>
  <si>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</si>
  <si>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</si>
  <si>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</si>
  <si>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</si>
  <si>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</si>
  <si>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</si>
  <si>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</si>
  <si>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</si>
  <si>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</si>
  <si>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</si>
  <si>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</si>
  <si>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</si>
  <si>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</si>
  <si>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</si>
  <si>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</si>
  <si>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</si>
  <si>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</si>
  <si>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</si>
  <si>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</si>
  <si>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</si>
  <si>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</si>
  <si>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</si>
  <si>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</si>
  <si>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</si>
  <si>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</si>
  <si>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</si>
  <si>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</si>
  <si>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</si>
  <si>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</si>
  <si>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</si>
  <si>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</si>
  <si>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</si>
  <si>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</si>
  <si>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</si>
  <si>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</si>
  <si>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</si>
  <si>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</si>
  <si>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</si>
  <si>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</si>
  <si>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</si>
  <si>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</si>
  <si>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</si>
  <si>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</si>
  <si>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</si>
  <si>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</si>
  <si>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</si>
  <si>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</si>
  <si>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</si>
  <si>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</si>
  <si>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</si>
  <si>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</si>
  <si>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</si>
  <si>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</si>
  <si>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</si>
  <si>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</si>
  <si>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</si>
  <si>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</si>
  <si>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</si>
  <si>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</si>
  <si>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</si>
  <si>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</si>
  <si>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</si>
  <si>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</si>
  <si>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</si>
  <si>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</si>
  <si>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</si>
  <si>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</si>
  <si>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</si>
  <si>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</si>
  <si>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</si>
  <si>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</si>
  <si>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</si>
  <si>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</si>
  <si>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</si>
  <si>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</si>
  <si>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</si>
  <si>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</si>
  <si>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</si>
  <si>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</si>
  <si>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</si>
  <si>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</si>
  <si>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</si>
  <si>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</si>
  <si>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</si>
  <si>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</si>
  <si>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</si>
  <si>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</si>
  <si>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</si>
  <si>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</si>
  <si>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</si>
  <si>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</si>
  <si>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</si>
  <si>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</si>
  <si>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</si>
  <si>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</si>
  <si>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</si>
  <si>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</si>
  <si>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</si>
  <si>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</si>
  <si>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</si>
  <si>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</si>
  <si>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</si>
  <si>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</si>
  <si>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</si>
  <si>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</si>
  <si>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</si>
  <si>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</si>
  <si>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</si>
  <si>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</si>
  <si>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</si>
  <si>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</si>
  <si>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</si>
  <si>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</si>
  <si>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</si>
  <si>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</si>
  <si>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</si>
  <si>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</si>
  <si>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</si>
  <si>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</si>
  <si>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</si>
  <si>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</si>
  <si>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</si>
  <si>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</si>
  <si>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</si>
  <si>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</si>
  <si>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</si>
  <si>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</si>
  <si>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</si>
  <si>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</si>
  <si>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</si>
  <si>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</si>
  <si>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</si>
  <si>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</si>
  <si>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</si>
  <si>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</si>
  <si>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</si>
  <si>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</si>
  <si>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</si>
  <si>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</si>
  <si>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</si>
  <si>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</si>
  <si>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</si>
  <si>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</si>
  <si>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</si>
  <si>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</si>
  <si>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</si>
  <si>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</si>
  <si>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</si>
  <si>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</si>
  <si>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</si>
  <si>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</si>
  <si>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</si>
  <si>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</si>
  <si>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</si>
  <si>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</si>
  <si>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</si>
  <si>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</si>
  <si>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</si>
  <si>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</si>
  <si>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</si>
  <si>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</si>
  <si>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</si>
  <si>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</si>
  <si>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</si>
  <si>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</si>
  <si>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</si>
  <si>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</si>
  <si>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</si>
  <si>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</si>
  <si>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</si>
  <si>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</si>
  <si>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</si>
  <si>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</si>
  <si>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</si>
  <si>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</si>
  <si>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</si>
  <si>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</si>
  <si>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</si>
  <si>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</si>
  <si>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</si>
  <si>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</si>
  <si>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</si>
  <si>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</si>
  <si>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</si>
  <si>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</si>
  <si>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</si>
  <si>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</si>
  <si>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</si>
  <si>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</si>
  <si>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</si>
  <si>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</si>
  <si>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</si>
  <si>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</si>
  <si>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</si>
  <si>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</si>
  <si>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</si>
  <si>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</si>
  <si>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</si>
  <si>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</si>
  <si>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</si>
  <si>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</si>
  <si>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</si>
  <si>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</si>
  <si>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</si>
  <si>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</si>
  <si>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</si>
  <si>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</si>
  <si>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</si>
  <si>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</si>
  <si>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</si>
  <si>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</si>
  <si>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</si>
  <si>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</si>
  <si>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</si>
  <si>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</si>
  <si>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</si>
  <si>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</si>
  <si>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</si>
  <si>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</si>
  <si>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</si>
  <si>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</si>
  <si>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</si>
  <si>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</si>
  <si>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</si>
  <si>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</si>
  <si>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</si>
  <si>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</si>
  <si>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</si>
  <si>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</si>
  <si>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</si>
  <si>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</si>
  <si>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</si>
  <si>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</si>
  <si>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</si>
  <si>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</si>
  <si>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</si>
  <si>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</si>
  <si>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</si>
  <si>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</si>
  <si>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</si>
  <si>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</si>
  <si>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</si>
  <si>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</si>
  <si>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</si>
  <si>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</si>
  <si>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</si>
  <si>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</si>
  <si>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</si>
  <si>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</si>
  <si>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</si>
  <si>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</si>
  <si>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</si>
  <si>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</si>
  <si>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</si>
  <si>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</si>
  <si>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</si>
  <si>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</si>
  <si>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</si>
  <si>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</si>
  <si>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</si>
  <si>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</si>
  <si>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</si>
  <si>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</si>
  <si>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</si>
  <si>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</si>
  <si>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</si>
  <si>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</si>
  <si>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</si>
  <si>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</si>
  <si>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</si>
  <si>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</si>
  <si>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</si>
  <si>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</si>
  <si>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</si>
  <si>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</si>
  <si>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</si>
  <si>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</si>
  <si>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</si>
  <si>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</si>
  <si>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</si>
  <si>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</si>
  <si>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</si>
  <si>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</si>
  <si>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</si>
  <si>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</si>
  <si>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</si>
  <si>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</si>
  <si>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</si>
  <si>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</si>
  <si>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</si>
  <si>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</si>
  <si>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</si>
  <si>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</si>
  <si>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</si>
  <si>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</si>
  <si>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</si>
  <si>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</si>
  <si>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</si>
  <si>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</si>
  <si>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</si>
  <si>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</si>
  <si>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</si>
  <si>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</si>
  <si>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</si>
  <si>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</si>
  <si>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</si>
  <si>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</si>
  <si>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</si>
  <si>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</si>
  <si>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</si>
  <si>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</si>
  <si>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</si>
  <si>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</si>
  <si>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</si>
  <si>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</si>
  <si>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</si>
  <si>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</si>
  <si>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</si>
  <si>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</si>
  <si>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</si>
  <si>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</si>
  <si>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</si>
  <si>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</si>
  <si>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</si>
  <si>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</si>
  <si>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</si>
  <si>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</si>
  <si>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</si>
  <si>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</si>
  <si>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</si>
  <si>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</si>
  <si>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</si>
  <si>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</si>
  <si>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</si>
  <si>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</si>
  <si>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</si>
  <si>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</si>
  <si>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</si>
  <si>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</si>
  <si>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</si>
  <si>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</si>
  <si>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</si>
  <si>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</si>
  <si>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</si>
  <si>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</si>
  <si>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</si>
  <si>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</si>
  <si>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</si>
  <si>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</si>
  <si>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</si>
  <si>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</si>
  <si>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</si>
  <si>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</si>
  <si>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</si>
  <si>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</si>
  <si>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</si>
  <si>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</si>
  <si>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</si>
  <si>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</si>
  <si>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</si>
  <si>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</si>
  <si>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</si>
  <si>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</si>
  <si>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</si>
  <si>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</si>
  <si>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</si>
  <si>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</si>
  <si>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</si>
  <si>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</si>
  <si>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</si>
  <si>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</si>
  <si>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</si>
  <si>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</si>
  <si>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</si>
  <si>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</si>
  <si>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</si>
  <si>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</si>
  <si>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</si>
  <si>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</si>
  <si>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</si>
  <si>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</si>
  <si>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</si>
  <si>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</si>
  <si>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</si>
  <si>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</si>
  <si>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</si>
  <si>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</si>
  <si>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</si>
  <si>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</si>
  <si>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</si>
  <si>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</si>
  <si>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</si>
  <si>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</si>
  <si>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</si>
  <si>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</si>
  <si>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</si>
  <si>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</si>
  <si>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</si>
  <si>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</si>
  <si>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</si>
  <si>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</si>
  <si>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</si>
  <si>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</si>
  <si>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</si>
  <si>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</si>
  <si>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</si>
  <si>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</si>
  <si>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</si>
  <si>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</si>
  <si>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</si>
  <si>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</si>
  <si>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</si>
  <si>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</si>
  <si>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</si>
  <si>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</si>
  <si>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</si>
  <si>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</si>
  <si>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</si>
  <si>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</si>
  <si>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</si>
  <si>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</t>
  </si>
  <si>
    <t>Couverture et sol écaillé du quai de réception</t>
  </si>
  <si>
    <t>Absence d'une preuve de traçabilité du produit souani lot 325 dans la journée du 29/01/2019.</t>
  </si>
  <si>
    <t>La présence de plusieurs morceaux  sans date d'entame le jour de l'audit:
-Salami de dinde.
-Salami de bœuf.
-Saucisson à L'ail.
-Jambon Mazraa.
-Jambon royale.
-Jambon de dinde fumé</t>
  </si>
  <si>
    <t>Présence d'une bouteille de vinaigre dans l'armoire du stockage de matériel du rayon.</t>
  </si>
  <si>
    <t>Assurer le contrôle 
des enregistrements de la traçabilité par jour</t>
  </si>
  <si>
    <t>Sensibiliser tout les intervenants
 sur l'importance de cette opération</t>
  </si>
  <si>
    <t>Poubelle sale et manuelle : pédale défaillante</t>
  </si>
  <si>
    <t>Changement de la poubelle</t>
  </si>
  <si>
    <t>Assurer un stockage rigoureux 
toute en mettre en évidence les étiquettes d'identification</t>
  </si>
  <si>
    <t>Accentuer le nettoyage
 des meubles</t>
  </si>
  <si>
    <t>Validation obligatoire du chef 
hiéarchique sur les autocontroles du nettoyage</t>
  </si>
  <si>
    <t>Prévoir leur formation 
dans le plan de formation en 2019</t>
  </si>
  <si>
    <t>Sol écaillé de la chambre du rayon PLS</t>
  </si>
  <si>
    <t>Réparation</t>
  </si>
  <si>
    <t>Absence des distribiteurs papier</t>
  </si>
  <si>
    <t>Absence de séparation</t>
  </si>
  <si>
    <t>CHIHIA</t>
  </si>
  <si>
    <t xml:space="preserve">Réception du poisson frais depuis l'entrepôt sur palettes en bois le jour de l'audit </t>
  </si>
  <si>
    <t>Refus à la réception de toute marchandise 
livré dans des conditions non optimale</t>
  </si>
  <si>
    <r>
      <t>L'opérateur Zied dans le rayon charcuterie ne maitrise pas linstruction de lavage des mains</t>
    </r>
    <r>
      <rPr>
        <sz val="14"/>
        <color theme="1"/>
        <rFont val="Comic Sans MS"/>
        <family val="4"/>
      </rPr>
      <t xml:space="preserve">
</t>
    </r>
  </si>
  <si>
    <t>Formation du personnel sur le lavage des mains</t>
  </si>
  <si>
    <t>L'utilisation du vinaigre est interdite 
dans les opérations de nettoyage dans le rayon en question</t>
  </si>
  <si>
    <t>Manque de glaçage sur l'étale.</t>
  </si>
  <si>
    <t>Renforcer le glaçage.</t>
  </si>
  <si>
    <t>Veiller à la fraîcheur des produits.
Exigence ;Catégorie Extra ou A.</t>
  </si>
  <si>
    <t>Le produit spares manque de fraicheur Catégorie B</t>
  </si>
  <si>
    <t>Certaines parties n'étaient pas propres</t>
  </si>
  <si>
    <t>Non respect de la charte pour toute l'équipe d'encadrement</t>
  </si>
  <si>
    <t xml:space="preserve">Respect obligatoire de la charte vestimentaire pour toute l'équipe </t>
  </si>
  <si>
    <t>Le personnel du PFT sont polyvalent, le chargé de la poissonnerie est lui-même chargé des fleg</t>
  </si>
  <si>
    <t>Eviter le croisement dans le même temps du personnel dans les rayons PFT</t>
  </si>
  <si>
    <t>Le meuble d'exposition n'était pas propre</t>
  </si>
  <si>
    <t>Renfrocer le nettoyage</t>
  </si>
  <si>
    <t>Rangement sous l'escalier mal organisé: des emballages mal refermés, et des couffins non propres stockés par-dessus les produits.</t>
  </si>
  <si>
    <t>Assurer les bonnes pratiques de stockage</t>
  </si>
  <si>
    <t>L'application du FIFO demeure difficile vu le rangement des produits</t>
  </si>
  <si>
    <t>Les olives ne baigneaient pas dans leurs saumures.</t>
  </si>
  <si>
    <t>Maintenir la saumure des olives et des condiments</t>
  </si>
  <si>
    <t xml:space="preserve">Stockage des sacs de sucre par terre </t>
  </si>
  <si>
    <t>Maintenir les produits sur des palettes</t>
  </si>
  <si>
    <t>Les femmes de ménages assurent le remplissage du sucre, aucune mesure pour le lavage des mains n'était assurée</t>
  </si>
  <si>
    <t>Assurer les BPH lors de la manipulation du sucre.</t>
  </si>
  <si>
    <t>Les dates n'étaient pas enregistreées.</t>
  </si>
  <si>
    <t>Certains agents PFT n'ont pas été formés sur les BPH</t>
  </si>
  <si>
    <t>Présence de rouille dans les casiers</t>
  </si>
  <si>
    <t>Absence de papier essuie tout</t>
  </si>
  <si>
    <t>Fournir le papier</t>
  </si>
  <si>
    <t>Meuble écaillé</t>
  </si>
  <si>
    <t>Meuble ne protègnet pas les produits entièrement</t>
  </si>
  <si>
    <t>Rmeplacer les meubles</t>
  </si>
  <si>
    <t>Fuite eau au niveau  plonge laboratoire traiteur</t>
  </si>
  <si>
    <t>DEIV non fonctionnel dans le traiteur</t>
  </si>
  <si>
    <t>Mettre à disposition</t>
  </si>
  <si>
    <t>Sépration nécessaire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</si>
</sst>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7" fillId="0" borderId="1" xfId="0" applyFont="1" applyFill="1" applyBorder="1" applyAlignment="1">
      <alignment horizontal="left" vertical="center" wrapText="1"/>
    </xf>
    <xf numFmtId="165" fontId="37" fillId="0" borderId="1" xfId="0" applyNumberFormat="1" applyFont="1" applyFill="1" applyBorder="1" applyAlignment="1" applyProtection="1">
      <alignment horizontal="left" vertical="center" wrapText="1"/>
      <protection hidden="1"/>
    </xf>
    <xf numFmtId="0" fontId="11" fillId="0" borderId="1" xfId="1" applyFont="1" applyFill="1" applyBorder="1" applyAlignment="1" applyProtection="1">
      <alignment horizontal="center" vertical="center" wrapText="1"/>
      <protection locked="0"/>
    </xf>
    <xf numFmtId="0" fontId="11" fillId="0" borderId="1" xfId="1" applyFont="1" applyFill="1" applyBorder="1" applyAlignment="1" applyProtection="1">
      <alignment horizontal="left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1786656"/>
        <c:axId val="1871793184"/>
      </c:barChart>
      <c:catAx>
        <c:axId val="187178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1793184"/>
        <c:crosses val="autoZero"/>
        <c:auto val="1"/>
        <c:lblAlgn val="ctr"/>
        <c:lblOffset val="100"/>
        <c:noMultiLvlLbl val="0"/>
      </c:catAx>
      <c:valAx>
        <c:axId val="187179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178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604720"/>
        <c:axId val="1872611248"/>
      </c:barChart>
      <c:catAx>
        <c:axId val="187260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11248"/>
        <c:crosses val="autoZero"/>
        <c:auto val="1"/>
        <c:lblAlgn val="ctr"/>
        <c:lblOffset val="100"/>
        <c:noMultiLvlLbl val="0"/>
      </c:catAx>
      <c:valAx>
        <c:axId val="187261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60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598192"/>
        <c:axId val="1872612336"/>
      </c:barChart>
      <c:catAx>
        <c:axId val="187259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12336"/>
        <c:crosses val="autoZero"/>
        <c:auto val="1"/>
        <c:lblAlgn val="ctr"/>
        <c:lblOffset val="100"/>
        <c:noMultiLvlLbl val="0"/>
      </c:catAx>
      <c:valAx>
        <c:axId val="187261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59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0.95945945945945943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62384"/>
        <c:axId val="1873365104"/>
      </c:barChart>
      <c:catAx>
        <c:axId val="187336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5104"/>
        <c:crosses val="autoZero"/>
        <c:auto val="1"/>
        <c:lblAlgn val="ctr"/>
        <c:lblOffset val="100"/>
        <c:noMultiLvlLbl val="0"/>
      </c:catAx>
      <c:valAx>
        <c:axId val="187336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6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0.61764705882352944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58576"/>
        <c:axId val="1873368368"/>
      </c:barChart>
      <c:catAx>
        <c:axId val="187335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8368"/>
        <c:crosses val="autoZero"/>
        <c:auto val="1"/>
        <c:lblAlgn val="ctr"/>
        <c:lblOffset val="100"/>
        <c:noMultiLvlLbl val="0"/>
      </c:catAx>
      <c:valAx>
        <c:axId val="187336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5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67280"/>
        <c:axId val="1873359664"/>
      </c:barChart>
      <c:catAx>
        <c:axId val="187336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59664"/>
        <c:crosses val="autoZero"/>
        <c:auto val="1"/>
        <c:lblAlgn val="ctr"/>
        <c:lblOffset val="100"/>
        <c:noMultiLvlLbl val="0"/>
      </c:catAx>
      <c:valAx>
        <c:axId val="187335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6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0.87168141592920356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67824"/>
        <c:axId val="1873362928"/>
      </c:barChart>
      <c:catAx>
        <c:axId val="187336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2928"/>
        <c:crosses val="autoZero"/>
        <c:auto val="1"/>
        <c:lblAlgn val="ctr"/>
        <c:lblOffset val="100"/>
        <c:noMultiLvlLbl val="0"/>
      </c:catAx>
      <c:valAx>
        <c:axId val="187336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6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0.89238410596026485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55312"/>
        <c:axId val="1873361296"/>
      </c:barChart>
      <c:catAx>
        <c:axId val="187335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1296"/>
        <c:crosses val="autoZero"/>
        <c:auto val="1"/>
        <c:lblAlgn val="ctr"/>
        <c:lblOffset val="100"/>
        <c:noMultiLvlLbl val="0"/>
      </c:catAx>
      <c:valAx>
        <c:axId val="187336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5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0.88203276094473426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73354224"/>
        <c:axId val="1873363472"/>
        <c:extLst xmlns:c16r2="http://schemas.microsoft.com/office/drawing/2015/06/chart"/>
      </c:barChart>
      <c:catAx>
        <c:axId val="1873354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3472"/>
        <c:crosses val="autoZero"/>
        <c:auto val="1"/>
        <c:lblAlgn val="ctr"/>
        <c:lblOffset val="100"/>
        <c:noMultiLvlLbl val="0"/>
      </c:catAx>
      <c:valAx>
        <c:axId val="18733634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5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0.68181818181818188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73364560"/>
        <c:axId val="1873366192"/>
        <c:extLst xmlns:c16r2="http://schemas.microsoft.com/office/drawing/2015/06/chart"/>
      </c:barChart>
      <c:catAx>
        <c:axId val="187336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6192"/>
        <c:crosses val="autoZero"/>
        <c:auto val="1"/>
        <c:lblAlgn val="ctr"/>
        <c:lblOffset val="100"/>
        <c:noMultiLvlLbl val="0"/>
      </c:catAx>
      <c:valAx>
        <c:axId val="187336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1791552"/>
        <c:axId val="1871789376"/>
      </c:barChart>
      <c:catAx>
        <c:axId val="187179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1789376"/>
        <c:crosses val="autoZero"/>
        <c:auto val="1"/>
        <c:lblAlgn val="ctr"/>
        <c:lblOffset val="100"/>
        <c:noMultiLvlLbl val="0"/>
      </c:catAx>
      <c:valAx>
        <c:axId val="187178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179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1789920"/>
        <c:axId val="1871788288"/>
      </c:barChart>
      <c:catAx>
        <c:axId val="187178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1788288"/>
        <c:crosses val="autoZero"/>
        <c:auto val="1"/>
        <c:lblAlgn val="ctr"/>
        <c:lblOffset val="100"/>
        <c:noMultiLvlLbl val="0"/>
      </c:catAx>
      <c:valAx>
        <c:axId val="187178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178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1791008"/>
        <c:axId val="1872597104"/>
      </c:barChart>
      <c:catAx>
        <c:axId val="187179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97104"/>
        <c:crosses val="autoZero"/>
        <c:auto val="1"/>
        <c:lblAlgn val="ctr"/>
        <c:lblOffset val="100"/>
        <c:noMultiLvlLbl val="0"/>
      </c:catAx>
      <c:valAx>
        <c:axId val="187259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179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599280"/>
        <c:axId val="1872598736"/>
      </c:barChart>
      <c:catAx>
        <c:axId val="187259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98736"/>
        <c:crosses val="autoZero"/>
        <c:auto val="1"/>
        <c:lblAlgn val="ctr"/>
        <c:lblOffset val="100"/>
        <c:noMultiLvlLbl val="0"/>
      </c:catAx>
      <c:valAx>
        <c:axId val="187259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59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607984"/>
        <c:axId val="1872603632"/>
      </c:barChart>
      <c:catAx>
        <c:axId val="187260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03632"/>
        <c:crosses val="autoZero"/>
        <c:auto val="1"/>
        <c:lblAlgn val="ctr"/>
        <c:lblOffset val="100"/>
        <c:noMultiLvlLbl val="0"/>
      </c:catAx>
      <c:valAx>
        <c:axId val="1872603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60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605808"/>
        <c:axId val="1872602544"/>
      </c:barChart>
      <c:catAx>
        <c:axId val="187260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02544"/>
        <c:crosses val="autoZero"/>
        <c:auto val="1"/>
        <c:lblAlgn val="ctr"/>
        <c:lblOffset val="100"/>
        <c:noMultiLvlLbl val="0"/>
      </c:catAx>
      <c:valAx>
        <c:axId val="187260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60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606896"/>
        <c:axId val="1872610160"/>
      </c:barChart>
      <c:catAx>
        <c:axId val="187260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10160"/>
        <c:crosses val="autoZero"/>
        <c:auto val="1"/>
        <c:lblAlgn val="ctr"/>
        <c:lblOffset val="100"/>
        <c:noMultiLvlLbl val="0"/>
      </c:catAx>
      <c:valAx>
        <c:axId val="187261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60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599824"/>
        <c:axId val="1872600368"/>
      </c:barChart>
      <c:catAx>
        <c:axId val="187259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00368"/>
        <c:crosses val="autoZero"/>
        <c:auto val="1"/>
        <c:lblAlgn val="ctr"/>
        <c:lblOffset val="100"/>
        <c:noMultiLvlLbl val="0"/>
      </c:catAx>
      <c:valAx>
        <c:axId val="187260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59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G29" sqref="G2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1" t="s">
        <v>277</v>
      </c>
      <c r="B18" s="421"/>
      <c r="C18" s="421"/>
      <c r="D18" s="422" t="s">
        <v>494</v>
      </c>
      <c r="E18" s="422"/>
      <c r="F18" s="422"/>
      <c r="G18" s="422"/>
      <c r="H18" s="422"/>
      <c r="I18" s="422"/>
      <c r="J18" s="422"/>
      <c r="K18" s="422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3" t="s">
        <v>278</v>
      </c>
      <c r="B21" s="423"/>
      <c r="C21" s="423"/>
      <c r="D21" s="423"/>
      <c r="E21" s="423"/>
      <c r="F21" s="423"/>
      <c r="G21" s="423"/>
      <c r="H21" s="423"/>
      <c r="I21" s="423"/>
      <c r="J21" s="423"/>
      <c r="K21" s="423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4" t="s">
        <v>280</v>
      </c>
      <c r="C23" s="424"/>
      <c r="D23" s="49"/>
      <c r="E23" s="49"/>
      <c r="F23" s="49"/>
      <c r="G23" s="49"/>
      <c r="H23" s="49"/>
      <c r="I23" s="49"/>
      <c r="J23" s="48" t="str">
        <f>D18</f>
        <v>CHIHIA</v>
      </c>
    </row>
    <row r="24" spans="1:11" ht="33" customHeight="1" x14ac:dyDescent="0.25">
      <c r="A24" s="57" t="s">
        <v>281</v>
      </c>
      <c r="B24" s="425">
        <f>AVERAGE('A1 Exploitation'!D730,'A1 Technique'!D199)</f>
        <v>0.88203276094473426</v>
      </c>
      <c r="C24" s="425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5" t="e">
        <f>AVERAGE('A2 Exploitation'!D730,'A2 Technique'!D199)</f>
        <v>#DIV/0!</v>
      </c>
      <c r="C25" s="425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5" t="e">
        <f>AVERAGE('A3 Exploitation'!D730,'A3 Technique'!D199)</f>
        <v>#DIV/0!</v>
      </c>
      <c r="C26" s="425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5" t="e">
        <f>AVERAGE('A4 Exploitation'!D730,'A4 Technique'!D199)</f>
        <v>#DIV/0!</v>
      </c>
      <c r="C27" s="425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5"/>
      <c r="C28" s="425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5"/>
      <c r="C29" s="425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4" t="s">
        <v>287</v>
      </c>
      <c r="C33" s="424"/>
      <c r="D33" s="49"/>
      <c r="E33" s="49"/>
      <c r="F33" s="49"/>
      <c r="G33" s="49"/>
      <c r="H33" s="49"/>
      <c r="I33" s="49"/>
      <c r="J33" s="48" t="str">
        <f>D18</f>
        <v>CHIHIA</v>
      </c>
    </row>
    <row r="34" spans="1:10" ht="33" customHeight="1" x14ac:dyDescent="0.25">
      <c r="A34" s="57" t="s">
        <v>281</v>
      </c>
      <c r="B34" s="425">
        <f>'A1 Exploitation'!D730</f>
        <v>0.89238410596026485</v>
      </c>
      <c r="C34" s="425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5" t="e">
        <f>'A2 Exploitation'!D730</f>
        <v>#DIV/0!</v>
      </c>
      <c r="C35" s="425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5" t="e">
        <f>'A3 Exploitation'!D730</f>
        <v>#DIV/0!</v>
      </c>
      <c r="C36" s="425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5" t="e">
        <f>'A4 Exploitation'!D730</f>
        <v>#DIV/0!</v>
      </c>
      <c r="C37" s="425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5"/>
      <c r="C38" s="425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5"/>
      <c r="C39" s="425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6" t="s">
        <v>288</v>
      </c>
      <c r="C42" s="426"/>
      <c r="D42" s="49"/>
      <c r="E42" s="49"/>
      <c r="F42" s="49"/>
      <c r="G42" s="49"/>
      <c r="H42" s="49"/>
      <c r="I42" s="49"/>
      <c r="J42" s="48" t="str">
        <f>D18</f>
        <v>CHIHIA</v>
      </c>
    </row>
    <row r="43" spans="1:10" ht="33" customHeight="1" x14ac:dyDescent="0.25">
      <c r="A43" s="57" t="s">
        <v>281</v>
      </c>
      <c r="B43" s="425">
        <f>AVERAGE('A1 Exploitation'!D728, 'A1 Technique'!D197)</f>
        <v>0.68181818181818188</v>
      </c>
      <c r="C43" s="425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5" t="e">
        <f>AVERAGE('A2 Exploitation'!D728, 'A2 Technique'!D197)</f>
        <v>#DIV/0!</v>
      </c>
      <c r="C44" s="425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5" t="e">
        <f>AVERAGE('A3 Exploitation'!D728, 'A3 Technique'!D197)</f>
        <v>#DIV/0!</v>
      </c>
      <c r="C45" s="425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5" t="e">
        <f>AVERAGE('A4 Exploitation'!D728, 'A4 Technique'!D197)</f>
        <v>#DIV/0!</v>
      </c>
      <c r="C46" s="425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5"/>
      <c r="C47" s="425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5"/>
      <c r="C48" s="425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4" t="s">
        <v>289</v>
      </c>
      <c r="C51" s="424"/>
      <c r="D51" s="49"/>
      <c r="E51" s="49"/>
      <c r="F51" s="49"/>
      <c r="G51" s="49"/>
      <c r="H51" s="49"/>
      <c r="I51" s="49"/>
      <c r="J51" s="48" t="str">
        <f>D18</f>
        <v>CHIHIA</v>
      </c>
    </row>
    <row r="52" spans="1:10" ht="33" customHeight="1" x14ac:dyDescent="0.25">
      <c r="A52" s="57" t="s">
        <v>281</v>
      </c>
      <c r="B52" s="427">
        <f>'A1 Exploitation'!D48</f>
        <v>0.94444444444444442</v>
      </c>
      <c r="C52" s="427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7" t="e">
        <f>'A2 Exploitation'!D48</f>
        <v>#DIV/0!</v>
      </c>
      <c r="C53" s="427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7" t="e">
        <f>'A3 Exploitation'!D48</f>
        <v>#DIV/0!</v>
      </c>
      <c r="C54" s="427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7" t="e">
        <f>'A4 Exploitation'!D48</f>
        <v>#DIV/0!</v>
      </c>
      <c r="C55" s="427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7"/>
      <c r="C56" s="427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7"/>
      <c r="C57" s="427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4" t="s">
        <v>290</v>
      </c>
      <c r="C60" s="424"/>
      <c r="D60" s="49"/>
      <c r="E60" s="49"/>
      <c r="F60" s="49"/>
      <c r="G60" s="49"/>
      <c r="H60" s="49"/>
      <c r="I60" s="49"/>
      <c r="J60" s="48" t="str">
        <f>D18</f>
        <v>CHIHIA</v>
      </c>
    </row>
    <row r="61" spans="1:10" ht="33" customHeight="1" x14ac:dyDescent="0.25">
      <c r="A61" s="57" t="s">
        <v>281</v>
      </c>
      <c r="B61" s="425" t="e">
        <f>'A1 Exploitation'!D131</f>
        <v>#DIV/0!</v>
      </c>
      <c r="C61" s="425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5" t="e">
        <f>'A2 Exploitation'!D131</f>
        <v>#DIV/0!</v>
      </c>
      <c r="C62" s="425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5" t="e">
        <f>'A3 Exploitation'!D131</f>
        <v>#DIV/0!</v>
      </c>
      <c r="C63" s="425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5" t="e">
        <f>'A4 Exploitation'!D131</f>
        <v>#DIV/0!</v>
      </c>
      <c r="C64" s="425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5"/>
      <c r="C65" s="425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5"/>
      <c r="C66" s="425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4" t="s">
        <v>464</v>
      </c>
      <c r="C69" s="424"/>
      <c r="D69" s="49"/>
      <c r="E69" s="49"/>
      <c r="F69" s="49"/>
      <c r="G69" s="49"/>
      <c r="H69" s="49"/>
      <c r="I69" s="49"/>
      <c r="J69" s="48" t="str">
        <f>D18</f>
        <v>CHIHIA</v>
      </c>
    </row>
    <row r="70" spans="1:10" ht="33" customHeight="1" x14ac:dyDescent="0.25">
      <c r="A70" s="57" t="s">
        <v>281</v>
      </c>
      <c r="B70" s="425">
        <f>'A1 Exploitation'!D187</f>
        <v>1</v>
      </c>
      <c r="C70" s="425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5" t="e">
        <f>'A2 Exploitation'!D187</f>
        <v>#DIV/0!</v>
      </c>
      <c r="C71" s="425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5" t="e">
        <f>'A3 Exploitation'!D187</f>
        <v>#DIV/0!</v>
      </c>
      <c r="C72" s="425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5" t="e">
        <f>'A4 Exploitation'!D187</f>
        <v>#DIV/0!</v>
      </c>
      <c r="C73" s="425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5"/>
      <c r="C74" s="425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5"/>
      <c r="C75" s="425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4" t="s">
        <v>465</v>
      </c>
      <c r="C78" s="424"/>
      <c r="D78" s="49"/>
      <c r="E78" s="49"/>
      <c r="F78" s="49"/>
      <c r="G78" s="49"/>
      <c r="H78" s="49"/>
      <c r="I78" s="49"/>
      <c r="J78" s="48" t="str">
        <f>D18</f>
        <v>CHIHIA</v>
      </c>
    </row>
    <row r="79" spans="1:10" ht="33" customHeight="1" x14ac:dyDescent="0.25">
      <c r="A79" s="57" t="s">
        <v>281</v>
      </c>
      <c r="B79" s="425" t="e">
        <f>'A1 Exploitation'!D249</f>
        <v>#DIV/0!</v>
      </c>
      <c r="C79" s="425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5" t="e">
        <f>'A2 Exploitation'!D249</f>
        <v>#DIV/0!</v>
      </c>
      <c r="C80" s="425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5" t="e">
        <f>'A3 Exploitation'!D249</f>
        <v>#DIV/0!</v>
      </c>
      <c r="C81" s="425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5" t="e">
        <f>'A4 Exploitation'!D249</f>
        <v>#DIV/0!</v>
      </c>
      <c r="C82" s="425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5"/>
      <c r="C83" s="425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5"/>
      <c r="C84" s="425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4" t="s">
        <v>466</v>
      </c>
      <c r="C87" s="424"/>
      <c r="D87" s="49"/>
      <c r="E87" s="49"/>
      <c r="F87" s="49"/>
      <c r="G87" s="49"/>
      <c r="H87" s="49"/>
      <c r="I87" s="49"/>
      <c r="J87" s="48" t="str">
        <f>D18</f>
        <v>CHIHIA</v>
      </c>
    </row>
    <row r="88" spans="1:10" ht="33" customHeight="1" x14ac:dyDescent="0.25">
      <c r="A88" s="57" t="s">
        <v>281</v>
      </c>
      <c r="B88" s="425">
        <f>'A1 Exploitation'!D304</f>
        <v>0.7</v>
      </c>
      <c r="C88" s="425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5" t="e">
        <f>'A2 Exploitation'!D304</f>
        <v>#DIV/0!</v>
      </c>
      <c r="C89" s="425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5" t="e">
        <f>'A3 Exploitation'!D304</f>
        <v>#DIV/0!</v>
      </c>
      <c r="C90" s="425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5" t="e">
        <f>'A4 Exploitation'!D304</f>
        <v>#DIV/0!</v>
      </c>
      <c r="C91" s="425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5"/>
      <c r="C92" s="425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5"/>
      <c r="C93" s="425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4" t="s">
        <v>467</v>
      </c>
      <c r="C96" s="424"/>
      <c r="D96" s="49"/>
      <c r="E96" s="49"/>
      <c r="F96" s="49"/>
      <c r="G96" s="49"/>
      <c r="H96" s="49"/>
      <c r="I96" s="49"/>
      <c r="J96" s="48" t="str">
        <f>D18</f>
        <v>CHIHIA</v>
      </c>
    </row>
    <row r="97" spans="1:10" ht="33" customHeight="1" x14ac:dyDescent="0.25">
      <c r="A97" s="57" t="s">
        <v>281</v>
      </c>
      <c r="B97" s="425">
        <f>'A1 Exploitation'!D371</f>
        <v>1</v>
      </c>
      <c r="C97" s="425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5" t="e">
        <f>'A2 Exploitation'!D371</f>
        <v>#DIV/0!</v>
      </c>
      <c r="C98" s="425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5" t="e">
        <f>'A3 Exploitation'!D371</f>
        <v>#DIV/0!</v>
      </c>
      <c r="C99" s="425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5" t="e">
        <f>'A4 Exploitation'!D371</f>
        <v>#DIV/0!</v>
      </c>
      <c r="C100" s="425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5"/>
      <c r="C101" s="425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5"/>
      <c r="C102" s="425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4" t="s">
        <v>468</v>
      </c>
      <c r="C105" s="424"/>
      <c r="D105" s="49"/>
      <c r="E105" s="49"/>
      <c r="F105" s="49"/>
      <c r="G105" s="49"/>
      <c r="H105" s="49"/>
      <c r="I105" s="49"/>
      <c r="J105" s="48" t="str">
        <f>D18</f>
        <v>CHIHIA</v>
      </c>
    </row>
    <row r="106" spans="1:10" ht="33" customHeight="1" x14ac:dyDescent="0.25">
      <c r="A106" s="57" t="s">
        <v>281</v>
      </c>
      <c r="B106" s="425">
        <f>'A1 Exploitation'!D429</f>
        <v>0.9375</v>
      </c>
      <c r="C106" s="425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5" t="e">
        <f>'A2 Exploitation'!D429</f>
        <v>#DIV/0!</v>
      </c>
      <c r="C107" s="425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5" t="e">
        <f>'A3 Exploitation'!D429</f>
        <v>#DIV/0!</v>
      </c>
      <c r="C108" s="425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5" t="e">
        <f>'A4 Exploitation'!D429</f>
        <v>#DIV/0!</v>
      </c>
      <c r="C109" s="425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5"/>
      <c r="C110" s="425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5"/>
      <c r="C111" s="425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4" t="s">
        <v>469</v>
      </c>
      <c r="C114" s="424"/>
      <c r="D114" s="49"/>
      <c r="E114" s="49"/>
      <c r="F114" s="49"/>
      <c r="G114" s="49"/>
      <c r="H114" s="49"/>
      <c r="I114" s="49"/>
      <c r="J114" s="48" t="str">
        <f>D18</f>
        <v>CHIHIA</v>
      </c>
    </row>
    <row r="115" spans="1:10" ht="33" customHeight="1" x14ac:dyDescent="0.25">
      <c r="A115" s="57" t="s">
        <v>281</v>
      </c>
      <c r="B115" s="425">
        <f>'A1 Exploitation'!D476</f>
        <v>0.93103448275862066</v>
      </c>
      <c r="C115" s="425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5" t="e">
        <f>'A2 Exploitation'!D476</f>
        <v>#DIV/0!</v>
      </c>
      <c r="C116" s="425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5" t="e">
        <f>'A3 Exploitation'!D476</f>
        <v>#DIV/0!</v>
      </c>
      <c r="C117" s="425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5" t="e">
        <f>'A4 Exploitation'!D476</f>
        <v>#DIV/0!</v>
      </c>
      <c r="C118" s="425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5"/>
      <c r="C119" s="425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5"/>
      <c r="C120" s="425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4" t="s">
        <v>470</v>
      </c>
      <c r="C123" s="424"/>
      <c r="D123" s="49"/>
      <c r="E123" s="49"/>
      <c r="F123" s="49"/>
      <c r="G123" s="49"/>
      <c r="H123" s="49"/>
      <c r="I123" s="49"/>
      <c r="J123" s="48" t="str">
        <f>D18</f>
        <v>CHIHIA</v>
      </c>
    </row>
    <row r="124" spans="1:10" ht="33" customHeight="1" x14ac:dyDescent="0.25">
      <c r="A124" s="57" t="s">
        <v>281</v>
      </c>
      <c r="B124" s="425" t="e">
        <f>'A1 Exploitation'!D527</f>
        <v>#DIV/0!</v>
      </c>
      <c r="C124" s="425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5" t="e">
        <f>'A2 Exploitation'!D527</f>
        <v>#DIV/0!</v>
      </c>
      <c r="C125" s="425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5" t="e">
        <f>'A3 Exploitation'!D527</f>
        <v>#DIV/0!</v>
      </c>
      <c r="C126" s="425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5" t="e">
        <f>'A4 Exploitation'!D527</f>
        <v>#DIV/0!</v>
      </c>
      <c r="C127" s="425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5"/>
      <c r="C128" s="425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5"/>
      <c r="C129" s="425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4" t="s">
        <v>471</v>
      </c>
      <c r="C132" s="424"/>
      <c r="D132" s="49"/>
      <c r="E132" s="49"/>
      <c r="F132" s="49"/>
      <c r="G132" s="49"/>
      <c r="H132" s="49"/>
      <c r="I132" s="49"/>
      <c r="J132" s="48" t="str">
        <f>D18</f>
        <v>CHIHIA</v>
      </c>
    </row>
    <row r="133" spans="1:10" ht="33" customHeight="1" x14ac:dyDescent="0.25">
      <c r="A133" s="57" t="s">
        <v>281</v>
      </c>
      <c r="B133" s="425">
        <f>'A1 Exploitation'!D570</f>
        <v>0.91666666666666663</v>
      </c>
      <c r="C133" s="425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5" t="e">
        <f>'A2 Exploitation'!D570</f>
        <v>#DIV/0!</v>
      </c>
      <c r="C134" s="425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5" t="e">
        <f>'A3 Exploitation'!D570</f>
        <v>#DIV/0!</v>
      </c>
      <c r="C135" s="425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5" t="e">
        <f>'A4 Exploitation'!D570</f>
        <v>#DIV/0!</v>
      </c>
      <c r="C136" s="425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5"/>
      <c r="C137" s="425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5"/>
      <c r="C138" s="425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4" t="s">
        <v>291</v>
      </c>
      <c r="C141" s="424"/>
      <c r="D141" s="49"/>
      <c r="E141" s="49"/>
      <c r="F141" s="49"/>
      <c r="G141" s="49"/>
      <c r="H141" s="49"/>
      <c r="I141" s="49"/>
      <c r="J141" s="48" t="str">
        <f>D18</f>
        <v>CHIHIA</v>
      </c>
    </row>
    <row r="142" spans="1:10" ht="33" customHeight="1" x14ac:dyDescent="0.25">
      <c r="A142" s="57" t="s">
        <v>281</v>
      </c>
      <c r="B142" s="425">
        <f>'A1 Exploitation'!D610</f>
        <v>0.8125</v>
      </c>
      <c r="C142" s="425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5" t="e">
        <f>'A2 Exploitation'!D610</f>
        <v>#DIV/0!</v>
      </c>
      <c r="C143" s="425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5" t="e">
        <f>'A3 Exploitation'!D610</f>
        <v>#DIV/0!</v>
      </c>
      <c r="C144" s="425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5" t="e">
        <f>'A4 Exploitation'!D610</f>
        <v>#DIV/0!</v>
      </c>
      <c r="C145" s="425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5"/>
      <c r="C146" s="425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5"/>
      <c r="C147" s="425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4" t="s">
        <v>292</v>
      </c>
      <c r="C150" s="424"/>
      <c r="D150" s="49"/>
      <c r="E150" s="49"/>
      <c r="F150" s="49"/>
      <c r="G150" s="49"/>
      <c r="H150" s="49"/>
      <c r="I150" s="49"/>
      <c r="J150" s="48" t="str">
        <f>D18</f>
        <v>CHIHIA</v>
      </c>
    </row>
    <row r="151" spans="1:10" ht="33" customHeight="1" x14ac:dyDescent="0.25">
      <c r="A151" s="57" t="s">
        <v>281</v>
      </c>
      <c r="B151" s="425">
        <f>'A1 Exploitation'!D673</f>
        <v>0.95945945945945943</v>
      </c>
      <c r="C151" s="425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5" t="e">
        <f>'A2 Exploitation'!D673</f>
        <v>#DIV/0!</v>
      </c>
      <c r="C152" s="425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5" t="e">
        <f>'A3 Exploitation'!D673</f>
        <v>#DIV/0!</v>
      </c>
      <c r="C153" s="425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5" t="e">
        <f>'A4 Exploitation'!D673</f>
        <v>#DIV/0!</v>
      </c>
      <c r="C154" s="425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5"/>
      <c r="C155" s="425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5"/>
      <c r="C156" s="425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8"/>
      <c r="C159" s="428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4" t="s">
        <v>472</v>
      </c>
      <c r="C160" s="424"/>
      <c r="D160" s="49"/>
      <c r="E160" s="49"/>
      <c r="F160" s="49"/>
      <c r="G160" s="49"/>
      <c r="H160" s="49"/>
      <c r="I160" s="49"/>
      <c r="J160" s="48" t="str">
        <f>D18</f>
        <v>CHIHIA</v>
      </c>
    </row>
    <row r="161" spans="1:10" ht="33" customHeight="1" x14ac:dyDescent="0.25">
      <c r="A161" s="57" t="s">
        <v>281</v>
      </c>
      <c r="B161" s="425">
        <f>'A1 Exploitation'!D702</f>
        <v>0.61764705882352944</v>
      </c>
      <c r="C161" s="425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5" t="e">
        <f>'A2 Exploitation'!D702</f>
        <v>#DIV/0!</v>
      </c>
      <c r="C162" s="425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5" t="e">
        <f>'A3 Exploitation'!D702</f>
        <v>#DIV/0!</v>
      </c>
      <c r="C163" s="425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5" t="e">
        <f>'A4 Exploitation'!D702</f>
        <v>#DIV/0!</v>
      </c>
      <c r="C164" s="425"/>
    </row>
    <row r="165" spans="1:10" ht="33" customHeight="1" x14ac:dyDescent="0.25">
      <c r="A165" s="56" t="s">
        <v>285</v>
      </c>
      <c r="B165" s="425"/>
      <c r="C165" s="425"/>
    </row>
    <row r="166" spans="1:10" ht="18" x14ac:dyDescent="0.25">
      <c r="A166" s="56" t="s">
        <v>286</v>
      </c>
      <c r="B166" s="425"/>
      <c r="C166" s="425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4" t="s">
        <v>473</v>
      </c>
      <c r="C169" s="424"/>
      <c r="J169" s="48" t="str">
        <f>D18</f>
        <v>CHIHIA</v>
      </c>
    </row>
    <row r="170" spans="1:10" ht="33" customHeight="1" x14ac:dyDescent="0.25">
      <c r="A170" s="57" t="s">
        <v>281</v>
      </c>
      <c r="B170" s="425">
        <f>'A1 Exploitation'!D726</f>
        <v>0.9375</v>
      </c>
      <c r="C170" s="425"/>
    </row>
    <row r="171" spans="1:10" ht="33" customHeight="1" x14ac:dyDescent="0.25">
      <c r="A171" s="56" t="s">
        <v>282</v>
      </c>
      <c r="B171" s="425" t="e">
        <f>'A2 Exploitation'!D726</f>
        <v>#DIV/0!</v>
      </c>
      <c r="C171" s="425"/>
    </row>
    <row r="172" spans="1:10" ht="33" customHeight="1" x14ac:dyDescent="0.25">
      <c r="A172" s="57" t="s">
        <v>283</v>
      </c>
      <c r="B172" s="425" t="e">
        <f>'A3 Exploitation'!D726</f>
        <v>#DIV/0!</v>
      </c>
      <c r="C172" s="425"/>
    </row>
    <row r="173" spans="1:10" ht="33" customHeight="1" x14ac:dyDescent="0.25">
      <c r="A173" s="57" t="s">
        <v>284</v>
      </c>
      <c r="B173" s="425" t="e">
        <f>'A4 Exploitation'!D726</f>
        <v>#DIV/0!</v>
      </c>
      <c r="C173" s="425"/>
    </row>
    <row r="174" spans="1:10" ht="33" customHeight="1" x14ac:dyDescent="0.25">
      <c r="A174" s="56" t="s">
        <v>285</v>
      </c>
      <c r="B174" s="425"/>
      <c r="C174" s="425"/>
    </row>
    <row r="175" spans="1:10" ht="18" x14ac:dyDescent="0.25">
      <c r="A175" s="56" t="s">
        <v>286</v>
      </c>
      <c r="B175" s="425"/>
      <c r="C175" s="425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4" t="s">
        <v>293</v>
      </c>
      <c r="C178" s="424"/>
      <c r="J178" s="48" t="str">
        <f>D18</f>
        <v>CHIHIA</v>
      </c>
    </row>
    <row r="179" spans="1:10" ht="33" customHeight="1" x14ac:dyDescent="0.25">
      <c r="A179" s="57" t="s">
        <v>281</v>
      </c>
      <c r="B179" s="425">
        <f>'A1 Technique'!D199</f>
        <v>0.87168141592920356</v>
      </c>
      <c r="C179" s="425"/>
    </row>
    <row r="180" spans="1:10" ht="33" customHeight="1" x14ac:dyDescent="0.25">
      <c r="A180" s="56" t="s">
        <v>282</v>
      </c>
      <c r="B180" s="425" t="e">
        <f>'A2 Technique'!D199</f>
        <v>#DIV/0!</v>
      </c>
      <c r="C180" s="425"/>
    </row>
    <row r="181" spans="1:10" ht="33" customHeight="1" x14ac:dyDescent="0.25">
      <c r="A181" s="57" t="s">
        <v>283</v>
      </c>
      <c r="B181" s="425" t="e">
        <f>'A3 Technique'!D199</f>
        <v>#DIV/0!</v>
      </c>
      <c r="C181" s="425"/>
    </row>
    <row r="182" spans="1:10" ht="33" customHeight="1" x14ac:dyDescent="0.25">
      <c r="A182" s="57" t="s">
        <v>284</v>
      </c>
      <c r="B182" s="425" t="e">
        <f>'A4 Technique'!D199</f>
        <v>#DIV/0!</v>
      </c>
      <c r="C182" s="425"/>
    </row>
    <row r="183" spans="1:10" ht="33" customHeight="1" x14ac:dyDescent="0.25">
      <c r="A183" s="56" t="s">
        <v>285</v>
      </c>
      <c r="B183" s="425"/>
      <c r="C183" s="425"/>
    </row>
    <row r="184" spans="1:10" ht="18" x14ac:dyDescent="0.25">
      <c r="A184" s="56" t="s">
        <v>286</v>
      </c>
      <c r="B184" s="425"/>
      <c r="C184" s="42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66" zoomScale="70" zoomScaleNormal="100" zoomScaleSheetLayoutView="70" workbookViewId="0">
      <selection activeCell="A166" sqref="A166:F16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31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CHIHIA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 t="s">
        <v>476</v>
      </c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 t="s">
        <v>477</v>
      </c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>
        <v>43495</v>
      </c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>
        <f>D730</f>
        <v>0.89238410596026485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43495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275">
        <v>2</v>
      </c>
      <c r="C36" s="142" t="str">
        <f>IF(B36=0, -2, "0")</f>
        <v>0</v>
      </c>
      <c r="D36" s="145"/>
      <c r="E36" s="127"/>
      <c r="F36" s="123"/>
      <c r="G36" s="129"/>
    </row>
    <row r="37" spans="1:7" ht="122.25" customHeight="1" x14ac:dyDescent="0.4">
      <c r="A37" s="121" t="s">
        <v>401</v>
      </c>
      <c r="B37" s="122">
        <v>0</v>
      </c>
      <c r="C37" s="122"/>
      <c r="D37" s="123" t="s">
        <v>495</v>
      </c>
      <c r="E37" s="123" t="s">
        <v>496</v>
      </c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0.92307692307692313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0.94444444444444442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43495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s="258" customFormat="1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s="258" customFormat="1" ht="22.5" customHeight="1" x14ac:dyDescent="0.3">
      <c r="A137" s="156"/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6"/>
      <c r="B165" s="514"/>
      <c r="C165" s="514"/>
      <c r="D165" s="514"/>
      <c r="E165" s="514"/>
      <c r="F165" s="514"/>
      <c r="G165" s="114"/>
    </row>
    <row r="166" spans="1:7" s="258" customFormat="1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6"/>
      <c r="C186" s="477"/>
      <c r="D186" s="309">
        <f>SUM(B148:C164,B178:C185,B167:C175,B140:C145)</f>
        <v>80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43495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IFERROR(E244/F244,"N.A")</f>
        <v>N.A</v>
      </c>
      <c r="E244" s="147"/>
      <c r="F244" s="123"/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43495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68" x14ac:dyDescent="0.4">
      <c r="A277" s="400" t="s">
        <v>394</v>
      </c>
      <c r="B277" s="122">
        <v>0</v>
      </c>
      <c r="C277" s="142">
        <f>IF(B277=0, -2, "0")</f>
        <v>-2</v>
      </c>
      <c r="D277" s="213" t="s">
        <v>480</v>
      </c>
      <c r="E277" s="128" t="s">
        <v>483</v>
      </c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138.7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479</v>
      </c>
      <c r="E279" s="123" t="s">
        <v>482</v>
      </c>
      <c r="F279" s="123"/>
      <c r="G279" s="114"/>
    </row>
    <row r="280" spans="1:7" ht="189.7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65"/>
      <c r="E280" s="265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133.5" customHeight="1" x14ac:dyDescent="0.4">
      <c r="A284" s="290" t="s">
        <v>63</v>
      </c>
      <c r="B284" s="122">
        <v>0</v>
      </c>
      <c r="C284" s="142">
        <f>IF(B284=0, -2, "0")</f>
        <v>-2</v>
      </c>
      <c r="D284" s="213" t="s">
        <v>497</v>
      </c>
      <c r="E284" s="417" t="s">
        <v>498</v>
      </c>
      <c r="F284" s="123"/>
      <c r="G284" s="129"/>
    </row>
    <row r="285" spans="1:7" ht="33.75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111" customHeight="1" x14ac:dyDescent="0.4">
      <c r="A287" s="121" t="s">
        <v>150</v>
      </c>
      <c r="B287" s="122">
        <v>0</v>
      </c>
      <c r="C287" s="122"/>
      <c r="D287" s="128" t="s">
        <v>481</v>
      </c>
      <c r="E287" s="123" t="s">
        <v>499</v>
      </c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0.5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0.625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43495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38.2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6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2</v>
      </c>
      <c r="C366" s="166"/>
      <c r="D366" s="411">
        <v>1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50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1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43495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6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51.75" customHeight="1" x14ac:dyDescent="0.4">
      <c r="A384" s="157" t="s">
        <v>146</v>
      </c>
      <c r="B384" s="122">
        <v>2</v>
      </c>
      <c r="C384" s="122"/>
      <c r="D384" s="128"/>
      <c r="E384" s="128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9.25" customHeight="1" x14ac:dyDescent="0.4">
      <c r="A394" s="179" t="s">
        <v>368</v>
      </c>
      <c r="B394" s="122">
        <v>1</v>
      </c>
      <c r="C394" s="126"/>
      <c r="D394" s="173" t="s">
        <v>500</v>
      </c>
      <c r="E394" s="128" t="s">
        <v>501</v>
      </c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84.75" customHeight="1" x14ac:dyDescent="0.4">
      <c r="A398" s="121" t="s">
        <v>117</v>
      </c>
      <c r="B398" s="122">
        <v>1</v>
      </c>
      <c r="C398" s="122"/>
      <c r="D398" s="229" t="s">
        <v>503</v>
      </c>
      <c r="E398" s="128" t="s">
        <v>502</v>
      </c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99.75" customHeight="1" x14ac:dyDescent="0.4">
      <c r="A405" s="121" t="s">
        <v>310</v>
      </c>
      <c r="B405" s="122">
        <v>0</v>
      </c>
      <c r="C405" s="231"/>
      <c r="D405" s="196" t="s">
        <v>507</v>
      </c>
      <c r="E405" s="128" t="s">
        <v>508</v>
      </c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6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1</v>
      </c>
      <c r="C424" s="122"/>
      <c r="D424" s="411">
        <v>0.5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53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0.91379310344827591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0.9375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43495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8"/>
      <c r="F449" s="123"/>
      <c r="G449" s="114"/>
    </row>
    <row r="450" spans="1:7" ht="42" x14ac:dyDescent="0.4">
      <c r="A450" s="121" t="s">
        <v>274</v>
      </c>
      <c r="B450" s="122">
        <v>0</v>
      </c>
      <c r="C450" s="122"/>
      <c r="D450" s="123" t="s">
        <v>509</v>
      </c>
      <c r="E450" s="123" t="s">
        <v>510</v>
      </c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42" x14ac:dyDescent="0.4">
      <c r="A461" s="201" t="s">
        <v>417</v>
      </c>
      <c r="B461" s="122">
        <v>0</v>
      </c>
      <c r="C461" s="122"/>
      <c r="D461" s="201" t="s">
        <v>484</v>
      </c>
      <c r="E461" s="123" t="s">
        <v>485</v>
      </c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38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0.90476190476190477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54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0.93103448275862066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s="258" customFormat="1" ht="21" customHeight="1" x14ac:dyDescent="0.4">
      <c r="A479" s="234">
        <f>B11</f>
        <v>43495</v>
      </c>
      <c r="G479" s="114"/>
    </row>
    <row r="480" spans="1:7" s="258" customFormat="1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s="258" customFormat="1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6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6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6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s="258" customFormat="1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s="258" customFormat="1" ht="22.5" customHeight="1" x14ac:dyDescent="0.4">
      <c r="A531" s="234">
        <f>B11</f>
        <v>43495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s="258" customFormat="1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8"/>
      <c r="E538" s="123"/>
      <c r="F538" s="123"/>
      <c r="G538" s="114"/>
    </row>
    <row r="539" spans="1:7" s="258" customFormat="1" ht="105" x14ac:dyDescent="0.4">
      <c r="A539" s="237" t="s">
        <v>147</v>
      </c>
      <c r="B539" s="122">
        <v>0</v>
      </c>
      <c r="C539" s="126"/>
      <c r="D539" s="121" t="s">
        <v>511</v>
      </c>
      <c r="E539" s="128" t="s">
        <v>512</v>
      </c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105" x14ac:dyDescent="0.4">
      <c r="A541" s="235" t="s">
        <v>383</v>
      </c>
      <c r="B541" s="122">
        <v>1</v>
      </c>
      <c r="C541" s="166"/>
      <c r="D541" s="128" t="s">
        <v>513</v>
      </c>
      <c r="E541" s="128" t="s">
        <v>486</v>
      </c>
      <c r="F541" s="123"/>
      <c r="G541" s="114"/>
    </row>
    <row r="542" spans="1:7" s="258" customFormat="1" ht="21" customHeight="1" x14ac:dyDescent="0.4">
      <c r="A542" s="451" t="s">
        <v>34</v>
      </c>
      <c r="B542" s="452"/>
      <c r="C542" s="453"/>
      <c r="D542" s="407">
        <f>SUM(B536:C541)</f>
        <v>9</v>
      </c>
      <c r="E542" s="248"/>
      <c r="F542" s="248"/>
      <c r="G542" s="114"/>
    </row>
    <row r="543" spans="1:7" s="258" customFormat="1" ht="21" customHeight="1" x14ac:dyDescent="0.4">
      <c r="A543" s="451" t="s">
        <v>33</v>
      </c>
      <c r="B543" s="452"/>
      <c r="C543" s="453"/>
      <c r="D543" s="388">
        <f>D542/(COUNT(B536:C541)*2)</f>
        <v>0.75</v>
      </c>
      <c r="E543" s="248"/>
      <c r="F543" s="248"/>
      <c r="G543" s="114"/>
    </row>
    <row r="544" spans="1:7" s="258" customFormat="1" ht="21" x14ac:dyDescent="0.4">
      <c r="A544" s="437"/>
      <c r="B544" s="437"/>
      <c r="C544" s="437"/>
      <c r="D544" s="437"/>
      <c r="E544" s="437"/>
      <c r="F544" s="437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63" x14ac:dyDescent="0.4">
      <c r="A548" s="121" t="s">
        <v>294</v>
      </c>
      <c r="B548" s="122">
        <v>1</v>
      </c>
      <c r="C548" s="122"/>
      <c r="D548" s="179" t="s">
        <v>514</v>
      </c>
      <c r="E548" s="128" t="s">
        <v>515</v>
      </c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s="258" customFormat="1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5" t="s">
        <v>34</v>
      </c>
      <c r="B566" s="435"/>
      <c r="C566" s="436"/>
      <c r="D566" s="358">
        <f>SUM(B558:C565,B546:C555)</f>
        <v>35</v>
      </c>
      <c r="E566" s="108"/>
      <c r="F566" s="114"/>
      <c r="G566" s="114"/>
    </row>
    <row r="567" spans="1:7" s="258" customFormat="1" ht="21" x14ac:dyDescent="0.4">
      <c r="A567" s="435" t="s">
        <v>33</v>
      </c>
      <c r="B567" s="435"/>
      <c r="C567" s="435"/>
      <c r="D567" s="388">
        <f>D566/(COUNT(B558:C565,B546:C555)*2)</f>
        <v>0.97222222222222221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44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0.91666666666666663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43495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42" x14ac:dyDescent="0.4">
      <c r="A582" s="400" t="s">
        <v>20</v>
      </c>
      <c r="B582" s="122">
        <v>0</v>
      </c>
      <c r="C582" s="142">
        <f>IF(B582=0, -2, "0")</f>
        <v>-2</v>
      </c>
      <c r="D582" s="245" t="s">
        <v>516</v>
      </c>
      <c r="E582" s="123" t="s">
        <v>517</v>
      </c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84" x14ac:dyDescent="0.4">
      <c r="A587" s="121" t="s">
        <v>219</v>
      </c>
      <c r="B587" s="122">
        <v>0</v>
      </c>
      <c r="C587" s="126"/>
      <c r="D587" s="123" t="s">
        <v>518</v>
      </c>
      <c r="E587" s="123" t="s">
        <v>519</v>
      </c>
      <c r="F587" s="123"/>
      <c r="G587" s="129"/>
    </row>
    <row r="588" spans="1:7" s="258" customFormat="1" ht="21" x14ac:dyDescent="0.4">
      <c r="A588" s="435" t="s">
        <v>34</v>
      </c>
      <c r="B588" s="435"/>
      <c r="C588" s="436"/>
      <c r="D588" s="358">
        <f>SUM(B579:C587)</f>
        <v>12</v>
      </c>
      <c r="E588" s="108"/>
      <c r="F588" s="114"/>
      <c r="G588" s="114"/>
    </row>
    <row r="589" spans="1:7" s="258" customFormat="1" ht="21" x14ac:dyDescent="0.4">
      <c r="A589" s="435" t="s">
        <v>33</v>
      </c>
      <c r="B589" s="435"/>
      <c r="C589" s="435"/>
      <c r="D589" s="388">
        <f>D588/(COUNT(B579:C587)*2)</f>
        <v>0.6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0.5</v>
      </c>
      <c r="E605" s="124"/>
      <c r="F605" s="123"/>
      <c r="G605" s="129"/>
    </row>
    <row r="606" spans="1:7" s="258" customFormat="1" ht="21" x14ac:dyDescent="0.4">
      <c r="A606" s="435" t="s">
        <v>34</v>
      </c>
      <c r="B606" s="435"/>
      <c r="C606" s="436"/>
      <c r="D606" s="358">
        <f>SUM(B592:C605)</f>
        <v>27</v>
      </c>
      <c r="E606" s="108"/>
      <c r="F606" s="114"/>
      <c r="G606" s="114"/>
    </row>
    <row r="607" spans="1:7" s="258" customFormat="1" ht="21" x14ac:dyDescent="0.4">
      <c r="A607" s="435" t="s">
        <v>33</v>
      </c>
      <c r="B607" s="435"/>
      <c r="C607" s="435"/>
      <c r="D607" s="388">
        <f>D606/(COUNT(B592:C605)*2)</f>
        <v>0.9642857142857143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39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>
        <f>D609/(COUNT(B579:C587,B592:C605)*2)</f>
        <v>0.8125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43495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58">
        <f>SUM(B618:C626)</f>
        <v>18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>
        <f>D627/(COUNT(B618:C626)*2)</f>
        <v>1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48" customHeight="1" x14ac:dyDescent="0.4">
      <c r="A631" s="138" t="s">
        <v>83</v>
      </c>
      <c r="B631" s="122">
        <v>1</v>
      </c>
      <c r="C631" s="122"/>
      <c r="D631" s="193" t="s">
        <v>504</v>
      </c>
      <c r="E631" s="123" t="s">
        <v>487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15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0.9375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126" customHeight="1" x14ac:dyDescent="0.4">
      <c r="A664" s="157" t="s">
        <v>377</v>
      </c>
      <c r="B664" s="122">
        <v>0</v>
      </c>
      <c r="C664" s="122"/>
      <c r="D664" s="179" t="s">
        <v>520</v>
      </c>
      <c r="E664" s="123" t="s">
        <v>488</v>
      </c>
      <c r="F664" s="128"/>
      <c r="G664" s="114"/>
    </row>
    <row r="665" spans="1:7" ht="50.25" customHeight="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6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0.92307692307692313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71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0.95945945945945943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43495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128" t="s">
        <v>521</v>
      </c>
      <c r="E688" s="200" t="s">
        <v>489</v>
      </c>
      <c r="F688" s="123"/>
      <c r="G688" s="129"/>
    </row>
    <row r="689" spans="1:7" s="80" customFormat="1" ht="63" x14ac:dyDescent="0.4">
      <c r="A689" s="125" t="s">
        <v>388</v>
      </c>
      <c r="B689" s="122">
        <v>0</v>
      </c>
      <c r="C689" s="198"/>
      <c r="D689" s="282" t="s">
        <v>505</v>
      </c>
      <c r="E689" s="200" t="s">
        <v>506</v>
      </c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91.5" customHeight="1" x14ac:dyDescent="0.4">
      <c r="A699" s="256" t="s">
        <v>420</v>
      </c>
      <c r="B699" s="122">
        <v>0</v>
      </c>
      <c r="C699" s="174"/>
      <c r="D699" s="418" t="s">
        <v>522</v>
      </c>
      <c r="E699" s="128" t="s">
        <v>491</v>
      </c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21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0.61764705882352944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43495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1" x14ac:dyDescent="0.4">
      <c r="A714" s="272" t="s">
        <v>322</v>
      </c>
      <c r="B714" s="126">
        <v>1</v>
      </c>
      <c r="C714" s="275"/>
      <c r="D714" s="160" t="s">
        <v>523</v>
      </c>
      <c r="E714" s="160" t="s">
        <v>524</v>
      </c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0.9375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0.86363636363636365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539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0.89238410596026485</v>
      </c>
      <c r="E730" s="259"/>
      <c r="F730" s="259"/>
    </row>
  </sheetData>
  <sheetProtection algorithmName="SHA-512" hashValue="3EDY2pIvoskh/Lp8BCon3Gp7XrELomsIS2guSYjwsvmh8JtkAVPoKWiBXDnsloA/r9NAt1kK4XnBvWpnQk9U4g==" saltValue="fBNAay1Yd8g9k2j9QooCbg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05:B110 B148:B164 B394:B414 B359:B366 B719:B721 B324:B343 B39:B42 B546:B555 B618:B626 B558:B565 B122:B128 B631:B638 B113:B119 B681:B700 B579:B587 B66:B82 B312:B319 B379:B389 B465:B471 B519:B525 B417:B424 B492:B504 B292:B299 B592:B605 B662:B668 B437:B444 B56:B63 B257:B264 B348:B356 B178:B185 B536:B541 B654:B660 B269:B289 B231:B235 B710:B714 B85:B102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3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2" zoomScale="80" zoomScaleNormal="90" zoomScaleSheetLayoutView="80" workbookViewId="0">
      <selection activeCell="D198" sqref="D19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5"/>
      <c r="E1" s="525"/>
      <c r="F1" s="525"/>
      <c r="G1" s="525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" customFormat="1" ht="21.75" customHeight="1" x14ac:dyDescent="0.45">
      <c r="A7" s="527" t="str">
        <f>'Page de garde'!D18</f>
        <v>CHIHIA</v>
      </c>
      <c r="B7" s="527"/>
      <c r="C7" s="527"/>
      <c r="D7" s="527"/>
      <c r="E7" s="527"/>
      <c r="F7" s="527"/>
      <c r="G7" s="92"/>
    </row>
    <row r="8" spans="1:7" s="2" customFormat="1" ht="24" x14ac:dyDescent="0.45">
      <c r="A8" s="4" t="s">
        <v>39</v>
      </c>
      <c r="B8" s="528" t="str">
        <f>'A1 Exploitation'!B9:F9</f>
        <v>Yassine ELLOUMI</v>
      </c>
      <c r="C8" s="528"/>
      <c r="D8" s="528"/>
      <c r="E8" s="528"/>
      <c r="F8" s="528"/>
      <c r="G8" s="92"/>
    </row>
    <row r="9" spans="1:7" s="2" customFormat="1" ht="24" x14ac:dyDescent="0.45">
      <c r="A9" s="5" t="s">
        <v>41</v>
      </c>
      <c r="B9" s="529" t="str">
        <f>'A1 Exploitation'!B10:F10</f>
        <v>Directeur du Magasin</v>
      </c>
      <c r="C9" s="529"/>
      <c r="D9" s="529"/>
      <c r="E9" s="529"/>
      <c r="F9" s="529"/>
      <c r="G9" s="92"/>
    </row>
    <row r="10" spans="1:7" s="2" customFormat="1" ht="24" x14ac:dyDescent="0.45">
      <c r="A10" s="4" t="s">
        <v>40</v>
      </c>
      <c r="B10" s="524">
        <f>'A1 Exploitation'!B11:F11</f>
        <v>43495</v>
      </c>
      <c r="C10" s="524"/>
      <c r="D10" s="524"/>
      <c r="E10" s="524"/>
      <c r="F10" s="524"/>
      <c r="G10" s="92"/>
    </row>
    <row r="11" spans="1:7" s="2" customFormat="1" ht="24" x14ac:dyDescent="0.45">
      <c r="A11" s="4" t="s">
        <v>250</v>
      </c>
      <c r="B11" s="530">
        <f>D199</f>
        <v>0.87168141592920356</v>
      </c>
      <c r="C11" s="530"/>
      <c r="D11" s="530"/>
      <c r="E11" s="530"/>
      <c r="F11" s="530"/>
      <c r="G11" s="92"/>
    </row>
    <row r="12" spans="1:7" s="2" customFormat="1" ht="22.5" x14ac:dyDescent="0.45">
      <c r="A12" s="1"/>
      <c r="D12" s="455"/>
      <c r="E12" s="455"/>
      <c r="F12" s="455"/>
      <c r="G12" s="455"/>
    </row>
    <row r="13" spans="1:7" s="2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ht="33" x14ac:dyDescent="0.3">
      <c r="A17" s="7" t="s">
        <v>225</v>
      </c>
      <c r="B17" s="62">
        <v>0</v>
      </c>
      <c r="C17" s="62"/>
      <c r="D17" s="63" t="s">
        <v>478</v>
      </c>
      <c r="E17" s="62" t="s">
        <v>491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0" t="s">
        <v>34</v>
      </c>
      <c r="B22" s="534"/>
      <c r="C22" s="535"/>
      <c r="D22" s="99">
        <f>SUM(B17:C21)</f>
        <v>8</v>
      </c>
    </row>
    <row r="23" spans="1:7" x14ac:dyDescent="0.3">
      <c r="A23" s="533" t="s">
        <v>251</v>
      </c>
      <c r="B23" s="536"/>
      <c r="C23" s="537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3" t="s">
        <v>34</v>
      </c>
      <c r="B33" s="536"/>
      <c r="C33" s="537"/>
      <c r="D33" s="97">
        <f>SUM(B26:C32)</f>
        <v>14</v>
      </c>
    </row>
    <row r="34" spans="1:7" x14ac:dyDescent="0.3">
      <c r="A34" s="533" t="s">
        <v>251</v>
      </c>
      <c r="B34" s="536"/>
      <c r="C34" s="537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6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3" t="s">
        <v>34</v>
      </c>
      <c r="B42" s="536"/>
      <c r="C42" s="537"/>
      <c r="D42" s="97">
        <f>SUM(B37:C41)</f>
        <v>10</v>
      </c>
      <c r="E42" s="3"/>
      <c r="F42" s="3"/>
      <c r="G42" s="93"/>
    </row>
    <row r="43" spans="1:7" s="10" customFormat="1" x14ac:dyDescent="0.3">
      <c r="A43" s="533" t="s">
        <v>251</v>
      </c>
      <c r="B43" s="536"/>
      <c r="C43" s="537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6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3" t="s">
        <v>34</v>
      </c>
      <c r="B52" s="536"/>
      <c r="C52" s="537"/>
      <c r="D52" s="97">
        <f>SUM(B46:C51)</f>
        <v>12</v>
      </c>
    </row>
    <row r="53" spans="1:7" x14ac:dyDescent="0.3">
      <c r="A53" s="533" t="s">
        <v>251</v>
      </c>
      <c r="B53" s="536"/>
      <c r="C53" s="537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62">
        <v>0</v>
      </c>
      <c r="C56" s="88">
        <f>IF(B56=0, -5, "0")</f>
        <v>-5</v>
      </c>
      <c r="D56" s="66" t="s">
        <v>490</v>
      </c>
      <c r="E56" s="62" t="s">
        <v>491</v>
      </c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6">
        <v>0</v>
      </c>
      <c r="C58" s="62"/>
      <c r="D58" s="63" t="s">
        <v>525</v>
      </c>
      <c r="E58" s="63" t="s">
        <v>491</v>
      </c>
      <c r="F58" s="62"/>
    </row>
    <row r="59" spans="1:7" x14ac:dyDescent="0.3">
      <c r="A59" s="11" t="s">
        <v>79</v>
      </c>
      <c r="B59" s="266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3" t="s">
        <v>34</v>
      </c>
      <c r="B63" s="536"/>
      <c r="C63" s="537"/>
      <c r="D63" s="97">
        <f>SUM(B56:C62)</f>
        <v>5</v>
      </c>
    </row>
    <row r="64" spans="1:7" x14ac:dyDescent="0.3">
      <c r="A64" s="533" t="s">
        <v>251</v>
      </c>
      <c r="B64" s="536"/>
      <c r="C64" s="537"/>
      <c r="D64" s="21">
        <f>D63/(COUNT(B56:C62)*2)</f>
        <v>0.3125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419" t="s">
        <v>30</v>
      </c>
      <c r="C67" s="69"/>
      <c r="D67" s="63"/>
      <c r="E67" s="70"/>
      <c r="F67" s="62"/>
    </row>
    <row r="68" spans="1:7" ht="19.5" x14ac:dyDescent="0.4">
      <c r="A68" s="7" t="s">
        <v>228</v>
      </c>
      <c r="B68" s="419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419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419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419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419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419" t="s">
        <v>30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419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419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3" t="s">
        <v>34</v>
      </c>
      <c r="B84" s="536"/>
      <c r="C84" s="537"/>
      <c r="D84" s="97">
        <f>SUM(B67:C83)</f>
        <v>22</v>
      </c>
    </row>
    <row r="85" spans="1:7" x14ac:dyDescent="0.3">
      <c r="A85" s="533" t="s">
        <v>251</v>
      </c>
      <c r="B85" s="536"/>
      <c r="C85" s="537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ht="33" x14ac:dyDescent="0.3">
      <c r="A95" s="8" t="s">
        <v>138</v>
      </c>
      <c r="B95" s="78">
        <v>0</v>
      </c>
      <c r="C95" s="62"/>
      <c r="D95" s="63" t="s">
        <v>526</v>
      </c>
      <c r="E95" s="62" t="s">
        <v>527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420">
        <v>2</v>
      </c>
      <c r="C101" s="266"/>
      <c r="D101" s="84"/>
      <c r="E101" s="266"/>
      <c r="F101" s="62"/>
    </row>
    <row r="102" spans="1:7" x14ac:dyDescent="0.3">
      <c r="A102" s="533" t="s">
        <v>34</v>
      </c>
      <c r="B102" s="536"/>
      <c r="C102" s="537"/>
      <c r="D102" s="97">
        <f>SUM(B88:C101)</f>
        <v>20</v>
      </c>
    </row>
    <row r="103" spans="1:7" x14ac:dyDescent="0.3">
      <c r="A103" s="533" t="s">
        <v>251</v>
      </c>
      <c r="B103" s="536"/>
      <c r="C103" s="537"/>
      <c r="D103" s="21">
        <f>D102/(COUNT(B88:C101)*2)</f>
        <v>0.90909090909090906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3" t="s">
        <v>34</v>
      </c>
      <c r="B118" s="536"/>
      <c r="C118" s="537"/>
      <c r="D118" s="97">
        <f>SUM(B107:C117)</f>
        <v>22</v>
      </c>
      <c r="E118" s="3"/>
      <c r="F118" s="3"/>
      <c r="G118" s="93"/>
    </row>
    <row r="119" spans="1:7" s="10" customFormat="1" x14ac:dyDescent="0.3">
      <c r="A119" s="533" t="s">
        <v>251</v>
      </c>
      <c r="B119" s="536"/>
      <c r="C119" s="537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3" t="s">
        <v>34</v>
      </c>
      <c r="B133" s="536"/>
      <c r="C133" s="537"/>
      <c r="D133" s="97">
        <f>SUM(B122:C132)</f>
        <v>22</v>
      </c>
    </row>
    <row r="134" spans="1:7" x14ac:dyDescent="0.3">
      <c r="A134" s="533" t="s">
        <v>251</v>
      </c>
      <c r="B134" s="536"/>
      <c r="C134" s="537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3" t="s">
        <v>34</v>
      </c>
      <c r="B149" s="536"/>
      <c r="C149" s="537"/>
      <c r="D149" s="97">
        <f>SUM(B137:C148)</f>
        <v>24</v>
      </c>
    </row>
    <row r="150" spans="1:7" x14ac:dyDescent="0.3">
      <c r="A150" s="533" t="s">
        <v>251</v>
      </c>
      <c r="B150" s="536"/>
      <c r="C150" s="537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0</v>
      </c>
      <c r="C156" s="88">
        <f>IF(B156=0, -5, "0")</f>
        <v>-5</v>
      </c>
      <c r="D156" s="63" t="s">
        <v>492</v>
      </c>
      <c r="E156" s="62" t="s">
        <v>530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0</v>
      </c>
      <c r="C158" s="62"/>
      <c r="D158" s="85" t="s">
        <v>493</v>
      </c>
      <c r="E158" s="62" t="s">
        <v>531</v>
      </c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3" t="s">
        <v>34</v>
      </c>
      <c r="B161" s="534"/>
      <c r="C161" s="535"/>
      <c r="D161" s="99">
        <f>SUM(B153:C160)</f>
        <v>7</v>
      </c>
    </row>
    <row r="162" spans="1:7" x14ac:dyDescent="0.3">
      <c r="A162" s="533" t="s">
        <v>251</v>
      </c>
      <c r="B162" s="536"/>
      <c r="C162" s="537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E165" s="62"/>
      <c r="F165" s="62"/>
    </row>
    <row r="166" spans="1:7" ht="33" x14ac:dyDescent="0.3">
      <c r="A166" s="7" t="s">
        <v>243</v>
      </c>
      <c r="B166" s="265">
        <v>0</v>
      </c>
      <c r="C166" s="62"/>
      <c r="D166" s="84" t="s">
        <v>528</v>
      </c>
      <c r="E166" s="62" t="s">
        <v>491</v>
      </c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3" t="s">
        <v>34</v>
      </c>
      <c r="B169" s="536"/>
      <c r="C169" s="537"/>
      <c r="D169" s="97">
        <f>SUM(B165:C168)</f>
        <v>6</v>
      </c>
    </row>
    <row r="170" spans="1:7" x14ac:dyDescent="0.3">
      <c r="A170" s="533" t="s">
        <v>251</v>
      </c>
      <c r="B170" s="536"/>
      <c r="C170" s="537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62">
        <v>1</v>
      </c>
      <c r="C173" s="62"/>
      <c r="D173" s="87" t="s">
        <v>529</v>
      </c>
      <c r="E173" s="62" t="s">
        <v>491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3" t="s">
        <v>34</v>
      </c>
      <c r="B177" s="536"/>
      <c r="C177" s="537"/>
      <c r="D177" s="97">
        <f>SUM(B173:C176)</f>
        <v>7</v>
      </c>
    </row>
    <row r="178" spans="1:7" x14ac:dyDescent="0.3">
      <c r="A178" s="533" t="s">
        <v>251</v>
      </c>
      <c r="B178" s="536"/>
      <c r="C178" s="537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3" t="s">
        <v>34</v>
      </c>
      <c r="B186" s="536"/>
      <c r="C186" s="537"/>
      <c r="D186" s="97">
        <f>SUM(B181:C185)</f>
        <v>10</v>
      </c>
    </row>
    <row r="187" spans="1:7" x14ac:dyDescent="0.3">
      <c r="A187" s="533" t="s">
        <v>251</v>
      </c>
      <c r="B187" s="536"/>
      <c r="C187" s="537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3" t="s">
        <v>34</v>
      </c>
      <c r="B194" s="536"/>
      <c r="C194" s="537"/>
      <c r="D194" s="40">
        <f>SUM(B190:C193)</f>
        <v>8</v>
      </c>
    </row>
    <row r="195" spans="1:6" x14ac:dyDescent="0.3">
      <c r="A195" s="533" t="s">
        <v>251</v>
      </c>
      <c r="B195" s="536"/>
      <c r="C195" s="537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0.5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197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0.87168141592920356</v>
      </c>
    </row>
  </sheetData>
  <sheetProtection algorithmName="SHA-512" hashValue="VAC2PpXYm0+FyGVDbHNAp6GLX+5S3ekQQYgRjh5wn3Rh6B2GhYNGznsauSXrKXgB30FpF2RVT1CNBfKo+Tc7WA==" saltValue="Ov2SK/gOefU8BxLYqu65KA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68" zoomScale="60" zoomScaleNormal="100" workbookViewId="0">
      <selection activeCell="B190" sqref="B19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CHIHIA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CHIHIA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Yassine ELLOUMI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du Magasin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43495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4" zoomScale="60" zoomScaleNormal="100" workbookViewId="0">
      <selection activeCell="A74" sqref="A7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CHIHIA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CHIHIA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Yassine ELLOUMI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du Magasin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43495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17" zoomScale="60" zoomScaleNormal="100" workbookViewId="0">
      <selection activeCell="B138" sqref="B13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CHIHIA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CHIHIA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Yassine ELLOUMI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du Magasin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43495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2019-03-05T20:13:33Z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