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Affaires clients\uhd\Audit magasin\Audits par magasins\Chihia CM\2017\juillet\"/>
    </mc:Choice>
  </mc:AlternateContent>
  <bookViews>
    <workbookView xWindow="0" yWindow="0" windowWidth="20490" windowHeight="7755" tabRatio="998" activeTab="5"/>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 name="_xlnm.Print_Area" localSheetId="5">'A3 Exploitation'!$A$1:$G$505</definedName>
    <definedName name="_xlnm.Print_Area" localSheetId="6">'A3 Technique'!$A$1:$F$198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74" i="29"/>
  <c r="B173" i="29"/>
  <c r="B172" i="29"/>
  <c r="B165" i="29"/>
  <c r="B164" i="29"/>
  <c r="B163" i="29"/>
  <c r="B156" i="29"/>
  <c r="B155" i="29"/>
  <c r="B154" i="29"/>
  <c r="B147" i="29"/>
  <c r="B146" i="29"/>
  <c r="B145" i="29"/>
  <c r="B138" i="29"/>
  <c r="B137" i="29"/>
  <c r="B136" i="29"/>
  <c r="B48" i="29"/>
  <c r="B47" i="29"/>
  <c r="B46" i="29"/>
  <c r="B39" i="29"/>
  <c r="B38" i="29"/>
  <c r="B37" i="29"/>
  <c r="B29" i="29"/>
  <c r="B28" i="29"/>
  <c r="B27" i="29"/>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6" i="25"/>
  <c r="D185" i="25"/>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D62" i="19" s="1"/>
  <c r="D63" i="19" s="1"/>
  <c r="C50" i="19"/>
  <c r="D51" i="19" s="1"/>
  <c r="D52" i="19" s="1"/>
  <c r="C36" i="19"/>
  <c r="D41" i="19" s="1"/>
  <c r="D42" i="19" s="1"/>
  <c r="C26" i="19"/>
  <c r="D32" i="19" s="1"/>
  <c r="D33" i="19" s="1"/>
  <c r="D22" i="19"/>
  <c r="D23" i="19" s="1"/>
  <c r="D503" i="26"/>
  <c r="C498" i="26"/>
  <c r="D500" i="26" s="1"/>
  <c r="C477" i="26"/>
  <c r="C476" i="26"/>
  <c r="D491" i="26" s="1"/>
  <c r="D492" i="26" s="1"/>
  <c r="C467" i="26"/>
  <c r="D470" i="26" s="1"/>
  <c r="D471" i="26" s="1"/>
  <c r="D461" i="26"/>
  <c r="D462" i="26" s="1"/>
  <c r="D448" i="26"/>
  <c r="D442" i="26"/>
  <c r="D443" i="26" s="1"/>
  <c r="C439" i="26"/>
  <c r="A436" i="26"/>
  <c r="C426" i="26"/>
  <c r="C423" i="26"/>
  <c r="C419" i="26"/>
  <c r="C413" i="26"/>
  <c r="D415" i="26" s="1"/>
  <c r="D416" i="26" s="1"/>
  <c r="A406" i="26"/>
  <c r="C396" i="26"/>
  <c r="C395" i="26"/>
  <c r="C387" i="26"/>
  <c r="C384" i="26"/>
  <c r="D388" i="26" s="1"/>
  <c r="D389" i="26" s="1"/>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D285" i="26" s="1"/>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D110" i="26" s="1"/>
  <c r="D111" i="26" s="1"/>
  <c r="C107" i="26"/>
  <c r="A100" i="26"/>
  <c r="C87" i="26"/>
  <c r="D93" i="26" s="1"/>
  <c r="D94" i="26" s="1"/>
  <c r="C76" i="26"/>
  <c r="C75" i="26"/>
  <c r="C70" i="26"/>
  <c r="C64" i="26"/>
  <c r="C62" i="26"/>
  <c r="D81" i="26" s="1"/>
  <c r="C53" i="26"/>
  <c r="C51" i="26"/>
  <c r="A44" i="26"/>
  <c r="D37" i="26"/>
  <c r="C33" i="26"/>
  <c r="C28" i="26"/>
  <c r="D23" i="26"/>
  <c r="D24" i="26" s="1"/>
  <c r="A17" i="26"/>
  <c r="A8" i="26"/>
  <c r="D503" i="24"/>
  <c r="C498" i="24"/>
  <c r="D500" i="24" s="1"/>
  <c r="D501" i="24" s="1"/>
  <c r="C477" i="24"/>
  <c r="C476" i="24"/>
  <c r="D491" i="24" s="1"/>
  <c r="D492" i="24" s="1"/>
  <c r="C467" i="24"/>
  <c r="D470" i="24" s="1"/>
  <c r="D471" i="24" s="1"/>
  <c r="D461" i="24"/>
  <c r="D462" i="24" s="1"/>
  <c r="D448" i="24"/>
  <c r="D449" i="24" s="1"/>
  <c r="C439" i="24"/>
  <c r="D442" i="24" s="1"/>
  <c r="A436" i="24"/>
  <c r="C426" i="24"/>
  <c r="C423" i="24"/>
  <c r="C419" i="24"/>
  <c r="C413" i="24"/>
  <c r="D415" i="24" s="1"/>
  <c r="D416" i="24" s="1"/>
  <c r="A406" i="24"/>
  <c r="C396" i="24"/>
  <c r="C395" i="24"/>
  <c r="D399" i="24" s="1"/>
  <c r="C387" i="24"/>
  <c r="C384" i="24"/>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D134" i="24" s="1"/>
  <c r="D135" i="24" s="1"/>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D388" i="20" s="1"/>
  <c r="D389" i="20" s="1"/>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D134" i="18" s="1"/>
  <c r="D135" i="18" s="1"/>
  <c r="C109" i="18"/>
  <c r="C107" i="18"/>
  <c r="D110" i="18" s="1"/>
  <c r="D111" i="18" s="1"/>
  <c r="A100" i="18"/>
  <c r="C87" i="18"/>
  <c r="D93" i="18" s="1"/>
  <c r="D94" i="18" s="1"/>
  <c r="C76" i="18"/>
  <c r="C75" i="18"/>
  <c r="C70" i="18"/>
  <c r="C64" i="18"/>
  <c r="C62" i="18"/>
  <c r="C53" i="18"/>
  <c r="C51" i="18"/>
  <c r="A44" i="18"/>
  <c r="C33" i="18"/>
  <c r="C28" i="18"/>
  <c r="D37" i="18" s="1"/>
  <c r="D23" i="18"/>
  <c r="D24" i="18" s="1"/>
  <c r="A17" i="18"/>
  <c r="A8" i="18"/>
  <c r="C419" i="16"/>
  <c r="C423" i="16"/>
  <c r="D229" i="20" l="1"/>
  <c r="D230" i="20" s="1"/>
  <c r="D117" i="21"/>
  <c r="D118" i="21" s="1"/>
  <c r="D186" i="20"/>
  <c r="D187" i="20" s="1"/>
  <c r="D37" i="20"/>
  <c r="D38" i="20" s="1"/>
  <c r="D160" i="23"/>
  <c r="D161" i="23" s="1"/>
  <c r="D491" i="18"/>
  <c r="D492" i="18" s="1"/>
  <c r="B170" i="29" s="1"/>
  <c r="D491" i="20"/>
  <c r="D492" i="20" s="1"/>
  <c r="B171" i="29" s="1"/>
  <c r="D206" i="22"/>
  <c r="D207" i="22" s="1"/>
  <c r="D285" i="22"/>
  <c r="D491" i="22"/>
  <c r="D492" i="22" s="1"/>
  <c r="D146" i="24"/>
  <c r="D54" i="26"/>
  <c r="D55" i="26" s="1"/>
  <c r="D62" i="21"/>
  <c r="D63" i="21" s="1"/>
  <c r="D62" i="25"/>
  <c r="D63" i="25" s="1"/>
  <c r="D160" i="25"/>
  <c r="D161" i="25" s="1"/>
  <c r="D62" i="27"/>
  <c r="D63" i="27" s="1"/>
  <c r="D54" i="18"/>
  <c r="D55" i="18" s="1"/>
  <c r="D388" i="18"/>
  <c r="D389" i="18" s="1"/>
  <c r="D110" i="20"/>
  <c r="D111" i="20" s="1"/>
  <c r="D206" i="20"/>
  <c r="D207" i="20" s="1"/>
  <c r="D54" i="22"/>
  <c r="D55" i="22" s="1"/>
  <c r="D242" i="24"/>
  <c r="D388" i="24"/>
  <c r="D389" i="24" s="1"/>
  <c r="D206" i="26"/>
  <c r="D207" i="26" s="1"/>
  <c r="D242" i="26"/>
  <c r="D263" i="26"/>
  <c r="D264" i="26" s="1"/>
  <c r="D379" i="26"/>
  <c r="D380" i="26" s="1"/>
  <c r="D399" i="26"/>
  <c r="D62" i="23"/>
  <c r="D63" i="23" s="1"/>
  <c r="D132" i="19"/>
  <c r="D133" i="19" s="1"/>
  <c r="D160" i="19"/>
  <c r="D161" i="19" s="1"/>
  <c r="D148" i="19"/>
  <c r="D149" i="19" s="1"/>
  <c r="D83" i="19"/>
  <c r="D84" i="19" s="1"/>
  <c r="D399" i="18"/>
  <c r="D379" i="18"/>
  <c r="D380" i="18" s="1"/>
  <c r="D451" i="24"/>
  <c r="D452" i="24" s="1"/>
  <c r="D443" i="24"/>
  <c r="D263" i="20"/>
  <c r="D264" i="20" s="1"/>
  <c r="D186" i="24"/>
  <c r="D187" i="24" s="1"/>
  <c r="D318" i="26"/>
  <c r="D321" i="26" s="1"/>
  <c r="D322" i="26" s="1"/>
  <c r="D451" i="18"/>
  <c r="D452" i="18" s="1"/>
  <c r="B143" i="29" s="1"/>
  <c r="D229" i="18"/>
  <c r="D230" i="18" s="1"/>
  <c r="D81" i="20"/>
  <c r="D82" i="20" s="1"/>
  <c r="D242" i="20"/>
  <c r="D336" i="26"/>
  <c r="D337" i="26" s="1"/>
  <c r="D429" i="26"/>
  <c r="D101" i="27"/>
  <c r="D102" i="27" s="1"/>
  <c r="D81" i="18"/>
  <c r="D96" i="18" s="1"/>
  <c r="D97" i="18" s="1"/>
  <c r="D242" i="18"/>
  <c r="D285" i="20"/>
  <c r="D286" i="20" s="1"/>
  <c r="D318" i="20"/>
  <c r="D321" i="20" s="1"/>
  <c r="D322" i="20" s="1"/>
  <c r="D336" i="20"/>
  <c r="D337" i="20" s="1"/>
  <c r="D429" i="20"/>
  <c r="D432" i="20" s="1"/>
  <c r="D433" i="20" s="1"/>
  <c r="B135" i="29" s="1"/>
  <c r="D37" i="22"/>
  <c r="D186" i="22"/>
  <c r="D187" i="22" s="1"/>
  <c r="D81" i="24"/>
  <c r="D82" i="24" s="1"/>
  <c r="D206" i="24"/>
  <c r="D207" i="24" s="1"/>
  <c r="D318" i="24"/>
  <c r="D336" i="24"/>
  <c r="D337" i="24" s="1"/>
  <c r="D429" i="24"/>
  <c r="D430" i="24" s="1"/>
  <c r="D134" i="26"/>
  <c r="D135" i="26" s="1"/>
  <c r="D146" i="26"/>
  <c r="D451" i="26"/>
  <c r="D452" i="26"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117" i="27"/>
  <c r="D118" i="27" s="1"/>
  <c r="D186" i="18"/>
  <c r="D187" i="18" s="1"/>
  <c r="D429" i="22"/>
  <c r="D432" i="22" s="1"/>
  <c r="D433" i="22" s="1"/>
  <c r="D229" i="24"/>
  <c r="D230" i="24" s="1"/>
  <c r="D263" i="24"/>
  <c r="D264" i="24" s="1"/>
  <c r="D101" i="19"/>
  <c r="D102" i="19" s="1"/>
  <c r="D206" i="18"/>
  <c r="D207" i="18" s="1"/>
  <c r="D263" i="18"/>
  <c r="D264" i="18" s="1"/>
  <c r="D285" i="18"/>
  <c r="D286" i="18" s="1"/>
  <c r="D318" i="18"/>
  <c r="D321" i="18" s="1"/>
  <c r="D322" i="18" s="1"/>
  <c r="D336" i="18"/>
  <c r="D337" i="18" s="1"/>
  <c r="D429" i="18"/>
  <c r="D430" i="18" s="1"/>
  <c r="D54" i="20"/>
  <c r="D55" i="20" s="1"/>
  <c r="D134" i="20"/>
  <c r="D135" i="20" s="1"/>
  <c r="D146" i="20"/>
  <c r="D147" i="20" s="1"/>
  <c r="D379" i="20"/>
  <c r="D380" i="20" s="1"/>
  <c r="D399" i="20"/>
  <c r="D81" i="22"/>
  <c r="D82" i="22" s="1"/>
  <c r="D110" i="22"/>
  <c r="D111" i="22" s="1"/>
  <c r="D229" i="22"/>
  <c r="D230" i="22" s="1"/>
  <c r="D242" i="22"/>
  <c r="D263" i="22"/>
  <c r="D264" i="22" s="1"/>
  <c r="D318" i="22"/>
  <c r="D319" i="22" s="1"/>
  <c r="D336" i="22"/>
  <c r="D337" i="22" s="1"/>
  <c r="D451" i="22"/>
  <c r="D452" i="22" s="1"/>
  <c r="D285" i="24"/>
  <c r="D286" i="24" s="1"/>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4" i="25"/>
  <c r="D194" i="23"/>
  <c r="D194" i="21"/>
  <c r="D194" i="19"/>
  <c r="D245" i="26"/>
  <c r="D246" i="26" s="1"/>
  <c r="D243" i="26"/>
  <c r="D286" i="26"/>
  <c r="D288" i="26"/>
  <c r="D289" i="26" s="1"/>
  <c r="D432" i="26"/>
  <c r="D433" i="26" s="1"/>
  <c r="D430" i="26"/>
  <c r="D501" i="26"/>
  <c r="D96" i="26"/>
  <c r="D97" i="26" s="1"/>
  <c r="D82" i="26"/>
  <c r="D147" i="26"/>
  <c r="D149" i="26"/>
  <c r="D150" i="26" s="1"/>
  <c r="D164" i="26"/>
  <c r="D400" i="26"/>
  <c r="D402" i="26"/>
  <c r="D403" i="26" s="1"/>
  <c r="D38" i="26"/>
  <c r="D347" i="26"/>
  <c r="D449" i="26"/>
  <c r="D245" i="24"/>
  <c r="D246" i="24" s="1"/>
  <c r="D243" i="24"/>
  <c r="D147" i="24"/>
  <c r="D149" i="24"/>
  <c r="D150" i="24" s="1"/>
  <c r="D164" i="24"/>
  <c r="D189" i="24"/>
  <c r="D190" i="24" s="1"/>
  <c r="D400" i="24"/>
  <c r="D402" i="24"/>
  <c r="D403" i="24" s="1"/>
  <c r="D96" i="24"/>
  <c r="D97" i="24" s="1"/>
  <c r="D321" i="24"/>
  <c r="D322" i="24" s="1"/>
  <c r="D319" i="24"/>
  <c r="D432" i="24"/>
  <c r="D433" i="24" s="1"/>
  <c r="D38" i="24"/>
  <c r="D347" i="24"/>
  <c r="D288" i="22"/>
  <c r="D289" i="22" s="1"/>
  <c r="D286" i="22"/>
  <c r="D349" i="22"/>
  <c r="D350" i="22" s="1"/>
  <c r="D347" i="22"/>
  <c r="D40" i="22"/>
  <c r="D41" i="22" s="1"/>
  <c r="D38" i="22"/>
  <c r="D501" i="22"/>
  <c r="D402" i="22"/>
  <c r="D403" i="22" s="1"/>
  <c r="D400" i="22"/>
  <c r="D164" i="22"/>
  <c r="D189" i="22"/>
  <c r="D190" i="22" s="1"/>
  <c r="D243" i="22"/>
  <c r="D245" i="22"/>
  <c r="D246" i="22" s="1"/>
  <c r="D147" i="22"/>
  <c r="D449" i="22"/>
  <c r="D501" i="20"/>
  <c r="B180" i="29" s="1"/>
  <c r="D189" i="20"/>
  <c r="D190" i="20" s="1"/>
  <c r="D164" i="20"/>
  <c r="D400" i="20"/>
  <c r="D451" i="20"/>
  <c r="D452" i="20" s="1"/>
  <c r="B144" i="29" s="1"/>
  <c r="D347" i="20"/>
  <c r="D40" i="20"/>
  <c r="D41" i="20" s="1"/>
  <c r="D449" i="20"/>
  <c r="D432" i="18"/>
  <c r="D433" i="18" s="1"/>
  <c r="B134" i="29" s="1"/>
  <c r="D501" i="18"/>
  <c r="B179" i="29" s="1"/>
  <c r="D243" i="18"/>
  <c r="D149" i="18"/>
  <c r="D150" i="18" s="1"/>
  <c r="D147" i="18"/>
  <c r="D164" i="18"/>
  <c r="D400" i="18"/>
  <c r="D402" i="18"/>
  <c r="D403" i="18" s="1"/>
  <c r="D38" i="18"/>
  <c r="D347" i="18"/>
  <c r="D449" i="18"/>
  <c r="D430" i="20" l="1"/>
  <c r="D402" i="20"/>
  <c r="D403" i="20" s="1"/>
  <c r="B126" i="29" s="1"/>
  <c r="D349" i="20"/>
  <c r="D350" i="20" s="1"/>
  <c r="B117" i="29" s="1"/>
  <c r="D319" i="20"/>
  <c r="D288" i="20"/>
  <c r="D289" i="20" s="1"/>
  <c r="B99" i="29" s="1"/>
  <c r="D245" i="20"/>
  <c r="D246" i="20" s="1"/>
  <c r="B90" i="29" s="1"/>
  <c r="D96" i="20"/>
  <c r="D97" i="20" s="1"/>
  <c r="B63" i="29" s="1"/>
  <c r="D321" i="22"/>
  <c r="D322" i="22" s="1"/>
  <c r="D430" i="22"/>
  <c r="D189" i="26"/>
  <c r="D190" i="26" s="1"/>
  <c r="D197" i="23"/>
  <c r="D198" i="23" s="1"/>
  <c r="B11" i="23" s="1"/>
  <c r="D149" i="22"/>
  <c r="D150" i="22" s="1"/>
  <c r="D197" i="19"/>
  <c r="D198" i="19" s="1"/>
  <c r="D349" i="18"/>
  <c r="D350" i="18" s="1"/>
  <c r="D288" i="18"/>
  <c r="D289" i="18" s="1"/>
  <c r="D245" i="18"/>
  <c r="D246" i="18" s="1"/>
  <c r="B89" i="29" s="1"/>
  <c r="D82" i="18"/>
  <c r="D319" i="18"/>
  <c r="D288" i="24"/>
  <c r="D289" i="24" s="1"/>
  <c r="D319" i="26"/>
  <c r="D243" i="20"/>
  <c r="D149" i="20"/>
  <c r="D150" i="20" s="1"/>
  <c r="B72" i="29" s="1"/>
  <c r="D197" i="21"/>
  <c r="D198" i="21" s="1"/>
  <c r="B11" i="21" s="1"/>
  <c r="D197" i="25"/>
  <c r="D198" i="25" s="1"/>
  <c r="B11" i="25" s="1"/>
  <c r="D189" i="18"/>
  <c r="D190" i="18" s="1"/>
  <c r="B80" i="29" s="1"/>
  <c r="D96" i="22"/>
  <c r="D97" i="22" s="1"/>
  <c r="D349" i="26"/>
  <c r="D350" i="26" s="1"/>
  <c r="D349" i="24"/>
  <c r="D350" i="24" s="1"/>
  <c r="D504" i="22"/>
  <c r="D505" i="22" s="1"/>
  <c r="B12" i="22" s="1"/>
  <c r="D504" i="18"/>
  <c r="D505" i="18" s="1"/>
  <c r="B125" i="29"/>
  <c r="B53" i="29"/>
  <c r="B93" i="29"/>
  <c r="B75" i="29"/>
  <c r="B128" i="29"/>
  <c r="B101" i="29"/>
  <c r="B100" i="29"/>
  <c r="B55" i="29"/>
  <c r="B116" i="29"/>
  <c r="B107" i="29"/>
  <c r="B71" i="29"/>
  <c r="B98" i="29"/>
  <c r="A8" i="16"/>
  <c r="B192" i="29"/>
  <c r="B129" i="29"/>
  <c r="B127" i="29"/>
  <c r="B120" i="29"/>
  <c r="B119" i="29"/>
  <c r="B118" i="29"/>
  <c r="B111" i="29"/>
  <c r="B110" i="29"/>
  <c r="B109" i="29"/>
  <c r="B108" i="29"/>
  <c r="B102" i="29"/>
  <c r="B92" i="29"/>
  <c r="B91" i="29"/>
  <c r="B84" i="29"/>
  <c r="B83" i="29"/>
  <c r="B82" i="29"/>
  <c r="B81" i="29"/>
  <c r="B73" i="29"/>
  <c r="B74" i="29"/>
  <c r="B66" i="29"/>
  <c r="B65" i="29"/>
  <c r="B64" i="29"/>
  <c r="B57" i="29"/>
  <c r="B56" i="29"/>
  <c r="B54" i="29"/>
  <c r="D504" i="20" l="1"/>
  <c r="D505" i="20" s="1"/>
  <c r="D504" i="26"/>
  <c r="D505" i="26" s="1"/>
  <c r="B12" i="26" s="1"/>
  <c r="B11" i="19"/>
  <c r="B188" i="29"/>
  <c r="B12" i="18"/>
  <c r="B35" i="29"/>
  <c r="B25" i="29"/>
  <c r="B191" i="29"/>
  <c r="D504" i="24"/>
  <c r="D505" i="24" s="1"/>
  <c r="B12" i="24"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36" i="29"/>
  <c r="B26"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<sst xmlns="http://schemas.openxmlformats.org/spreadsheetml/2006/main" count="4612" uniqueCount="637">
  <si>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</si>
  <si>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</si>
  <si>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</si>
  <si>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</si>
  <si>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</si>
  <si>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</si>
  <si>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</si>
  <si>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</si>
  <si>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</si>
  <si>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</si>
  <si>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</si>
  <si>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</si>
  <si>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</si>
  <si>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</si>
  <si>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</si>
  <si>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</si>
  <si>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</si>
  <si>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</si>
  <si>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</si>
  <si>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</si>
  <si>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</si>
  <si>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</si>
  <si>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</si>
  <si>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</si>
  <si>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</si>
  <si>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</si>
  <si>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</si>
  <si>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</si>
  <si>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</si>
  <si>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</si>
  <si>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</si>
  <si>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</si>
  <si>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</si>
  <si>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</si>
  <si>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</si>
  <si>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</si>
  <si>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</si>
  <si>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</si>
  <si>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</si>
  <si>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</si>
  <si>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</si>
  <si>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</si>
  <si>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</si>
  <si>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</si>
  <si>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</si>
  <si>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</si>
  <si>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</si>
  <si>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</si>
  <si>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</si>
  <si>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</si>
  <si>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</si>
  <si>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</si>
  <si>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</si>
  <si>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</si>
  <si>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</si>
  <si>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</si>
  <si>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</si>
  <si>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</si>
  <si>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</si>
  <si>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</si>
  <si>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</si>
  <si>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</si>
  <si>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</si>
  <si>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</si>
  <si>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</si>
  <si>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</si>
  <si>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</si>
  <si>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</si>
  <si>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</si>
  <si>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</si>
  <si>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</si>
  <si>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</si>
  <si>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</si>
  <si>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</si>
  <si>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</si>
  <si>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</si>
  <si>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</si>
  <si>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</si>
  <si>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</si>
  <si>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</si>
  <si>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</si>
  <si>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</si>
  <si>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</si>
  <si>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</si>
  <si>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</si>
  <si>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</si>
  <si>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</si>
  <si>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</si>
  <si>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</si>
  <si>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</si>
  <si>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</si>
  <si>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</si>
  <si>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</si>
  <si>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</si>
  <si>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</si>
  <si>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</si>
  <si>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</si>
  <si>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</si>
  <si>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</si>
  <si>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</si>
  <si>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</si>
  <si>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</si>
  <si>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</si>
  <si>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</si>
  <si>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</si>
  <si>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</si>
  <si>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</si>
  <si>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</si>
  <si>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</si>
  <si>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</si>
  <si>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</si>
  <si>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</si>
  <si>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</si>
  <si>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</si>
  <si>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</si>
  <si>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</si>
  <si>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</si>
  <si>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</si>
  <si>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</si>
  <si>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</si>
  <si>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</si>
  <si>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</si>
  <si>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</si>
  <si>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</si>
  <si>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</si>
  <si>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</si>
  <si>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</si>
  <si>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</si>
  <si>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</si>
  <si>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</si>
  <si>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</si>
  <si>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</si>
  <si>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</si>
  <si>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</si>
  <si>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</si>
  <si>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</si>
  <si>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</si>
  <si>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</si>
  <si>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</si>
  <si>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</si>
  <si>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</si>
  <si>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</si>
  <si>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</si>
  <si>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</si>
  <si>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</si>
  <si>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</si>
  <si>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</si>
  <si>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</si>
  <si>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</si>
  <si>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</si>
  <si>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</si>
  <si>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</si>
  <si>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</si>
  <si>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</si>
  <si>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</si>
  <si>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</si>
  <si>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</si>
  <si>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</si>
  <si>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</si>
  <si>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</si>
  <si>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</si>
  <si>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</si>
  <si>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</si>
  <si>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</si>
  <si>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</si>
  <si>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</si>
  <si>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</si>
  <si>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</si>
  <si>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</si>
  <si>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</si>
  <si>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</si>
  <si>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</si>
  <si>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</si>
  <si>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</si>
  <si>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</si>
  <si>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</si>
  <si>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</si>
  <si>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</si>
  <si>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</si>
  <si>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</si>
  <si>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</si>
  <si>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</si>
  <si>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</si>
  <si>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</si>
  <si>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</si>
  <si>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</si>
  <si>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</si>
  <si>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</si>
  <si>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</si>
  <si>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</si>
  <si>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</si>
  <si>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</si>
  <si>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</si>
  <si>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</si>
  <si>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</si>
  <si>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</si>
  <si>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</si>
  <si>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</si>
  <si>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</si>
  <si>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</si>
  <si>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</si>
  <si>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</si>
  <si>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</si>
  <si>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</si>
  <si>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</si>
  <si>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</si>
  <si>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</si>
  <si>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</si>
  <si>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</si>
  <si>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</si>
  <si>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</si>
  <si>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</si>
  <si>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</si>
  <si>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</si>
  <si>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</si>
  <si>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</si>
  <si>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</si>
  <si>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</si>
  <si>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</si>
  <si>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</si>
  <si>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</si>
  <si>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</si>
  <si>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</si>
  <si>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</si>
  <si>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</si>
  <si>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</si>
  <si>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</si>
  <si>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</si>
  <si>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</si>
  <si>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</si>
  <si>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</si>
  <si>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</si>
  <si>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</si>
  <si>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</si>
  <si>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</si>
  <si>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</si>
  <si>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</si>
  <si>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</si>
  <si>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</si>
  <si>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</si>
  <si>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</si>
  <si>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</si>
  <si>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</si>
  <si>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</si>
  <si>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</si>
  <si>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</si>
  <si>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</si>
  <si>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</si>
  <si>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</si>
  <si>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</si>
  <si>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</si>
  <si>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</si>
  <si>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</si>
  <si>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</si>
  <si>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</si>
  <si>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</si>
  <si>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</si>
  <si>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</si>
  <si>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</si>
  <si>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</si>
  <si>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</si>
  <si>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</si>
  <si>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</si>
  <si>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</si>
  <si>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</si>
  <si>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</si>
  <si>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</si>
  <si>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</si>
  <si>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</si>
  <si>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</si>
  <si>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</si>
  <si>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</si>
  <si>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</si>
  <si>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</si>
  <si>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</si>
  <si>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</si>
  <si>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</si>
  <si>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</si>
  <si>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</si>
  <si>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</si>
  <si>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</si>
  <si>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</si>
  <si>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</si>
  <si>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</si>
  <si>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</si>
  <si>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</si>
  <si>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</si>
  <si>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</si>
  <si>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</si>
  <si>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</si>
  <si>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</si>
  <si>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</si>
  <si>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</si>
  <si>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</si>
  <si>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</si>
  <si>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</si>
  <si>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</si>
  <si>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</si>
  <si>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</si>
  <si>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</si>
  <si>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</si>
  <si>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</si>
  <si>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</si>
  <si>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</si>
  <si>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</si>
  <si>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</si>
  <si>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</si>
  <si>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</si>
  <si>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</si>
  <si>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</si>
  <si>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</si>
  <si>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</si>
  <si>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</si>
  <si>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</si>
  <si>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</si>
  <si>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</si>
  <si>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</si>
  <si>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</si>
  <si>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</si>
  <si>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</si>
  <si>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</si>
  <si>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</si>
  <si>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</si>
  <si>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</si>
  <si>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</si>
  <si>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</si>
  <si>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</si>
  <si>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</si>
  <si>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</si>
  <si>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</si>
  <si>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</si>
  <si>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</si>
  <si>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</si>
  <si>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</si>
  <si>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</si>
  <si>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</si>
  <si>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</si>
  <si>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</si>
  <si>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</si>
  <si>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</si>
  <si>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</si>
  <si>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</si>
  <si>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</si>
  <si>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</si>
  <si>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</si>
  <si>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</si>
  <si>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</si>
  <si>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</si>
  <si>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</si>
  <si>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</si>
  <si>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</si>
  <si>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</si>
  <si>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</si>
  <si>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</si>
  <si>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</si>
  <si>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</si>
  <si>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</si>
  <si>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</si>
  <si>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</si>
  <si>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</si>
  <si>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</si>
  <si>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</si>
  <si>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</si>
  <si>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</si>
  <si>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</si>
  <si>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</si>
  <si>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</si>
  <si>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</si>
  <si>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</si>
  <si>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</si>
  <si>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</si>
  <si>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</si>
  <si>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</si>
  <si>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</si>
  <si>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</si>
  <si>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</si>
  <si>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</si>
  <si>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</si>
  <si>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</si>
  <si>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</si>
  <si>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</si>
  <si>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</si>
  <si>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</si>
  <si>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</si>
  <si>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</si>
  <si>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</si>
  <si>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</si>
  <si>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</si>
  <si>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</si>
  <si>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</si>
  <si>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</si>
  <si>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</si>
  <si>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</si>
  <si>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</si>
  <si>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</si>
  <si>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</si>
  <si>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</si>
  <si>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</si>
  <si>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</si>
  <si>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</si>
  <si>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</si>
  <si>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</si>
  <si>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</si>
  <si>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</si>
  <si>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</si>
  <si>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</si>
  <si>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</si>
  <si>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</si>
  <si>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</si>
  <si>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</si>
  <si>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</si>
  <si>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Absence de distributeurs de papier essuie-mains aux postes lave-mains de touts es rayons.</t>
  </si>
  <si>
    <t>Prévoir ces dispositifs.</t>
  </si>
  <si>
    <t>Absence de dispositifs de papier essuie-mains aux sanitaires.</t>
  </si>
  <si>
    <t>Absence de papier essuie-mains aux sanitaires.</t>
  </si>
  <si>
    <t>La température de la chambre froide est de 2,1°C.</t>
  </si>
  <si>
    <t>Le débit d'eau de la douchette de la plonge poissonnerie était faible.</t>
  </si>
  <si>
    <t>La lame de découpe de la trancheuse est écaillée.</t>
  </si>
  <si>
    <t>Il est recommandé de séparer le flux du personnel. Le cas échéant, surveiller de plus prêt l'hygiène des mains et l'hygiène vestimentaire. Une sensibilisation aux bonnes pratiques d'hygiène est essentielle pour les opérateurs polyvalents.</t>
  </si>
  <si>
    <t>Développement de rouille sur les chevalets.</t>
  </si>
  <si>
    <t>Le billot du volaille trad était souillé.</t>
  </si>
  <si>
    <t>La température du meuble volaille trad est 4,8°C.</t>
  </si>
  <si>
    <t>Suivi de l'état de santé du personnel à jour (analyses copro, visites médicales…)</t>
  </si>
  <si>
    <t>Port de chaussure et de pantalon de ville. Respecter la charte vestimentaire.</t>
  </si>
  <si>
    <t xml:space="preserve">Le buffet chaud était en marche le jour de l'audit. </t>
  </si>
  <si>
    <t>Le labo n'est pas climatisé</t>
  </si>
  <si>
    <t>Des plateaux souillés étaient maintenus dans l'armoire de rangement du matériel.
Présence de souillures persistantes sur le panier de la friteuse.</t>
  </si>
  <si>
    <t>Nous rappelons que les aliments cuits doivent être exposés à température ambiante pour une durée de 4H. Ceci est indiqué au référentiel qualité 2016.</t>
  </si>
  <si>
    <t>La chambre froide est compartimentée pour le fromage/ charcuterie à la coupe et aux volailles PLS.</t>
  </si>
  <si>
    <t>La FEFO ne pourra être maitrisée vu la pratique de la réemballe appliquée suite à la modification des prix. 
Avertir le service qualité sur cet écart.</t>
  </si>
  <si>
    <t>Le revêtement du meuble est écaillé.</t>
  </si>
  <si>
    <t>Etat de fraicheur des pois insatisfaisant. Avertir les services achat et qualité sur cet écart.
Les dattes et les kiwi exposés manquaient de fraicheur. Renforcer le triage des produits exposés.</t>
  </si>
  <si>
    <t>La harissa et la pâte d'ail n'étaient pas protégés.</t>
  </si>
  <si>
    <t>Assurer la protection de ces produits par un papier film.</t>
  </si>
  <si>
    <t>Des portes étiquettes étaient démontées au meuble des yaourts.</t>
  </si>
  <si>
    <t>Présence de piqûres de moisissures sur les portes étiquettes des meubles des yaourts.</t>
  </si>
  <si>
    <t>Le revêtement du sol est fissuré.</t>
  </si>
  <si>
    <t>Présence de piqûres de moisissures au plafond de la chambre froide. Renforcer le nettoyage à ce niveau.</t>
  </si>
  <si>
    <t>Egouttage du condensat depuis les gaines des chambres froides au sol du laboratoire.</t>
  </si>
  <si>
    <t>Le revêtement du sol de la chambre froide positive est fissuré.</t>
  </si>
  <si>
    <t>Le revêtement du sol est écaillé.</t>
  </si>
  <si>
    <t>Présence des toiles d'araignées au dessus des palettes.
Renforcer le nettoyage des zones sous palettes.</t>
  </si>
  <si>
    <t>Taux d'hygrométrie est 57,2%; correct</t>
  </si>
  <si>
    <t xml:space="preserve">Dégagement d'odeur de regards depuis la </t>
  </si>
  <si>
    <t>Le plan des postes d'appâtage est disponible.</t>
  </si>
  <si>
    <t>Absence de station de nettoyage à la réception.</t>
  </si>
  <si>
    <t xml:space="preserve">La balance et la planche de découpe étaient souillées.
</t>
  </si>
  <si>
    <t xml:space="preserve">La vitre du meuble traiteur est démontée.
Le meuble est partiellement protégé
</t>
  </si>
  <si>
    <t>Propre et rangée</t>
  </si>
  <si>
    <t>Propre</t>
  </si>
  <si>
    <t>Les refus sont enregistrés.</t>
  </si>
  <si>
    <t>Une sensibilisation a eu sur le protocole.</t>
  </si>
  <si>
    <t>Il s'agit d'un terminal de cuisson.</t>
  </si>
  <si>
    <t>Les poids vérifiés sot conformes.</t>
  </si>
  <si>
    <t xml:space="preserve">Interdire cette pratique. </t>
  </si>
  <si>
    <t>Absence de produits exposés le jour de l'audit.</t>
  </si>
  <si>
    <t>Il est recommandé de séparer le flux du personnel. Le cas échéant, surveiller de plus prêt l'hygiène des mains et l'hygiène vestimentaire. Une sensibilisation aux bonnes pratiques d'hygiène est essentielle pour les opérateurs polyvalents</t>
  </si>
  <si>
    <t>Le protocole de lavage des mains n'était pas maitrisé. Une sensibilisation a eu lieu le jour de l'audit sur l'hygiène des mains.</t>
  </si>
  <si>
    <t>Un opérateur polyvalent assurait les tâches aux rayons fromage et volaille trad. Le risque de contamination croisée est accru à ce niveau.</t>
  </si>
  <si>
    <t>Le glaçage des poissons sur l'étal n'était pas suffisant.</t>
  </si>
  <si>
    <t>Le stockage des condiments est dans la chambre froide FLEG.</t>
  </si>
  <si>
    <t>Absence de local poubelle.
Les bennes étaient maintenues à proximité du monte charge.</t>
  </si>
  <si>
    <t>Les nouveaux paramètres sont transmis au directeur.</t>
  </si>
  <si>
    <t>Gestion des réclamations clients (Enregistrement et classement des actions correctives, et communication)</t>
  </si>
  <si>
    <t>Mme Meriam CHOUCHENE</t>
  </si>
  <si>
    <t>Directeur &amp; chefs rayons</t>
  </si>
  <si>
    <t>Même chambre froide FLEG</t>
  </si>
  <si>
    <t>Assurer la protection du meuble.</t>
  </si>
  <si>
    <t>Fixer le revêtement du sol.</t>
  </si>
  <si>
    <t xml:space="preserve">
Le laboratoire ouvre sur la réserve.
</t>
  </si>
  <si>
    <t xml:space="preserve">La planche de découpe est fissurée; raboter cet ustensile.
</t>
  </si>
  <si>
    <t xml:space="preserve">Absence d'un local déchets. Prévoir un endroit adapté pour le stockage des ordures. </t>
  </si>
  <si>
    <t>Sfax Chihia</t>
  </si>
  <si>
    <t>Les viennoiseries ne font pas l'objet de traçabilité. 
Assurer le suivi des produits décongelés dans la fiche correspondante.</t>
  </si>
  <si>
    <t xml:space="preserve">Entreposage des seaux remplis de condiments au labo pour faciliter le ravitaillement ultérieur du rayon condiments. </t>
  </si>
  <si>
    <t>Une sensibilisation sur le protocole a eu lieu le jour de l'audit.</t>
  </si>
  <si>
    <t>Durée d'exposition des produits</t>
  </si>
  <si>
    <t>Taux de réalisation du plan d'action précédent (2 si tout le PA est réalisé, 1 si le taux 100%&gt;Txt&gt;0%, et 0 si le taux est 0%- ne préciser que le taux dans la case commentaire)</t>
  </si>
  <si>
    <t xml:space="preserve">Glaçage étiquetage des produits </t>
  </si>
  <si>
    <t xml:space="preserve">Absence d'odeur nauséabonde </t>
  </si>
  <si>
    <t xml:space="preserve">Les viennoiseries étaient exposées dans le meuble froid en arrêt. </t>
  </si>
  <si>
    <t xml:space="preserve">L'opérateur du rayon assurait simultanément les opérations au rayon volaille trad. Le risque de contamination croisée est accru à ce niveau. 
</t>
  </si>
  <si>
    <t>Le respect de la date de retrait des fromages à la coupe ne pourra être respectée vu la pratique de la réemballe appliquée suite à la modification des prix. 
Avertir le service qualité sur cet écart.</t>
  </si>
  <si>
    <t>Les étiquettes ont été modifiées le jour de l'audit suite à une modification de prix des articles. Il y'a perte de traçabilité des produits réemballés.
Avertir le service qualité sur cet écart.</t>
  </si>
  <si>
    <t xml:space="preserve"> Une sensibilisation sur l'hygiène des mains a eu lieu le jour de l'audit.</t>
  </si>
  <si>
    <t>Nous rappelons que les horaires de sorties des déchets doivent être affichés dans chaque rayon et dans la réception.</t>
  </si>
  <si>
    <t>Le nouveau recruté au rayon fromage ne possédait pas de dossier médical.</t>
  </si>
  <si>
    <t>Taux de réalisation du plan d'action précédent</t>
  </si>
  <si>
    <t xml:space="preserve">Assurer la protection de l'accès par une porte ou des rideaux à lanières.
</t>
  </si>
  <si>
    <t>Le billot du volaille trad est fortement fissuré; le nettoyage de cet équipement devient difficile.
Raboter cet équipement.</t>
  </si>
  <si>
    <t>La température de l'escalope de dinde est de 5,5°C.</t>
  </si>
  <si>
    <t>L'emplacement des DEIV sont adjacents au rayons poissonnerie, charcuterie et volaille trad et condiments.
Les postes d'appâtage ne sont pas fixés.</t>
  </si>
  <si>
    <t>Dr Hatem KARAA</t>
  </si>
  <si>
    <t>Directeur du magasin et chefs de rayon</t>
  </si>
  <si>
    <t>les refus sont enregistrés.</t>
  </si>
  <si>
    <t>Présence de poussière au dessus du linéaire</t>
  </si>
  <si>
    <t>renforcer les actions de  poussièrage au dessus du linéaire</t>
  </si>
  <si>
    <t>Le contrôle du poids n'est pas réalisé</t>
  </si>
  <si>
    <t>Assurer de manière régulière le contrôle du poids</t>
  </si>
  <si>
    <t>Thermomètre à sonde non vérifié</t>
  </si>
  <si>
    <t>Assurer la réalisation et l'enregistrement de la vérification mensuelle du thermomètre à sonde.</t>
  </si>
  <si>
    <t>Présence de poussière au dessus du four</t>
  </si>
  <si>
    <t>Renforcer les opérations de nettoyage au dessus du four</t>
  </si>
  <si>
    <t>Les températures ne sont pas enregistrées pour les deux derniers jours</t>
  </si>
  <si>
    <t>Entreposage des seaux de condiments au labo pour faciliter le ravitaillement ultérieur du rayon olives/épices</t>
  </si>
  <si>
    <t>Renforcer les opérations de nettoyage/ dégraissage au dessus du rotissoire et de l'armoire UV</t>
  </si>
  <si>
    <t>accumulation de souillures grasses au dessus du rotissoire
Présence de poussière au dessus de l'armoire UV</t>
  </si>
  <si>
    <t>Fiches renseignées avec une durée d'exposition systèmatique égale à 4 heures</t>
  </si>
  <si>
    <t>Renseigner sur les fiches les durées effectives d'exposition</t>
  </si>
  <si>
    <t>La chambre froide est compartimentée pour les fromages/ chrcuterie à la coupe et aux volailles PLS.</t>
  </si>
  <si>
    <t>Gouda rouge au lait de vache pasteurisé découpé le 08 juin non enregsitré sur les fiches de traçabilité</t>
  </si>
  <si>
    <t>Assurer la traçabilité de tous les produits découpés et mis en rayon</t>
  </si>
  <si>
    <t>la traçabilité des volailles mises en vente doit être faite par rapport à leur exposition en rayon et non par rapport aux réception de matières premières</t>
  </si>
  <si>
    <t>Porte de la chambre froide sale</t>
  </si>
  <si>
    <t>renforcer les opérations de nettoyage de la porte de la chambre froide</t>
  </si>
  <si>
    <t>Présence de piquires de moisissures eu plafond et sur la cache du luminaire</t>
  </si>
  <si>
    <t>Renforcer les opérations de nettoyage</t>
  </si>
  <si>
    <t>Renforcer les opérations de nettoyage en dessous des caisses de tomates</t>
  </si>
  <si>
    <t>assurer le tri des fruits présentés à la vente</t>
  </si>
  <si>
    <t>Renforcer les opérations de dépoussièrage des linéaires</t>
  </si>
  <si>
    <t>Présence de souillures diverses au dessus des casiers hommes</t>
  </si>
  <si>
    <t>Renforcer les opérations de nettoyage au dessus des casiers</t>
  </si>
  <si>
    <t>Assurer en continu le contrôle et enregistrement des températures</t>
  </si>
  <si>
    <t>Présence de souillures diverses en dessous des caisses de tomates</t>
  </si>
  <si>
    <t>Le revetement du sol est fissuré</t>
  </si>
  <si>
    <t>le revetement du meuble est écaillé</t>
  </si>
  <si>
    <t>même chambre froide FLEG</t>
  </si>
  <si>
    <t>le revetement du sol est écaillé</t>
  </si>
  <si>
    <t>les portes étiquettes étaient démontées au meuble yaourt</t>
  </si>
  <si>
    <t>accumulation du givre au niveau du linéaire surgelé</t>
  </si>
  <si>
    <t>le revetement du sol de la chambre froide positive est fissuré.</t>
  </si>
  <si>
    <t>température de affichée de 05°C et mesrurée +6°C</t>
  </si>
  <si>
    <t>labo n'est pas climatisé et sans porte.</t>
  </si>
  <si>
    <t>La température du meuble volaille trad est 4,5°C.</t>
  </si>
  <si>
    <t>La température de l'escalope de dinde est de 5,2°C.</t>
  </si>
  <si>
    <t>la planche de découpe est fortement fissurée.</t>
  </si>
  <si>
    <t>Prévoir le rabotage de la planche de découpe</t>
  </si>
  <si>
    <t>lave mains à ouverture manuelle</t>
  </si>
  <si>
    <t>Absence de station de nettoyage à la réception</t>
  </si>
  <si>
    <t xml:space="preserve">"L'emplacement des DEIV sont adjacents au rayons poissonnerie, charcuterie et volaille trad et condiments.
Les postes d'appâtage ne sont pas fixés."
</t>
  </si>
  <si>
    <t>présence de givre en chambre froide négative (emplacement inadéquat d'une poutre en face de l'évaporateur) et au niveau du linéaire surgelé</t>
  </si>
  <si>
    <t>le laboratoire ouvre sur la réserve</t>
  </si>
  <si>
    <t>le meuble est partiellement protégé</t>
  </si>
  <si>
    <t>température chambre froide +3°C et mesurée +4°C</t>
  </si>
  <si>
    <t>Meuble était en dégivrage</t>
  </si>
  <si>
    <t>Dr Mejed Heni - M. Bilel Hamdi</t>
  </si>
  <si>
    <t>M. Nizar (DM)-Mme Fehima (Chef secteur PFT)-M. Naceur (PGC PLS)</t>
  </si>
  <si>
    <t>La chambre froide négative n'est pas correctement rangée. Le nettoyage est insatisfaisant.</t>
  </si>
  <si>
    <t>Les couteaux n'étaient pas propres.</t>
  </si>
  <si>
    <t>Les enregistrements ne sont pas quotidiens</t>
  </si>
  <si>
    <t>Assurer un contrôle régulier des produits avant exposition</t>
  </si>
  <si>
    <t>Le rangement des produits surgelés dans la chambre froide négative n'est pas assuré</t>
  </si>
  <si>
    <t>Maintien des produits dans leurs emballages cartonnés</t>
  </si>
  <si>
    <t>Respecter le remplissage des cases et veiller à tracer tous les produits.</t>
  </si>
  <si>
    <t>Les dates d'ouvertures des meules n'étaient pas remplies.
4 morceaux de fromages masdam n'étaient pas tracés. La traçabilité n'était pas maîtrisée</t>
  </si>
  <si>
    <t>Le thermomètre n'était pas vérifié</t>
  </si>
  <si>
    <t>Les températures à cœur n'étaient pas enregsitrées</t>
  </si>
  <si>
    <t>Stockage de 2 articles non identifiés.</t>
  </si>
  <si>
    <t>Stockage d'un sac d'osso bucco dans son carton et périmé depuis 25/07</t>
  </si>
  <si>
    <t>Renforcer le contrôle des produits stockés</t>
  </si>
  <si>
    <t>Les caisses des poissons n'étaient pas identifiées</t>
  </si>
  <si>
    <t>Les tables d'exposition n'étaient pas propres. Développement de microalgues sur les bords.</t>
  </si>
  <si>
    <t>Renforcer le nettoyage à ce niveau</t>
  </si>
  <si>
    <t>Les chevalets n'étaient pas propres</t>
  </si>
  <si>
    <t>Les enregistrements n'étaient pas quotidiens</t>
  </si>
  <si>
    <t>Les enregistrements des températures à cœur n'étaient pas réguliers</t>
  </si>
  <si>
    <t>L'opérateur était un sous-traitant, la tenue vestimentaire n'était pas adaptée</t>
  </si>
  <si>
    <t>Respecter la charte et prévoir des tenues jetables pour les remplaçants.</t>
  </si>
  <si>
    <t>Seul le polo était conforme</t>
  </si>
  <si>
    <t>Non enregistrés</t>
  </si>
  <si>
    <t>Enregistrer les autocontrôles</t>
  </si>
  <si>
    <t>Exposition d'au moins 5 paquets de biscuit présentant une DLUO 08/2017. La date de retrait DLUO-6 n'avait pas été respectée</t>
  </si>
  <si>
    <t>Renforcer le contrôle des DLUO</t>
  </si>
  <si>
    <t>Seuls les yaourts étaient stockés dans la chambre du rayon PLS, les autres produits frais, maintenus dans leur cartons, étaient stockés sur les mêmes étagères que les volailles crues du traiteur et de la boucherie</t>
  </si>
  <si>
    <t>Manque de louches pour les produits</t>
  </si>
  <si>
    <t>Absence de savon et de papier dans la pâtisserie</t>
  </si>
  <si>
    <t>La porte de la réception était maintenue ouverte</t>
  </si>
  <si>
    <t>Les huiles de fritures n'étaient pas identifiées</t>
  </si>
  <si>
    <t>Le flacon de dakin était périmé depuis 01/2017</t>
  </si>
  <si>
    <t>Les instructions étaient absentes dans les lieux de travail</t>
  </si>
  <si>
    <t>Mme Fehima manquait de formation sur le contenu du référentiel et les modalité des gestion des enregistrements</t>
  </si>
  <si>
    <t>Les intérimaires n'ont a fait l'objet de formation en BPH</t>
  </si>
  <si>
    <t>La zone était encombrée par les produit casse</t>
  </si>
  <si>
    <t>Le revetement du sol est décollé</t>
  </si>
  <si>
    <t>Le revetement du meuble est écaillé. Le meuble présente des condensation d'eau</t>
  </si>
  <si>
    <t>Le présentoir étair rouillé et écaillé.</t>
  </si>
  <si>
    <t>Les bas des murs et les gorges arrondies étaient défoncés</t>
  </si>
  <si>
    <t>Les afficheurs étaient HS</t>
  </si>
  <si>
    <t>Accumulation de givre dans le meuble</t>
  </si>
  <si>
    <t>Dégivrer le meuble</t>
  </si>
  <si>
    <t>T° mesurée: 6 à 8°C</t>
  </si>
  <si>
    <t>T° mesurée: 8°</t>
  </si>
  <si>
    <t>Une des lampes de la chambre froide négative était HS</t>
  </si>
  <si>
    <t>Le plafond était rugueux, le nettoyage est difficile</t>
  </si>
  <si>
    <t>Un nettoyage est requis pour les extracteurs</t>
  </si>
  <si>
    <t>Même CF que le PLS</t>
  </si>
  <si>
    <t>La surface du meuble était écaillée</t>
  </si>
  <si>
    <t>T° affichée: 04°C
T° mesurée: 6°C</t>
  </si>
  <si>
    <t>Renforcer le nettoyage</t>
  </si>
  <si>
    <t>T° affichée: 4°C
T° mesurée: 6°C</t>
  </si>
  <si>
    <t>Les produits exposés étaient à T° &lt;3°C</t>
  </si>
  <si>
    <t>Nettoyer les extracteurs dans les WC
Absence de robinet d'eau chaude dans la douche des femmes.</t>
  </si>
  <si>
    <t>La plonge de la poissonnerie ne dispose pas de douchette</t>
  </si>
  <si>
    <t>Développement de rouille sur les chevalets</t>
  </si>
  <si>
    <t>Absence de local déchets</t>
  </si>
  <si>
    <t>Développement de givre dans la chambre froide négative et le meuble PLS négatif</t>
  </si>
  <si>
    <t>Absence de station dans la réception</t>
  </si>
  <si>
    <t>2 boudins d'aliments pour animaux "canichat", ne présentaient pas de DLC ni de DF.</t>
  </si>
  <si>
    <t>Les contrôles des réceptions depuis l'entrepôt ne sont pas enregistrés</t>
  </si>
  <si>
    <t>2 sacs de pain libanais et un sac de pain brioché n'étaient pas étiquetés</t>
  </si>
  <si>
    <t>Absence de local. Un secteur est identifié</t>
  </si>
  <si>
    <t>Seul le PLS et le PGC disposaient des derniers rapports. Les autres rayons affichaient les plans d'action seulement</t>
  </si>
  <si>
    <t>Renforcer le nettoayage des aérateurs et de l'armoire UV</t>
  </si>
  <si>
    <t>Correct</t>
  </si>
  <si>
    <t>La zone au-dessus du four et la rôtissoire du traiteur présentaient des souillures persistantes.</t>
  </si>
  <si>
    <t>Exposition à température ambiante.</t>
  </si>
  <si>
    <t>Absence des produits exposés le jour de l'audit.</t>
  </si>
  <si>
    <t xml:space="preserve">Absence d'inscription du nombre de poulets rôtis total, vendus et casses sur le cadencier de cuisson. </t>
  </si>
  <si>
    <t>Correct.</t>
  </si>
  <si>
    <t>La zone casse dans la chambre froide négative n'était pas identifiée</t>
  </si>
  <si>
    <t>Présence d'appât dans la charcuterie sans porte appât</t>
  </si>
  <si>
    <t>T°(affichée)=8,1°C</t>
  </si>
  <si>
    <t>T°(mesurée)=8,8°C</t>
  </si>
  <si>
    <t>T°(affichée)=8,1°C
T°(mesurée)=8,4°C</t>
  </si>
  <si>
    <t>T°(abats)=10,3°C
T°(escalope)=8,9°C</t>
  </si>
  <si>
    <t>Abaisser la température au niveau de ce meuble.</t>
  </si>
  <si>
    <t>Renforcer le froid à ce niveau.</t>
  </si>
  <si>
    <t>T°(affichée) CF volaillerie=3,2°C</t>
  </si>
  <si>
    <r>
      <t xml:space="preserve">Même CF que le PLS
</t>
    </r>
    <r>
      <rPr>
        <sz val="11"/>
        <color rgb="FFFF5050"/>
        <rFont val="Comic Sans MS"/>
        <family val="4"/>
      </rPr>
      <t>Le sol de la chambre froide positive de la boulangerie présentait des fissures.</t>
    </r>
  </si>
  <si>
    <t xml:space="preserve">Les œufs n'étaient pas identifiés
La liste des ingrédients sur l'étiquette des mini-pains aux raisins stockés dans la chambre froide négative ne comportait pas la mention des raisins. </t>
  </si>
  <si>
    <t>Absence d'enregistrement des gâteaux décongelés:
*3 CRB café : absence d'enregistrement pour 2 pièces
20-20 opéra : absence  d'enregistrement pour 3 pièces
20 CRB noisette : absence  d'enregistrement pour 3 pièces
La date d'emballage sur l'étiquette de 20 CRB noisette était 05/07 mais le jour même sur les feuilles de traçabilité était inscrit pas de chargement.</t>
  </si>
  <si>
    <t>Le sol de la chambre froide des fromages était fissuré.</t>
  </si>
  <si>
    <t>Les extracteurs au niveau des sanitaires étaient souillés</t>
  </si>
  <si>
    <t>Un opérateur du rayon fleg assurait le service dans la crémerie. La prévention des croisements des flux ne peut être assurée</t>
  </si>
  <si>
    <t>Les armoires de rangements des embalages n'étaient pas propres.
Les piques prix étaient rouillées.</t>
  </si>
  <si>
    <t>Les piques prix étaient rouillées.</t>
  </si>
  <si>
    <t>La table de pesage était rouillée, protéger cet élément en attendant qu'on le remplace.
Les piques prix étaient rouillées.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</si>
</sst>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
      <sz val="11"/>
      <color rgb="FFFF5050"/>
      <name val="Comic Sans MS"/>
      <family val="4"/>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5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9" fillId="0" borderId="1" xfId="0" applyFont="1" applyBorder="1" applyAlignment="1" applyProtection="1">
      <alignment vertical="top" wrapText="1"/>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lignment wrapText="1"/>
    </xf>
    <xf numFmtId="0" fontId="0" fillId="0" borderId="0" xfId="0" applyFill="1" applyBorder="1" applyAlignment="1" applyProtection="1">
      <alignment wrapText="1"/>
      <protection locked="0"/>
    </xf>
    <xf numFmtId="0" fontId="53" fillId="0" borderId="4" xfId="0"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0" fontId="16" fillId="0" borderId="0" xfId="0" applyFont="1" applyFill="1" applyBorder="1" applyAlignment="1" applyProtection="1">
      <alignment horizontal="center" wrapText="1"/>
      <protection locked="0"/>
    </xf>
    <xf numFmtId="0" fontId="11" fillId="0" borderId="0" xfId="0" applyFont="1" applyAlignment="1">
      <alignment wrapText="1"/>
    </xf>
    <xf numFmtId="10" fontId="0" fillId="0" borderId="5" xfId="0" applyNumberFormat="1" applyFill="1" applyBorder="1" applyAlignment="1" applyProtection="1">
      <alignment horizontal="center" wrapText="1"/>
      <protection hidden="1"/>
    </xf>
    <xf numFmtId="0" fontId="33" fillId="0" borderId="1" xfId="0" applyFont="1" applyBorder="1" applyAlignment="1" applyProtection="1">
      <alignment wrapText="1"/>
      <protection locked="0"/>
    </xf>
    <xf numFmtId="0" fontId="11" fillId="0" borderId="0" xfId="0" applyFont="1" applyFill="1" applyAlignment="1" applyProtection="1">
      <alignment wrapText="1"/>
      <protection locked="0"/>
    </xf>
    <xf numFmtId="0" fontId="31" fillId="0" borderId="1" xfId="0" applyFont="1" applyBorder="1" applyAlignment="1" applyProtection="1">
      <alignment wrapText="1"/>
      <protection locked="0"/>
    </xf>
    <xf numFmtId="0" fontId="32"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11" fillId="14" borderId="1" xfId="0" applyNumberFormat="1" applyFont="1" applyFill="1" applyBorder="1" applyAlignment="1" applyProtection="1">
      <alignment wrapText="1"/>
      <protection locked="0"/>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0" fontId="11" fillId="0" borderId="0" xfId="0" applyFont="1" applyFill="1" applyAlignment="1">
      <alignment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24" fillId="15" borderId="1" xfId="0" applyFont="1" applyFill="1" applyBorder="1" applyAlignment="1" applyProtection="1">
      <alignment vertical="center" wrapText="1"/>
      <protection locked="0"/>
    </xf>
    <xf numFmtId="0" fontId="24" fillId="15" borderId="1" xfId="0" applyFont="1" applyFill="1" applyBorder="1" applyAlignment="1" applyProtection="1">
      <alignment wrapText="1"/>
      <protection locked="0"/>
    </xf>
    <xf numFmtId="0" fontId="0" fillId="15" borderId="1" xfId="0" applyFill="1" applyBorder="1" applyAlignment="1" applyProtection="1">
      <alignment wrapText="1"/>
      <protection locked="0"/>
    </xf>
    <xf numFmtId="0" fontId="0" fillId="15" borderId="1" xfId="0" applyFill="1" applyBorder="1" applyAlignment="1" applyProtection="1">
      <alignment vertical="top" wrapText="1"/>
      <protection locked="0"/>
    </xf>
    <xf numFmtId="0" fontId="0" fillId="15" borderId="1" xfId="0" applyFill="1" applyBorder="1" applyAlignment="1" applyProtection="1">
      <alignment horizontal="left" vertical="top" wrapText="1"/>
      <protection locked="0"/>
    </xf>
    <xf numFmtId="0" fontId="0" fillId="15" borderId="7" xfId="0" applyFill="1" applyBorder="1" applyAlignment="1" applyProtection="1">
      <alignment horizontal="left" vertical="top" wrapText="1"/>
      <protection locked="0"/>
    </xf>
    <xf numFmtId="0" fontId="0" fillId="15" borderId="1" xfId="0" applyFont="1" applyFill="1" applyBorder="1" applyAlignment="1" applyProtection="1">
      <alignment wrapText="1"/>
      <protection locked="0"/>
    </xf>
    <xf numFmtId="0" fontId="30" fillId="15" borderId="1" xfId="0" applyFont="1" applyFill="1" applyBorder="1" applyAlignment="1" applyProtection="1">
      <alignment vertical="center" wrapText="1"/>
      <protection locked="0"/>
    </xf>
    <xf numFmtId="0" fontId="0" fillId="15" borderId="1" xfId="0" applyFont="1" applyFill="1" applyBorder="1" applyAlignment="1" applyProtection="1">
      <alignment vertical="top" wrapText="1"/>
      <protection locked="0"/>
    </xf>
    <xf numFmtId="9" fontId="0" fillId="15" borderId="1" xfId="0" applyNumberFormat="1" applyFill="1" applyBorder="1" applyAlignment="1" applyProtection="1">
      <alignment wrapText="1"/>
      <protection locked="0"/>
    </xf>
    <xf numFmtId="0" fontId="29" fillId="15" borderId="1" xfId="0" applyFont="1" applyFill="1" applyBorder="1" applyAlignment="1" applyProtection="1">
      <alignment wrapText="1"/>
      <protection locked="0"/>
    </xf>
    <xf numFmtId="0" fontId="24" fillId="15" borderId="1" xfId="0" applyFont="1" applyFill="1" applyBorder="1" applyAlignment="1" applyProtection="1">
      <alignment vertical="center" wrapText="1"/>
      <protection hidden="1"/>
    </xf>
    <xf numFmtId="0" fontId="24" fillId="15" borderId="1" xfId="0" applyFont="1" applyFill="1" applyBorder="1" applyAlignment="1" applyProtection="1">
      <alignment vertical="top" wrapText="1"/>
      <protection locked="0"/>
    </xf>
    <xf numFmtId="0" fontId="24" fillId="15" borderId="7" xfId="0" applyFont="1" applyFill="1" applyBorder="1" applyAlignment="1" applyProtection="1">
      <alignment horizontal="left" vertical="top" wrapText="1"/>
      <protection locked="0"/>
    </xf>
    <xf numFmtId="9" fontId="24" fillId="15" borderId="1" xfId="0" applyNumberFormat="1" applyFont="1" applyFill="1" applyBorder="1" applyAlignment="1" applyProtection="1">
      <alignment vertical="center" wrapText="1"/>
      <protection locked="0"/>
    </xf>
    <xf numFmtId="9" fontId="24" fillId="15" borderId="1" xfId="0" applyNumberFormat="1" applyFont="1" applyFill="1" applyBorder="1" applyAlignment="1" applyProtection="1">
      <alignment wrapText="1"/>
      <protection locked="0"/>
    </xf>
    <xf numFmtId="0" fontId="11" fillId="15" borderId="1" xfId="0" applyFont="1" applyFill="1" applyBorder="1" applyAlignment="1" applyProtection="1">
      <alignment wrapText="1"/>
      <protection locked="0"/>
    </xf>
    <xf numFmtId="0" fontId="26" fillId="15" borderId="1" xfId="0" applyFont="1" applyFill="1" applyBorder="1" applyAlignment="1" applyProtection="1">
      <alignment horizontal="left" wrapText="1"/>
      <protection locked="0"/>
    </xf>
    <xf numFmtId="0" fontId="11" fillId="15" borderId="0" xfId="0" applyFont="1" applyFill="1" applyProtection="1">
      <protection locked="0"/>
    </xf>
    <xf numFmtId="0" fontId="0" fillId="15" borderId="1" xfId="0" applyFill="1" applyBorder="1" applyAlignment="1" applyProtection="1">
      <alignment vertical="center" wrapText="1"/>
      <protection locked="0"/>
    </xf>
    <xf numFmtId="0" fontId="19" fillId="15" borderId="1" xfId="0"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0" borderId="1" xfId="0" applyFont="1" applyFill="1" applyBorder="1" applyAlignment="1" applyProtection="1">
      <alignment horizontal="lef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14" fontId="12" fillId="5" borderId="6" xfId="0" applyNumberFormat="1"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11" fillId="4" borderId="0" xfId="0" applyFont="1" applyFill="1" applyAlignment="1" applyProtection="1">
      <alignment horizontal="center"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0.96153846153846156</c:v>
                </c:pt>
                <c:pt idx="3">
                  <c:v>0</c:v>
                </c:pt>
                <c:pt idx="4">
                  <c:v>0</c:v>
                </c:pt>
                <c:pt idx="5">
                  <c:v>0</c:v>
                </c:pt>
              </c:numCache>
            </c:numRef>
          </c:val>
          <c:extLst xmlns:c16r2="http://schemas.microsoft.com/office/drawing/2015/06/chart">
            <c:ext xmlns:c16="http://schemas.microsoft.com/office/drawing/2014/chart" uri="{C3380CC4-5D6E-409C-BE32-E72D297353CC}">
              <c16:uniqueId val="{00000000-6642-478D-B35B-DA1B7A26280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6642-478D-B35B-DA1B7A262807}"/>
            </c:ext>
          </c:extLst>
        </c:ser>
        <c:dLbls>
          <c:showLegendKey val="0"/>
          <c:showVal val="1"/>
          <c:showCatName val="0"/>
          <c:showSerName val="0"/>
          <c:showPercent val="0"/>
          <c:showBubbleSize val="0"/>
        </c:dLbls>
        <c:gapWidth val="75"/>
        <c:overlap val="40"/>
        <c:axId val="428522152"/>
        <c:axId val="428522544"/>
      </c:barChart>
      <c:catAx>
        <c:axId val="428522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8522544"/>
        <c:crosses val="autoZero"/>
        <c:auto val="1"/>
        <c:lblAlgn val="ctr"/>
        <c:lblOffset val="100"/>
        <c:noMultiLvlLbl val="0"/>
      </c:catAx>
      <c:valAx>
        <c:axId val="428522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8522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0.92307692307692313</c:v>
                </c:pt>
                <c:pt idx="1">
                  <c:v>1</c:v>
                </c:pt>
                <c:pt idx="2">
                  <c:v>0.96875</c:v>
                </c:pt>
                <c:pt idx="3">
                  <c:v>0</c:v>
                </c:pt>
                <c:pt idx="4">
                  <c:v>0</c:v>
                </c:pt>
                <c:pt idx="5">
                  <c:v>0</c:v>
                </c:pt>
              </c:numCache>
            </c:numRef>
          </c:val>
          <c:extLst xmlns:c16r2="http://schemas.microsoft.com/office/drawing/2015/06/chart">
            <c:ext xmlns:c16="http://schemas.microsoft.com/office/drawing/2014/chart" uri="{C3380CC4-5D6E-409C-BE32-E72D297353CC}">
              <c16:uniqueId val="{00000000-95F6-45E3-9206-8298AA14E92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95F6-45E3-9206-8298AA14E928}"/>
            </c:ext>
          </c:extLst>
        </c:ser>
        <c:dLbls>
          <c:showLegendKey val="0"/>
          <c:showVal val="1"/>
          <c:showCatName val="0"/>
          <c:showSerName val="0"/>
          <c:showPercent val="0"/>
          <c:showBubbleSize val="0"/>
        </c:dLbls>
        <c:gapWidth val="75"/>
        <c:overlap val="40"/>
        <c:axId val="105552480"/>
        <c:axId val="105554440"/>
      </c:barChart>
      <c:catAx>
        <c:axId val="105552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554440"/>
        <c:crosses val="autoZero"/>
        <c:auto val="1"/>
        <c:lblAlgn val="ctr"/>
        <c:lblOffset val="100"/>
        <c:noMultiLvlLbl val="0"/>
      </c:catAx>
      <c:valAx>
        <c:axId val="105554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552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0.83333333333333337</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6E18-4F3C-A843-C5D9ED13364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6E18-4F3C-A843-C5D9ED13364F}"/>
            </c:ext>
          </c:extLst>
        </c:ser>
        <c:dLbls>
          <c:showLegendKey val="0"/>
          <c:showVal val="1"/>
          <c:showCatName val="0"/>
          <c:showSerName val="0"/>
          <c:showPercent val="0"/>
          <c:showBubbleSize val="0"/>
        </c:dLbls>
        <c:gapWidth val="75"/>
        <c:overlap val="40"/>
        <c:axId val="105554048"/>
        <c:axId val="105553264"/>
      </c:barChart>
      <c:catAx>
        <c:axId val="105554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553264"/>
        <c:crosses val="autoZero"/>
        <c:auto val="1"/>
        <c:lblAlgn val="ctr"/>
        <c:lblOffset val="100"/>
        <c:noMultiLvlLbl val="0"/>
      </c:catAx>
      <c:valAx>
        <c:axId val="10555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554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0.75</c:v>
                </c:pt>
                <c:pt idx="3">
                  <c:v>0</c:v>
                </c:pt>
                <c:pt idx="4">
                  <c:v>0</c:v>
                </c:pt>
                <c:pt idx="5">
                  <c:v>0</c:v>
                </c:pt>
              </c:numCache>
            </c:numRef>
          </c:val>
          <c:extLst xmlns:c16r2="http://schemas.microsoft.com/office/drawing/2015/06/chart">
            <c:ext xmlns:c16="http://schemas.microsoft.com/office/drawing/2014/chart" uri="{C3380CC4-5D6E-409C-BE32-E72D297353CC}">
              <c16:uniqueId val="{00000000-4CB9-4963-ABC2-0A519113B15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CB9-4963-ABC2-0A519113B156}"/>
            </c:ext>
          </c:extLst>
        </c:ser>
        <c:dLbls>
          <c:showLegendKey val="0"/>
          <c:showVal val="1"/>
          <c:showCatName val="0"/>
          <c:showSerName val="0"/>
          <c:showPercent val="0"/>
          <c:showBubbleSize val="0"/>
        </c:dLbls>
        <c:gapWidth val="75"/>
        <c:overlap val="40"/>
        <c:axId val="231858456"/>
        <c:axId val="231862768"/>
      </c:barChart>
      <c:catAx>
        <c:axId val="231858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1862768"/>
        <c:crosses val="autoZero"/>
        <c:auto val="1"/>
        <c:lblAlgn val="ctr"/>
        <c:lblOffset val="100"/>
        <c:noMultiLvlLbl val="0"/>
      </c:catAx>
      <c:valAx>
        <c:axId val="231862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1858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0.75</c:v>
                </c:pt>
                <c:pt idx="3">
                  <c:v>0</c:v>
                </c:pt>
                <c:pt idx="4">
                  <c:v>0</c:v>
                </c:pt>
                <c:pt idx="5">
                  <c:v>0</c:v>
                </c:pt>
              </c:numCache>
            </c:numRef>
          </c:val>
          <c:extLst xmlns:c16r2="http://schemas.microsoft.com/office/drawing/2015/06/chart">
            <c:ext xmlns:c16="http://schemas.microsoft.com/office/drawing/2014/chart" uri="{C3380CC4-5D6E-409C-BE32-E72D297353CC}">
              <c16:uniqueId val="{00000000-F447-4817-98E4-1235119D330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447-4817-98E4-1235119D3301}"/>
            </c:ext>
          </c:extLst>
        </c:ser>
        <c:dLbls>
          <c:showLegendKey val="0"/>
          <c:showVal val="1"/>
          <c:showCatName val="0"/>
          <c:showSerName val="0"/>
          <c:showPercent val="0"/>
          <c:showBubbleSize val="0"/>
        </c:dLbls>
        <c:gapWidth val="75"/>
        <c:overlap val="40"/>
        <c:axId val="231865512"/>
        <c:axId val="231862376"/>
      </c:barChart>
      <c:catAx>
        <c:axId val="231865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1862376"/>
        <c:crosses val="autoZero"/>
        <c:auto val="1"/>
        <c:lblAlgn val="ctr"/>
        <c:lblOffset val="100"/>
        <c:noMultiLvlLbl val="0"/>
      </c:catAx>
      <c:valAx>
        <c:axId val="231862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1865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0.94444444444444442</c:v>
                </c:pt>
                <c:pt idx="1">
                  <c:v>1</c:v>
                </c:pt>
                <c:pt idx="2">
                  <c:v>0.72222222222222221</c:v>
                </c:pt>
                <c:pt idx="3">
                  <c:v>0</c:v>
                </c:pt>
                <c:pt idx="4">
                  <c:v>0</c:v>
                </c:pt>
                <c:pt idx="5">
                  <c:v>0</c:v>
                </c:pt>
              </c:numCache>
            </c:numRef>
          </c:val>
          <c:extLst xmlns:c16r2="http://schemas.microsoft.com/office/drawing/2015/06/chart">
            <c:ext xmlns:c16="http://schemas.microsoft.com/office/drawing/2014/chart" uri="{C3380CC4-5D6E-409C-BE32-E72D297353CC}">
              <c16:uniqueId val="{00000000-452B-40A7-A26B-2CB5FD3DB91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452B-40A7-A26B-2CB5FD3DB91E}"/>
            </c:ext>
          </c:extLst>
        </c:ser>
        <c:dLbls>
          <c:showLegendKey val="0"/>
          <c:showVal val="1"/>
          <c:showCatName val="0"/>
          <c:showSerName val="0"/>
          <c:showPercent val="0"/>
          <c:showBubbleSize val="0"/>
        </c:dLbls>
        <c:gapWidth val="75"/>
        <c:overlap val="40"/>
        <c:axId val="231859240"/>
        <c:axId val="231863160"/>
      </c:barChart>
      <c:catAx>
        <c:axId val="231859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1863160"/>
        <c:crosses val="autoZero"/>
        <c:auto val="1"/>
        <c:lblAlgn val="ctr"/>
        <c:lblOffset val="100"/>
        <c:noMultiLvlLbl val="0"/>
      </c:catAx>
      <c:valAx>
        <c:axId val="231863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1859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0401-4F70-8598-D92183B1AA6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0401-4F70-8598-D92183B1AA6E}"/>
            </c:ext>
          </c:extLst>
        </c:ser>
        <c:dLbls>
          <c:showLegendKey val="0"/>
          <c:showVal val="1"/>
          <c:showCatName val="0"/>
          <c:showSerName val="0"/>
          <c:showPercent val="0"/>
          <c:showBubbleSize val="0"/>
        </c:dLbls>
        <c:gapWidth val="75"/>
        <c:overlap val="40"/>
        <c:axId val="231859632"/>
        <c:axId val="231863552"/>
      </c:barChart>
      <c:catAx>
        <c:axId val="231859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1863552"/>
        <c:crosses val="autoZero"/>
        <c:auto val="1"/>
        <c:lblAlgn val="ctr"/>
        <c:lblOffset val="100"/>
        <c:noMultiLvlLbl val="0"/>
      </c:catAx>
      <c:valAx>
        <c:axId val="231863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1859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0.81372549019607843</c:v>
                </c:pt>
                <c:pt idx="1">
                  <c:v>0.89639639639639634</c:v>
                </c:pt>
                <c:pt idx="2">
                  <c:v>0.80373831775700932</c:v>
                </c:pt>
                <c:pt idx="3">
                  <c:v>0</c:v>
                </c:pt>
                <c:pt idx="4">
                  <c:v>0</c:v>
                </c:pt>
                <c:pt idx="5">
                  <c:v>0</c:v>
                </c:pt>
              </c:numCache>
            </c:numRef>
          </c:val>
          <c:extLst xmlns:c16r2="http://schemas.microsoft.com/office/drawing/2015/06/chart">
            <c:ext xmlns:c16="http://schemas.microsoft.com/office/drawing/2014/chart" uri="{C3380CC4-5D6E-409C-BE32-E72D297353CC}">
              <c16:uniqueId val="{00000000-49D0-44E2-ADAE-67FDF4C766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49D0-44E2-ADAE-67FDF4C7661C}"/>
            </c:ext>
          </c:extLst>
        </c:ser>
        <c:dLbls>
          <c:showLegendKey val="0"/>
          <c:showVal val="1"/>
          <c:showCatName val="0"/>
          <c:showSerName val="0"/>
          <c:showPercent val="0"/>
          <c:showBubbleSize val="0"/>
        </c:dLbls>
        <c:gapWidth val="75"/>
        <c:overlap val="40"/>
        <c:axId val="231865120"/>
        <c:axId val="231860808"/>
      </c:barChart>
      <c:catAx>
        <c:axId val="231865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1860808"/>
        <c:crosses val="autoZero"/>
        <c:auto val="1"/>
        <c:lblAlgn val="ctr"/>
        <c:lblOffset val="100"/>
        <c:noMultiLvlLbl val="0"/>
      </c:catAx>
      <c:valAx>
        <c:axId val="231860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1865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0.9269406392694064</c:v>
                </c:pt>
                <c:pt idx="1">
                  <c:v>0.88703703703703707</c:v>
                </c:pt>
                <c:pt idx="2">
                  <c:v>0.833984375</c:v>
                </c:pt>
                <c:pt idx="3">
                  <c:v>0</c:v>
                </c:pt>
                <c:pt idx="4">
                  <c:v>0</c:v>
                </c:pt>
                <c:pt idx="5">
                  <c:v>0</c:v>
                </c:pt>
              </c:numCache>
            </c:numRef>
          </c:val>
          <c:extLst xmlns:c16r2="http://schemas.microsoft.com/office/drawing/2015/06/chart">
            <c:ext xmlns:c16="http://schemas.microsoft.com/office/drawing/2014/chart" uri="{C3380CC4-5D6E-409C-BE32-E72D297353CC}">
              <c16:uniqueId val="{00000000-C444-4E9B-8E53-DCA83725A2F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C444-4E9B-8E53-DCA83725A2FB}"/>
            </c:ext>
          </c:extLst>
        </c:ser>
        <c:dLbls>
          <c:showLegendKey val="0"/>
          <c:showVal val="1"/>
          <c:showCatName val="0"/>
          <c:showSerName val="0"/>
          <c:showPercent val="0"/>
          <c:showBubbleSize val="0"/>
        </c:dLbls>
        <c:gapWidth val="75"/>
        <c:overlap val="40"/>
        <c:axId val="231861200"/>
        <c:axId val="231858848"/>
      </c:barChart>
      <c:catAx>
        <c:axId val="231861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1858848"/>
        <c:crosses val="autoZero"/>
        <c:auto val="1"/>
        <c:lblAlgn val="ctr"/>
        <c:lblOffset val="100"/>
        <c:noMultiLvlLbl val="0"/>
      </c:catAx>
      <c:valAx>
        <c:axId val="231858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1861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0.87033306473274241</c:v>
                </c:pt>
                <c:pt idx="1">
                  <c:v>0.89171671671671671</c:v>
                </c:pt>
                <c:pt idx="2">
                  <c:v>0.81886134637850461</c:v>
                </c:pt>
                <c:pt idx="3">
                  <c:v>0</c:v>
                </c:pt>
                <c:pt idx="4">
                  <c:v>0</c:v>
                </c:pt>
                <c:pt idx="5">
                  <c:v>0</c:v>
                </c:pt>
              </c:numCache>
            </c:numRef>
          </c:val>
          <c:extLst xmlns:c16r2="http://schemas.microsoft.com/office/drawing/2015/06/chart">
            <c:ext xmlns:c16="http://schemas.microsoft.com/office/drawing/2014/chart" uri="{C3380CC4-5D6E-409C-BE32-E72D297353CC}">
              <c16:uniqueId val="{00000000-8C79-40C1-8374-0659C231917D}"/>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8C79-40C1-8374-0659C231917D}"/>
            </c:ext>
          </c:extLst>
        </c:ser>
        <c:dLbls>
          <c:showLegendKey val="0"/>
          <c:showVal val="0"/>
          <c:showCatName val="0"/>
          <c:showSerName val="0"/>
          <c:showPercent val="0"/>
          <c:showBubbleSize val="0"/>
        </c:dLbls>
        <c:gapWidth val="75"/>
        <c:overlap val="-25"/>
        <c:axId val="231858064"/>
        <c:axId val="220791328"/>
        <c:extLst xmlns:c16r2="http://schemas.microsoft.com/office/drawing/2015/06/chart"/>
      </c:barChart>
      <c:catAx>
        <c:axId val="2318580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791328"/>
        <c:crosses val="autoZero"/>
        <c:auto val="1"/>
        <c:lblAlgn val="ctr"/>
        <c:lblOffset val="100"/>
        <c:noMultiLvlLbl val="0"/>
      </c:catAx>
      <c:valAx>
        <c:axId val="2207913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31858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A3F-4AB4-9394-10B9E4433677}"/>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A3F-4AB4-9394-10B9E4433677}"/>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A3F-4AB4-9394-10B9E4433677}"/>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A3F-4AB4-9394-10B9E4433677}"/>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A3F-4AB4-9394-10B9E4433677}"/>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A3F-4AB4-9394-10B9E4433677}"/>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0.48214285714285715</c:v>
                </c:pt>
                <c:pt idx="1">
                  <c:v>0.7168181818181818</c:v>
                </c:pt>
                <c:pt idx="2">
                  <c:v>0.48333333333333334</c:v>
                </c:pt>
                <c:pt idx="3">
                  <c:v>0</c:v>
                </c:pt>
                <c:pt idx="4">
                  <c:v>0</c:v>
                </c:pt>
                <c:pt idx="5">
                  <c:v>0</c:v>
                </c:pt>
              </c:numCache>
            </c:numRef>
          </c:val>
          <c:extLst xmlns:c16r2="http://schemas.microsoft.com/office/drawing/2015/06/chart">
            <c:ext xmlns:c16="http://schemas.microsoft.com/office/drawing/2014/chart" uri="{C3380CC4-5D6E-409C-BE32-E72D297353CC}">
              <c16:uniqueId val="{00000006-BA3F-4AB4-9394-10B9E443367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A3F-4AB4-9394-10B9E4433677}"/>
            </c:ext>
          </c:extLst>
        </c:ser>
        <c:dLbls>
          <c:showLegendKey val="0"/>
          <c:showVal val="1"/>
          <c:showCatName val="0"/>
          <c:showSerName val="0"/>
          <c:showPercent val="0"/>
          <c:showBubbleSize val="0"/>
        </c:dLbls>
        <c:gapWidth val="65"/>
        <c:axId val="220790544"/>
        <c:axId val="220786624"/>
        <c:extLst xmlns:c16r2="http://schemas.microsoft.com/office/drawing/2015/06/chart"/>
      </c:barChart>
      <c:catAx>
        <c:axId val="220790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786624"/>
        <c:crosses val="autoZero"/>
        <c:auto val="1"/>
        <c:lblAlgn val="ctr"/>
        <c:lblOffset val="100"/>
        <c:noMultiLvlLbl val="0"/>
      </c:catAx>
      <c:valAx>
        <c:axId val="220786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0790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c:v>
                </c:pt>
                <c:pt idx="1">
                  <c:v>0.8571428571428571</c:v>
                </c:pt>
                <c:pt idx="2">
                  <c:v>0.7142857142857143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31E4-4FFA-92B7-012F7B4138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1E4-4FFA-92B7-012F7B41381C}"/>
            </c:ext>
          </c:extLst>
        </c:ser>
        <c:dLbls>
          <c:showLegendKey val="0"/>
          <c:showVal val="1"/>
          <c:showCatName val="0"/>
          <c:showSerName val="0"/>
          <c:showPercent val="0"/>
          <c:showBubbleSize val="0"/>
        </c:dLbls>
        <c:gapWidth val="75"/>
        <c:overlap val="40"/>
        <c:axId val="428518624"/>
        <c:axId val="428516272"/>
      </c:barChart>
      <c:catAx>
        <c:axId val="428518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8516272"/>
        <c:crosses val="autoZero"/>
        <c:auto val="1"/>
        <c:lblAlgn val="ctr"/>
        <c:lblOffset val="100"/>
        <c:noMultiLvlLbl val="0"/>
      </c:catAx>
      <c:valAx>
        <c:axId val="428516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8518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0.76</c:v>
                </c:pt>
                <c:pt idx="1">
                  <c:v>0.79166666666666663</c:v>
                </c:pt>
                <c:pt idx="2">
                  <c:v>0.93103448275862066</c:v>
                </c:pt>
                <c:pt idx="3">
                  <c:v>0</c:v>
                </c:pt>
                <c:pt idx="4">
                  <c:v>0</c:v>
                </c:pt>
                <c:pt idx="5">
                  <c:v>0</c:v>
                </c:pt>
              </c:numCache>
            </c:numRef>
          </c:val>
          <c:extLst xmlns:c16r2="http://schemas.microsoft.com/office/drawing/2015/06/chart">
            <c:ext xmlns:c16="http://schemas.microsoft.com/office/drawing/2014/chart" uri="{C3380CC4-5D6E-409C-BE32-E72D297353CC}">
              <c16:uniqueId val="{00000000-26FA-400C-B4BB-35839D455C0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6FA-400C-B4BB-35839D455C0B}"/>
            </c:ext>
          </c:extLst>
        </c:ser>
        <c:dLbls>
          <c:showLegendKey val="0"/>
          <c:showVal val="1"/>
          <c:showCatName val="0"/>
          <c:showSerName val="0"/>
          <c:showPercent val="0"/>
          <c:showBubbleSize val="0"/>
        </c:dLbls>
        <c:gapWidth val="75"/>
        <c:overlap val="40"/>
        <c:axId val="428515488"/>
        <c:axId val="428515880"/>
      </c:barChart>
      <c:catAx>
        <c:axId val="428515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8515880"/>
        <c:crosses val="autoZero"/>
        <c:auto val="1"/>
        <c:lblAlgn val="ctr"/>
        <c:lblOffset val="100"/>
        <c:noMultiLvlLbl val="0"/>
      </c:catAx>
      <c:valAx>
        <c:axId val="428515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8515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0.86538461538461542</c:v>
                </c:pt>
                <c:pt idx="1">
                  <c:v>0.79629629629629628</c:v>
                </c:pt>
                <c:pt idx="2">
                  <c:v>0.7407407407407407</c:v>
                </c:pt>
                <c:pt idx="3">
                  <c:v>0</c:v>
                </c:pt>
                <c:pt idx="4">
                  <c:v>0</c:v>
                </c:pt>
                <c:pt idx="5">
                  <c:v>0</c:v>
                </c:pt>
              </c:numCache>
            </c:numRef>
          </c:val>
          <c:extLst xmlns:c16r2="http://schemas.microsoft.com/office/drawing/2015/06/chart">
            <c:ext xmlns:c16="http://schemas.microsoft.com/office/drawing/2014/chart" uri="{C3380CC4-5D6E-409C-BE32-E72D297353CC}">
              <c16:uniqueId val="{00000000-2B99-478C-B54E-D42A13C3FB9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2B99-478C-B54E-D42A13C3FB9F}"/>
            </c:ext>
          </c:extLst>
        </c:ser>
        <c:dLbls>
          <c:showLegendKey val="0"/>
          <c:showVal val="1"/>
          <c:showCatName val="0"/>
          <c:showSerName val="0"/>
          <c:showPercent val="0"/>
          <c:showBubbleSize val="0"/>
        </c:dLbls>
        <c:gapWidth val="75"/>
        <c:overlap val="40"/>
        <c:axId val="428517056"/>
        <c:axId val="428517448"/>
      </c:barChart>
      <c:catAx>
        <c:axId val="428517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8517448"/>
        <c:crosses val="autoZero"/>
        <c:auto val="1"/>
        <c:lblAlgn val="ctr"/>
        <c:lblOffset val="100"/>
        <c:noMultiLvlLbl val="0"/>
      </c:catAx>
      <c:valAx>
        <c:axId val="428517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8517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0.88235294117647056</c:v>
                </c:pt>
                <c:pt idx="1">
                  <c:v>0.79545454545454541</c:v>
                </c:pt>
                <c:pt idx="2">
                  <c:v>0.79032258064516125</c:v>
                </c:pt>
                <c:pt idx="3">
                  <c:v>0</c:v>
                </c:pt>
                <c:pt idx="4">
                  <c:v>0</c:v>
                </c:pt>
                <c:pt idx="5">
                  <c:v>0</c:v>
                </c:pt>
              </c:numCache>
            </c:numRef>
          </c:val>
          <c:extLst xmlns:c16r2="http://schemas.microsoft.com/office/drawing/2015/06/chart">
            <c:ext xmlns:c16="http://schemas.microsoft.com/office/drawing/2014/chart" uri="{C3380CC4-5D6E-409C-BE32-E72D297353CC}">
              <c16:uniqueId val="{00000000-7DC6-4EC1-A438-EC56D5ECE50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7DC6-4EC1-A438-EC56D5ECE50E}"/>
            </c:ext>
          </c:extLst>
        </c:ser>
        <c:dLbls>
          <c:showLegendKey val="0"/>
          <c:showVal val="1"/>
          <c:showCatName val="0"/>
          <c:showSerName val="0"/>
          <c:showPercent val="0"/>
          <c:showBubbleSize val="0"/>
        </c:dLbls>
        <c:gapWidth val="75"/>
        <c:overlap val="40"/>
        <c:axId val="105555224"/>
        <c:axId val="105556792"/>
      </c:barChart>
      <c:catAx>
        <c:axId val="105555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556792"/>
        <c:crosses val="autoZero"/>
        <c:auto val="1"/>
        <c:lblAlgn val="ctr"/>
        <c:lblOffset val="100"/>
        <c:noMultiLvlLbl val="0"/>
      </c:catAx>
      <c:valAx>
        <c:axId val="105556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555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0.95833333333333337</c:v>
                </c:pt>
                <c:pt idx="1">
                  <c:v>0.9642857142857143</c:v>
                </c:pt>
                <c:pt idx="2">
                  <c:v>0.70370370370370372</c:v>
                </c:pt>
                <c:pt idx="3">
                  <c:v>0</c:v>
                </c:pt>
                <c:pt idx="4">
                  <c:v>0</c:v>
                </c:pt>
                <c:pt idx="5">
                  <c:v>0</c:v>
                </c:pt>
              </c:numCache>
            </c:numRef>
          </c:val>
          <c:extLst xmlns:c16r2="http://schemas.microsoft.com/office/drawing/2015/06/chart">
            <c:ext xmlns:c16="http://schemas.microsoft.com/office/drawing/2014/chart" uri="{C3380CC4-5D6E-409C-BE32-E72D297353CC}">
              <c16:uniqueId val="{00000000-2BE7-4F1A-8912-C831AD77522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2BE7-4F1A-8912-C831AD77522D}"/>
            </c:ext>
          </c:extLst>
        </c:ser>
        <c:dLbls>
          <c:showLegendKey val="0"/>
          <c:showVal val="1"/>
          <c:showCatName val="0"/>
          <c:showSerName val="0"/>
          <c:showPercent val="0"/>
          <c:showBubbleSize val="0"/>
        </c:dLbls>
        <c:gapWidth val="75"/>
        <c:overlap val="40"/>
        <c:axId val="105549736"/>
        <c:axId val="105556400"/>
      </c:barChart>
      <c:catAx>
        <c:axId val="105549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556400"/>
        <c:crosses val="autoZero"/>
        <c:auto val="1"/>
        <c:lblAlgn val="ctr"/>
        <c:lblOffset val="100"/>
        <c:noMultiLvlLbl val="0"/>
      </c:catAx>
      <c:valAx>
        <c:axId val="105556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549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0.92307692307692313</c:v>
                </c:pt>
                <c:pt idx="1">
                  <c:v>0.67500000000000004</c:v>
                </c:pt>
                <c:pt idx="2">
                  <c:v>0.92105263157894735</c:v>
                </c:pt>
                <c:pt idx="3">
                  <c:v>0</c:v>
                </c:pt>
                <c:pt idx="4">
                  <c:v>0</c:v>
                </c:pt>
                <c:pt idx="5">
                  <c:v>0</c:v>
                </c:pt>
              </c:numCache>
            </c:numRef>
          </c:val>
          <c:extLst xmlns:c16r2="http://schemas.microsoft.com/office/drawing/2015/06/chart">
            <c:ext xmlns:c16="http://schemas.microsoft.com/office/drawing/2014/chart" uri="{C3380CC4-5D6E-409C-BE32-E72D297353CC}">
              <c16:uniqueId val="{00000000-2A64-478A-A2D6-FE4C431908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2A64-478A-A2D6-FE4C431908E8}"/>
            </c:ext>
          </c:extLst>
        </c:ser>
        <c:dLbls>
          <c:showLegendKey val="0"/>
          <c:showVal val="1"/>
          <c:showCatName val="0"/>
          <c:showSerName val="0"/>
          <c:showPercent val="0"/>
          <c:showBubbleSize val="0"/>
        </c:dLbls>
        <c:gapWidth val="75"/>
        <c:overlap val="40"/>
        <c:axId val="105550912"/>
        <c:axId val="105556008"/>
      </c:barChart>
      <c:catAx>
        <c:axId val="105550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556008"/>
        <c:crosses val="autoZero"/>
        <c:auto val="1"/>
        <c:lblAlgn val="ctr"/>
        <c:lblOffset val="100"/>
        <c:noMultiLvlLbl val="0"/>
      </c:catAx>
      <c:valAx>
        <c:axId val="105556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550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0.96153846153846156</c:v>
                </c:pt>
                <c:pt idx="1">
                  <c:v>0.9642857142857143</c:v>
                </c:pt>
                <c:pt idx="2">
                  <c:v>0.8571428571428571</c:v>
                </c:pt>
                <c:pt idx="3">
                  <c:v>0</c:v>
                </c:pt>
                <c:pt idx="4">
                  <c:v>0</c:v>
                </c:pt>
                <c:pt idx="5">
                  <c:v>0</c:v>
                </c:pt>
              </c:numCache>
            </c:numRef>
          </c:val>
          <c:extLst xmlns:c16r2="http://schemas.microsoft.com/office/drawing/2015/06/chart">
            <c:ext xmlns:c16="http://schemas.microsoft.com/office/drawing/2014/chart" uri="{C3380CC4-5D6E-409C-BE32-E72D297353CC}">
              <c16:uniqueId val="{00000000-A4F3-407E-8E20-CBE4A7B86A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A4F3-407E-8E20-CBE4A7B86AC8}"/>
            </c:ext>
          </c:extLst>
        </c:ser>
        <c:dLbls>
          <c:showLegendKey val="0"/>
          <c:showVal val="1"/>
          <c:showCatName val="0"/>
          <c:showSerName val="0"/>
          <c:showPercent val="0"/>
          <c:showBubbleSize val="0"/>
        </c:dLbls>
        <c:gapWidth val="75"/>
        <c:overlap val="40"/>
        <c:axId val="105550520"/>
        <c:axId val="105551304"/>
      </c:barChart>
      <c:catAx>
        <c:axId val="105550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551304"/>
        <c:crosses val="autoZero"/>
        <c:auto val="1"/>
        <c:lblAlgn val="ctr"/>
        <c:lblOffset val="100"/>
        <c:noMultiLvlLbl val="0"/>
      </c:catAx>
      <c:valAx>
        <c:axId val="105551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550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0.9821428571428571</c:v>
                </c:pt>
                <c:pt idx="1">
                  <c:v>1</c:v>
                </c:pt>
                <c:pt idx="2">
                  <c:v>0.93103448275862066</c:v>
                </c:pt>
                <c:pt idx="3">
                  <c:v>0</c:v>
                </c:pt>
                <c:pt idx="4">
                  <c:v>0</c:v>
                </c:pt>
                <c:pt idx="5">
                  <c:v>0</c:v>
                </c:pt>
              </c:numCache>
            </c:numRef>
          </c:val>
          <c:extLst xmlns:c16r2="http://schemas.microsoft.com/office/drawing/2015/06/chart">
            <c:ext xmlns:c16="http://schemas.microsoft.com/office/drawing/2014/chart" uri="{C3380CC4-5D6E-409C-BE32-E72D297353CC}">
              <c16:uniqueId val="{00000000-392D-4912-A57A-1DDB7F2DF12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392D-4912-A57A-1DDB7F2DF121}"/>
            </c:ext>
          </c:extLst>
        </c:ser>
        <c:dLbls>
          <c:showLegendKey val="0"/>
          <c:showVal val="1"/>
          <c:showCatName val="0"/>
          <c:showSerName val="0"/>
          <c:showPercent val="0"/>
          <c:showBubbleSize val="0"/>
        </c:dLbls>
        <c:gapWidth val="75"/>
        <c:overlap val="40"/>
        <c:axId val="105551696"/>
        <c:axId val="105552088"/>
      </c:barChart>
      <c:catAx>
        <c:axId val="105551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552088"/>
        <c:crosses val="autoZero"/>
        <c:auto val="1"/>
        <c:lblAlgn val="ctr"/>
        <c:lblOffset val="100"/>
        <c:noMultiLvlLbl val="0"/>
      </c:catAx>
      <c:valAx>
        <c:axId val="105552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551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Normal="100" zoomScaleSheetLayoutView="100" workbookViewId="0">
      <selection activeCell="K204" sqref="K204"/>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308" t="s">
        <v>379</v>
      </c>
      <c r="B18" s="308"/>
      <c r="C18" s="308"/>
      <c r="D18" s="309" t="s">
        <v>472</v>
      </c>
      <c r="E18" s="309"/>
      <c r="F18" s="309"/>
      <c r="G18" s="309"/>
      <c r="H18" s="309"/>
      <c r="I18" s="309"/>
      <c r="J18" s="309"/>
      <c r="K18" s="309"/>
    </row>
    <row r="20" spans="1:11" ht="16.5" x14ac:dyDescent="0.3">
      <c r="A20" s="204"/>
      <c r="B20" s="199"/>
      <c r="C20" s="199"/>
      <c r="D20" s="199"/>
      <c r="E20" s="199"/>
      <c r="F20" s="199"/>
      <c r="G20" s="199"/>
      <c r="H20" s="199"/>
      <c r="I20" s="199"/>
    </row>
    <row r="21" spans="1:11" x14ac:dyDescent="0.25">
      <c r="A21" s="310" t="s">
        <v>380</v>
      </c>
      <c r="B21" s="310"/>
      <c r="C21" s="310"/>
      <c r="D21" s="310"/>
      <c r="E21" s="310"/>
      <c r="F21" s="310"/>
      <c r="G21" s="310"/>
      <c r="H21" s="310"/>
      <c r="I21" s="310"/>
      <c r="J21" s="310"/>
      <c r="K21" s="310"/>
    </row>
    <row r="22" spans="1:11" x14ac:dyDescent="0.25">
      <c r="A22" s="205"/>
      <c r="B22" s="200"/>
      <c r="C22" s="200"/>
      <c r="D22" s="199"/>
      <c r="E22" s="199"/>
      <c r="F22" s="199"/>
      <c r="G22" s="199"/>
      <c r="H22" s="199"/>
      <c r="I22" s="199"/>
    </row>
    <row r="23" spans="1:11" ht="42" customHeight="1" x14ac:dyDescent="0.25">
      <c r="A23" s="206" t="s">
        <v>381</v>
      </c>
      <c r="B23" s="304" t="s">
        <v>382</v>
      </c>
      <c r="C23" s="304"/>
      <c r="D23" s="199"/>
      <c r="E23" s="199"/>
      <c r="F23" s="199"/>
      <c r="G23" s="199"/>
      <c r="H23" s="199"/>
      <c r="I23" s="199"/>
      <c r="J23" s="198" t="str">
        <f>D18</f>
        <v>Sfax Chihia</v>
      </c>
    </row>
    <row r="24" spans="1:11" ht="33" customHeight="1" x14ac:dyDescent="0.25">
      <c r="A24" s="207" t="s">
        <v>383</v>
      </c>
      <c r="B24" s="303">
        <f>AVERAGE('A1 Exploitation'!D505,'A1 Technique'!D198)</f>
        <v>0.87033306473274241</v>
      </c>
      <c r="C24" s="303"/>
      <c r="D24" s="199"/>
      <c r="E24" s="199"/>
      <c r="F24" s="199"/>
      <c r="G24" s="199"/>
      <c r="H24" s="199"/>
      <c r="I24" s="199"/>
    </row>
    <row r="25" spans="1:11" ht="33" customHeight="1" x14ac:dyDescent="0.25">
      <c r="A25" s="206" t="s">
        <v>384</v>
      </c>
      <c r="B25" s="303">
        <f>AVERAGE('A2 Exploitation'!D505,'A2 Technique'!D198)</f>
        <v>0.89171671671671671</v>
      </c>
      <c r="C25" s="303"/>
      <c r="D25" s="199"/>
      <c r="E25" s="199"/>
      <c r="F25" s="199"/>
      <c r="G25" s="199"/>
      <c r="H25" s="199"/>
      <c r="I25" s="199"/>
    </row>
    <row r="26" spans="1:11" ht="33" customHeight="1" x14ac:dyDescent="0.25">
      <c r="A26" s="207" t="s">
        <v>385</v>
      </c>
      <c r="B26" s="303">
        <f>AVERAGE('A3 Exploitation'!D505,'A3 Technique'!D198)</f>
        <v>0.81886134637850461</v>
      </c>
      <c r="C26" s="303"/>
      <c r="D26" s="199"/>
      <c r="E26" s="199"/>
      <c r="F26" s="199"/>
      <c r="G26" s="199"/>
      <c r="H26" s="199"/>
      <c r="I26" s="199"/>
    </row>
    <row r="27" spans="1:11" ht="33" customHeight="1" x14ac:dyDescent="0.25">
      <c r="A27" s="207" t="s">
        <v>386</v>
      </c>
      <c r="B27" s="303">
        <f>AVERAGE('A4 Exploitation'!D505,'A4 Technique'!D198)</f>
        <v>0</v>
      </c>
      <c r="C27" s="303"/>
      <c r="D27" s="199"/>
      <c r="E27" s="199"/>
      <c r="F27" s="199"/>
      <c r="G27" s="199"/>
      <c r="H27" s="199"/>
      <c r="I27" s="199"/>
    </row>
    <row r="28" spans="1:11" ht="33" customHeight="1" x14ac:dyDescent="0.25">
      <c r="A28" s="206" t="s">
        <v>387</v>
      </c>
      <c r="B28" s="303">
        <f>AVERAGE('A5 Exploitation'!D505,'A5 Technique'!D198)</f>
        <v>0</v>
      </c>
      <c r="C28" s="303"/>
      <c r="D28" s="199"/>
      <c r="E28" s="199"/>
      <c r="F28" s="199"/>
      <c r="G28" s="199"/>
      <c r="H28" s="199"/>
      <c r="I28" s="199"/>
    </row>
    <row r="29" spans="1:11" ht="33" customHeight="1" x14ac:dyDescent="0.25">
      <c r="A29" s="206" t="s">
        <v>388</v>
      </c>
      <c r="B29" s="303">
        <f>AVERAGE('A6 Exploitation'!D505,'A6 Technique'!D198)</f>
        <v>0</v>
      </c>
      <c r="C29" s="303"/>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304" t="s">
        <v>389</v>
      </c>
      <c r="C33" s="304"/>
      <c r="D33" s="199"/>
      <c r="E33" s="199"/>
      <c r="F33" s="199"/>
      <c r="G33" s="199"/>
      <c r="H33" s="199"/>
      <c r="I33" s="199"/>
      <c r="J33" s="198" t="str">
        <f>D18</f>
        <v>Sfax Chihia</v>
      </c>
    </row>
    <row r="34" spans="1:10" ht="33" customHeight="1" x14ac:dyDescent="0.25">
      <c r="A34" s="207" t="s">
        <v>383</v>
      </c>
      <c r="B34" s="303">
        <f>'A1 Exploitation'!D505</f>
        <v>0.9269406392694064</v>
      </c>
      <c r="C34" s="303"/>
      <c r="D34" s="199"/>
      <c r="E34" s="199"/>
      <c r="F34" s="199"/>
      <c r="G34" s="199"/>
      <c r="H34" s="199"/>
      <c r="I34" s="199"/>
    </row>
    <row r="35" spans="1:10" ht="33" customHeight="1" x14ac:dyDescent="0.25">
      <c r="A35" s="206" t="s">
        <v>384</v>
      </c>
      <c r="B35" s="303">
        <f>'A2 Exploitation'!D505</f>
        <v>0.88703703703703707</v>
      </c>
      <c r="C35" s="303"/>
      <c r="D35" s="199"/>
      <c r="E35" s="199"/>
      <c r="F35" s="199"/>
      <c r="G35" s="199"/>
      <c r="H35" s="199"/>
      <c r="I35" s="199"/>
    </row>
    <row r="36" spans="1:10" ht="33" customHeight="1" x14ac:dyDescent="0.25">
      <c r="A36" s="207" t="s">
        <v>385</v>
      </c>
      <c r="B36" s="303">
        <f>'A3 Exploitation'!D505</f>
        <v>0.833984375</v>
      </c>
      <c r="C36" s="303"/>
      <c r="D36" s="199"/>
      <c r="E36" s="199"/>
      <c r="F36" s="199"/>
      <c r="G36" s="199"/>
      <c r="H36" s="199"/>
      <c r="I36" s="199"/>
    </row>
    <row r="37" spans="1:10" ht="33" customHeight="1" x14ac:dyDescent="0.25">
      <c r="A37" s="207" t="s">
        <v>386</v>
      </c>
      <c r="B37" s="303">
        <f>'A4 Exploitation'!D505</f>
        <v>0</v>
      </c>
      <c r="C37" s="303"/>
      <c r="D37" s="199"/>
      <c r="E37" s="199"/>
      <c r="F37" s="199"/>
      <c r="G37" s="199"/>
      <c r="H37" s="199"/>
      <c r="I37" s="199"/>
    </row>
    <row r="38" spans="1:10" ht="33" customHeight="1" x14ac:dyDescent="0.25">
      <c r="A38" s="206" t="s">
        <v>387</v>
      </c>
      <c r="B38" s="303">
        <f>'A5 Exploitation'!D505</f>
        <v>0</v>
      </c>
      <c r="C38" s="303"/>
      <c r="D38" s="199"/>
      <c r="E38" s="199"/>
      <c r="F38" s="199"/>
      <c r="G38" s="199"/>
      <c r="H38" s="199"/>
      <c r="I38" s="199"/>
    </row>
    <row r="39" spans="1:10" ht="33" customHeight="1" x14ac:dyDescent="0.25">
      <c r="A39" s="206" t="s">
        <v>388</v>
      </c>
      <c r="B39" s="303">
        <f>'A6 Exploitation'!D505</f>
        <v>0</v>
      </c>
      <c r="C39" s="303"/>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307" t="s">
        <v>390</v>
      </c>
      <c r="C42" s="307"/>
      <c r="D42" s="199"/>
      <c r="E42" s="199"/>
      <c r="F42" s="199"/>
      <c r="G42" s="199"/>
      <c r="H42" s="199"/>
      <c r="I42" s="199"/>
      <c r="J42" s="198" t="str">
        <f>D18</f>
        <v>Sfax Chihia</v>
      </c>
    </row>
    <row r="43" spans="1:10" ht="33" customHeight="1" x14ac:dyDescent="0.25">
      <c r="A43" s="207" t="s">
        <v>383</v>
      </c>
      <c r="B43" s="303">
        <f>AVERAGE('A1 Exploitation'!D503, 'A1 Technique'!D196)</f>
        <v>0.48214285714285715</v>
      </c>
      <c r="C43" s="303"/>
      <c r="D43" s="199"/>
      <c r="E43" s="199"/>
      <c r="F43" s="199"/>
      <c r="G43" s="199"/>
      <c r="H43" s="199"/>
      <c r="I43" s="199"/>
    </row>
    <row r="44" spans="1:10" ht="33" customHeight="1" x14ac:dyDescent="0.25">
      <c r="A44" s="206" t="s">
        <v>384</v>
      </c>
      <c r="B44" s="303">
        <f>AVERAGE('A2 Exploitation'!D503, 'A2 Technique'!D196)</f>
        <v>0.7168181818181818</v>
      </c>
      <c r="C44" s="303"/>
      <c r="D44" s="199"/>
      <c r="E44" s="199"/>
      <c r="F44" s="199"/>
      <c r="G44" s="199"/>
      <c r="H44" s="199"/>
      <c r="I44" s="199"/>
    </row>
    <row r="45" spans="1:10" ht="33" customHeight="1" x14ac:dyDescent="0.25">
      <c r="A45" s="207" t="s">
        <v>385</v>
      </c>
      <c r="B45" s="303">
        <f>AVERAGE('A3 Exploitation'!D503, 'A3 Technique'!D196)</f>
        <v>0.48333333333333334</v>
      </c>
      <c r="C45" s="303"/>
      <c r="D45" s="199"/>
      <c r="E45" s="199"/>
      <c r="F45" s="199"/>
      <c r="G45" s="199"/>
      <c r="H45" s="199"/>
      <c r="I45" s="199"/>
    </row>
    <row r="46" spans="1:10" ht="33" customHeight="1" x14ac:dyDescent="0.25">
      <c r="A46" s="207" t="s">
        <v>386</v>
      </c>
      <c r="B46" s="303">
        <f>AVERAGE('A4 Exploitation'!D503, 'A4 Technique'!D196)</f>
        <v>0</v>
      </c>
      <c r="C46" s="303"/>
      <c r="D46" s="199"/>
      <c r="E46" s="199"/>
      <c r="F46" s="199"/>
      <c r="G46" s="199"/>
      <c r="H46" s="199"/>
      <c r="I46" s="199"/>
    </row>
    <row r="47" spans="1:10" ht="33" customHeight="1" x14ac:dyDescent="0.25">
      <c r="A47" s="206" t="s">
        <v>387</v>
      </c>
      <c r="B47" s="303">
        <f>AVERAGE('A5 Exploitation'!D503, 'A5 Technique'!D196)</f>
        <v>0</v>
      </c>
      <c r="C47" s="303"/>
      <c r="D47" s="199"/>
      <c r="E47" s="199"/>
      <c r="F47" s="199"/>
      <c r="G47" s="199"/>
      <c r="H47" s="199"/>
      <c r="I47" s="199"/>
    </row>
    <row r="48" spans="1:10" ht="33" customHeight="1" x14ac:dyDescent="0.25">
      <c r="A48" s="206" t="s">
        <v>388</v>
      </c>
      <c r="B48" s="303">
        <f>AVERAGE('A6 Exploitation'!D503, 'A6 Technique'!D196)</f>
        <v>0</v>
      </c>
      <c r="C48" s="303"/>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304" t="s">
        <v>391</v>
      </c>
      <c r="C51" s="304"/>
      <c r="D51" s="199"/>
      <c r="E51" s="199"/>
      <c r="F51" s="199"/>
      <c r="G51" s="199"/>
      <c r="H51" s="199"/>
      <c r="I51" s="199"/>
      <c r="J51" s="198" t="str">
        <f>D18</f>
        <v>Sfax Chihia</v>
      </c>
    </row>
    <row r="52" spans="1:10" ht="33" customHeight="1" x14ac:dyDescent="0.25">
      <c r="A52" s="207" t="s">
        <v>383</v>
      </c>
      <c r="B52" s="306">
        <f>'A1 Exploitation'!D41</f>
        <v>1</v>
      </c>
      <c r="C52" s="306"/>
      <c r="D52" s="199"/>
      <c r="E52" s="199"/>
      <c r="F52" s="199"/>
      <c r="G52" s="199"/>
      <c r="H52" s="199"/>
      <c r="I52" s="199"/>
    </row>
    <row r="53" spans="1:10" ht="33" customHeight="1" x14ac:dyDescent="0.25">
      <c r="A53" s="206" t="s">
        <v>384</v>
      </c>
      <c r="B53" s="306">
        <f>'A2 Exploitation'!D41</f>
        <v>1</v>
      </c>
      <c r="C53" s="306"/>
      <c r="D53" s="199"/>
      <c r="E53" s="199"/>
      <c r="F53" s="199"/>
      <c r="G53" s="199"/>
      <c r="H53" s="199"/>
      <c r="I53" s="199"/>
    </row>
    <row r="54" spans="1:10" ht="33" customHeight="1" x14ac:dyDescent="0.25">
      <c r="A54" s="207" t="s">
        <v>385</v>
      </c>
      <c r="B54" s="306">
        <f>'A3 Exploitation'!D41</f>
        <v>0.96153846153846156</v>
      </c>
      <c r="C54" s="306"/>
      <c r="D54" s="199"/>
      <c r="E54" s="199"/>
      <c r="F54" s="199"/>
      <c r="G54" s="199"/>
      <c r="H54" s="199"/>
      <c r="I54" s="199"/>
    </row>
    <row r="55" spans="1:10" ht="33" customHeight="1" x14ac:dyDescent="0.25">
      <c r="A55" s="207" t="s">
        <v>386</v>
      </c>
      <c r="B55" s="306">
        <f>'A4 Exploitation'!D41</f>
        <v>0</v>
      </c>
      <c r="C55" s="306"/>
      <c r="D55" s="199"/>
      <c r="E55" s="199"/>
      <c r="F55" s="199"/>
      <c r="G55" s="199"/>
      <c r="H55" s="199"/>
      <c r="I55" s="199"/>
    </row>
    <row r="56" spans="1:10" ht="33" customHeight="1" x14ac:dyDescent="0.25">
      <c r="A56" s="206" t="s">
        <v>387</v>
      </c>
      <c r="B56" s="306">
        <f>'A5 Exploitation'!D41</f>
        <v>0</v>
      </c>
      <c r="C56" s="306"/>
      <c r="D56" s="199"/>
      <c r="E56" s="199"/>
      <c r="F56" s="199"/>
      <c r="G56" s="199"/>
      <c r="H56" s="199"/>
      <c r="I56" s="199"/>
    </row>
    <row r="57" spans="1:10" ht="33" customHeight="1" x14ac:dyDescent="0.25">
      <c r="A57" s="206" t="s">
        <v>388</v>
      </c>
      <c r="B57" s="306">
        <f>'A6 Exploitation'!D41</f>
        <v>0</v>
      </c>
      <c r="C57" s="306"/>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304" t="s">
        <v>392</v>
      </c>
      <c r="C60" s="304"/>
      <c r="D60" s="199"/>
      <c r="E60" s="199"/>
      <c r="F60" s="199"/>
      <c r="G60" s="199"/>
      <c r="H60" s="199"/>
      <c r="I60" s="199"/>
      <c r="J60" s="198" t="str">
        <f>D18</f>
        <v>Sfax Chihia</v>
      </c>
    </row>
    <row r="61" spans="1:10" ht="33" customHeight="1" x14ac:dyDescent="0.25">
      <c r="A61" s="207" t="s">
        <v>383</v>
      </c>
      <c r="B61" s="303">
        <f>'A1 Exploitation'!D97</f>
        <v>0.98</v>
      </c>
      <c r="C61" s="303"/>
      <c r="D61" s="199"/>
      <c r="E61" s="199"/>
      <c r="F61" s="199"/>
      <c r="G61" s="199"/>
      <c r="H61" s="199"/>
      <c r="I61" s="199"/>
    </row>
    <row r="62" spans="1:10" ht="33" customHeight="1" x14ac:dyDescent="0.25">
      <c r="A62" s="206" t="s">
        <v>384</v>
      </c>
      <c r="B62" s="303">
        <f>'A2 Exploitation'!D97</f>
        <v>0.8571428571428571</v>
      </c>
      <c r="C62" s="303"/>
      <c r="D62" s="199"/>
      <c r="E62" s="199"/>
      <c r="F62" s="199"/>
      <c r="G62" s="199"/>
      <c r="H62" s="199"/>
      <c r="I62" s="199"/>
    </row>
    <row r="63" spans="1:10" ht="33" customHeight="1" x14ac:dyDescent="0.25">
      <c r="A63" s="207" t="s">
        <v>385</v>
      </c>
      <c r="B63" s="303">
        <f>'A3 Exploitation'!D97</f>
        <v>0.7142857142857143</v>
      </c>
      <c r="C63" s="303"/>
      <c r="D63" s="199"/>
      <c r="E63" s="199"/>
      <c r="F63" s="199"/>
      <c r="G63" s="199"/>
      <c r="H63" s="199"/>
      <c r="I63" s="199"/>
    </row>
    <row r="64" spans="1:10" ht="33" customHeight="1" x14ac:dyDescent="0.25">
      <c r="A64" s="207" t="s">
        <v>386</v>
      </c>
      <c r="B64" s="303">
        <f>'A4 Exploitation'!D97</f>
        <v>0</v>
      </c>
      <c r="C64" s="303"/>
      <c r="D64" s="199"/>
      <c r="E64" s="199"/>
      <c r="F64" s="199"/>
      <c r="G64" s="199"/>
      <c r="H64" s="199"/>
      <c r="I64" s="199"/>
    </row>
    <row r="65" spans="1:10" ht="33" customHeight="1" x14ac:dyDescent="0.25">
      <c r="A65" s="206" t="s">
        <v>387</v>
      </c>
      <c r="B65" s="303">
        <f>'A5 Exploitation'!D97</f>
        <v>0</v>
      </c>
      <c r="C65" s="303"/>
      <c r="D65" s="199"/>
      <c r="E65" s="199"/>
      <c r="F65" s="199"/>
      <c r="G65" s="199"/>
      <c r="H65" s="199"/>
      <c r="I65" s="199"/>
    </row>
    <row r="66" spans="1:10" ht="33" customHeight="1" x14ac:dyDescent="0.25">
      <c r="A66" s="206" t="s">
        <v>388</v>
      </c>
      <c r="B66" s="303">
        <f>'A6 Exploitation'!D97</f>
        <v>0</v>
      </c>
      <c r="C66" s="303"/>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304" t="s">
        <v>393</v>
      </c>
      <c r="C69" s="304"/>
      <c r="D69" s="199"/>
      <c r="E69" s="199"/>
      <c r="F69" s="199"/>
      <c r="G69" s="199"/>
      <c r="H69" s="199"/>
      <c r="I69" s="199"/>
      <c r="J69" s="198" t="str">
        <f>D18</f>
        <v>Sfax Chihia</v>
      </c>
    </row>
    <row r="70" spans="1:10" ht="33" customHeight="1" x14ac:dyDescent="0.25">
      <c r="A70" s="207" t="s">
        <v>383</v>
      </c>
      <c r="B70" s="303">
        <f>'A1 Exploitation'!D150</f>
        <v>0.76</v>
      </c>
      <c r="C70" s="303"/>
      <c r="D70" s="199"/>
      <c r="E70" s="199"/>
      <c r="F70" s="199"/>
      <c r="G70" s="199"/>
      <c r="H70" s="199"/>
      <c r="I70" s="199"/>
    </row>
    <row r="71" spans="1:10" ht="33" customHeight="1" x14ac:dyDescent="0.25">
      <c r="A71" s="206" t="s">
        <v>384</v>
      </c>
      <c r="B71" s="303">
        <f>'A2 Exploitation'!D150</f>
        <v>0.79166666666666663</v>
      </c>
      <c r="C71" s="303"/>
      <c r="D71" s="199"/>
      <c r="E71" s="199"/>
      <c r="F71" s="199"/>
      <c r="G71" s="199"/>
      <c r="H71" s="199"/>
      <c r="I71" s="199"/>
    </row>
    <row r="72" spans="1:10" ht="33" customHeight="1" x14ac:dyDescent="0.25">
      <c r="A72" s="207" t="s">
        <v>385</v>
      </c>
      <c r="B72" s="303">
        <f>'A3 Exploitation'!D150</f>
        <v>0.93103448275862066</v>
      </c>
      <c r="C72" s="303"/>
      <c r="D72" s="199"/>
      <c r="E72" s="199"/>
      <c r="F72" s="199"/>
      <c r="G72" s="199"/>
      <c r="H72" s="199"/>
      <c r="I72" s="199"/>
    </row>
    <row r="73" spans="1:10" ht="33" customHeight="1" x14ac:dyDescent="0.25">
      <c r="A73" s="207" t="s">
        <v>386</v>
      </c>
      <c r="B73" s="303">
        <f>'A4 Exploitation'!D150</f>
        <v>0</v>
      </c>
      <c r="C73" s="303"/>
      <c r="D73" s="199"/>
      <c r="E73" s="199"/>
      <c r="F73" s="199"/>
      <c r="G73" s="199"/>
      <c r="H73" s="199"/>
      <c r="I73" s="199"/>
    </row>
    <row r="74" spans="1:10" ht="33" customHeight="1" x14ac:dyDescent="0.25">
      <c r="A74" s="206" t="s">
        <v>387</v>
      </c>
      <c r="B74" s="303">
        <f>'A5 Exploitation'!D150</f>
        <v>0</v>
      </c>
      <c r="C74" s="303"/>
      <c r="D74" s="199"/>
      <c r="E74" s="199"/>
      <c r="F74" s="199"/>
      <c r="G74" s="199"/>
      <c r="H74" s="199"/>
      <c r="I74" s="199"/>
    </row>
    <row r="75" spans="1:10" ht="33" customHeight="1" x14ac:dyDescent="0.25">
      <c r="A75" s="206" t="s">
        <v>388</v>
      </c>
      <c r="B75" s="303">
        <f>'A6 Exploitation'!D150</f>
        <v>0</v>
      </c>
      <c r="C75" s="303"/>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304" t="s">
        <v>394</v>
      </c>
      <c r="C78" s="304"/>
      <c r="D78" s="199"/>
      <c r="E78" s="199"/>
      <c r="F78" s="199"/>
      <c r="G78" s="199"/>
      <c r="H78" s="199"/>
      <c r="I78" s="199"/>
      <c r="J78" s="198" t="str">
        <f>D18</f>
        <v>Sfax Chihia</v>
      </c>
    </row>
    <row r="79" spans="1:10" ht="33" customHeight="1" x14ac:dyDescent="0.25">
      <c r="A79" s="207" t="s">
        <v>383</v>
      </c>
      <c r="B79" s="303">
        <f>'A1 Exploitation'!D190</f>
        <v>0.86538461538461542</v>
      </c>
      <c r="C79" s="303"/>
      <c r="D79" s="199"/>
      <c r="E79" s="199"/>
      <c r="F79" s="199"/>
      <c r="G79" s="199"/>
      <c r="H79" s="199"/>
      <c r="I79" s="199"/>
    </row>
    <row r="80" spans="1:10" ht="33" customHeight="1" x14ac:dyDescent="0.25">
      <c r="A80" s="206" t="s">
        <v>384</v>
      </c>
      <c r="B80" s="303">
        <f>'A2 Exploitation'!D190</f>
        <v>0.79629629629629628</v>
      </c>
      <c r="C80" s="303"/>
      <c r="D80" s="199"/>
      <c r="E80" s="199"/>
      <c r="F80" s="199"/>
      <c r="G80" s="199"/>
      <c r="H80" s="199"/>
      <c r="I80" s="199"/>
    </row>
    <row r="81" spans="1:10" ht="33" customHeight="1" x14ac:dyDescent="0.25">
      <c r="A81" s="207" t="s">
        <v>385</v>
      </c>
      <c r="B81" s="303">
        <f>'A3 Exploitation'!D190</f>
        <v>0.7407407407407407</v>
      </c>
      <c r="C81" s="303"/>
      <c r="D81" s="199"/>
      <c r="E81" s="199"/>
      <c r="F81" s="199"/>
      <c r="G81" s="199"/>
      <c r="H81" s="199"/>
      <c r="I81" s="199"/>
    </row>
    <row r="82" spans="1:10" ht="33" customHeight="1" x14ac:dyDescent="0.25">
      <c r="A82" s="207" t="s">
        <v>386</v>
      </c>
      <c r="B82" s="303">
        <f>'A4 Exploitation'!D190</f>
        <v>0</v>
      </c>
      <c r="C82" s="303"/>
      <c r="D82" s="199"/>
      <c r="E82" s="199"/>
      <c r="F82" s="199"/>
      <c r="G82" s="199"/>
      <c r="H82" s="199"/>
      <c r="I82" s="199"/>
    </row>
    <row r="83" spans="1:10" ht="33" customHeight="1" x14ac:dyDescent="0.25">
      <c r="A83" s="206" t="s">
        <v>387</v>
      </c>
      <c r="B83" s="303">
        <f>'A5 Exploitation'!D190</f>
        <v>0</v>
      </c>
      <c r="C83" s="303"/>
      <c r="D83" s="199"/>
      <c r="E83" s="199"/>
      <c r="F83" s="199"/>
      <c r="G83" s="199"/>
      <c r="H83" s="199"/>
      <c r="I83" s="199"/>
    </row>
    <row r="84" spans="1:10" ht="33" customHeight="1" x14ac:dyDescent="0.25">
      <c r="A84" s="206" t="s">
        <v>388</v>
      </c>
      <c r="B84" s="303">
        <f>'A6 Exploitation'!D190</f>
        <v>0</v>
      </c>
      <c r="C84" s="303"/>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304" t="s">
        <v>395</v>
      </c>
      <c r="C87" s="304"/>
      <c r="D87" s="199"/>
      <c r="E87" s="199"/>
      <c r="F87" s="199"/>
      <c r="G87" s="199"/>
      <c r="H87" s="199"/>
      <c r="I87" s="199"/>
      <c r="J87" s="198" t="str">
        <f>D18</f>
        <v>Sfax Chihia</v>
      </c>
    </row>
    <row r="88" spans="1:10" ht="33" customHeight="1" x14ac:dyDescent="0.25">
      <c r="A88" s="207" t="s">
        <v>383</v>
      </c>
      <c r="B88" s="303">
        <f>'A1 Exploitation'!D246</f>
        <v>0.88235294117647056</v>
      </c>
      <c r="C88" s="303"/>
      <c r="D88" s="199"/>
      <c r="E88" s="199"/>
      <c r="F88" s="199"/>
      <c r="G88" s="199"/>
      <c r="H88" s="199"/>
      <c r="I88" s="199"/>
    </row>
    <row r="89" spans="1:10" ht="33" customHeight="1" x14ac:dyDescent="0.25">
      <c r="A89" s="206" t="s">
        <v>384</v>
      </c>
      <c r="B89" s="303">
        <f>'A2 Exploitation'!D246</f>
        <v>0.79545454545454541</v>
      </c>
      <c r="C89" s="303"/>
      <c r="D89" s="199"/>
      <c r="E89" s="199"/>
      <c r="F89" s="199"/>
      <c r="G89" s="199"/>
      <c r="H89" s="199"/>
      <c r="I89" s="199"/>
    </row>
    <row r="90" spans="1:10" ht="33" customHeight="1" x14ac:dyDescent="0.25">
      <c r="A90" s="207" t="s">
        <v>385</v>
      </c>
      <c r="B90" s="303">
        <f>'A3 Exploitation'!D246</f>
        <v>0.79032258064516125</v>
      </c>
      <c r="C90" s="303"/>
      <c r="D90" s="199"/>
      <c r="E90" s="199"/>
      <c r="F90" s="199"/>
      <c r="G90" s="199"/>
      <c r="H90" s="199"/>
      <c r="I90" s="199"/>
    </row>
    <row r="91" spans="1:10" ht="33" customHeight="1" x14ac:dyDescent="0.25">
      <c r="A91" s="207" t="s">
        <v>386</v>
      </c>
      <c r="B91" s="303">
        <f>'A4 Exploitation'!D246</f>
        <v>0</v>
      </c>
      <c r="C91" s="303"/>
      <c r="D91" s="199"/>
      <c r="E91" s="199"/>
      <c r="F91" s="199"/>
      <c r="G91" s="199"/>
      <c r="H91" s="199"/>
      <c r="I91" s="199"/>
    </row>
    <row r="92" spans="1:10" ht="33" customHeight="1" x14ac:dyDescent="0.25">
      <c r="A92" s="206" t="s">
        <v>387</v>
      </c>
      <c r="B92" s="303">
        <f>'A5 Exploitation'!D246</f>
        <v>0</v>
      </c>
      <c r="C92" s="303"/>
      <c r="D92" s="199"/>
      <c r="E92" s="199"/>
      <c r="F92" s="199"/>
      <c r="G92" s="199"/>
      <c r="H92" s="199"/>
      <c r="I92" s="199"/>
    </row>
    <row r="93" spans="1:10" ht="33" customHeight="1" x14ac:dyDescent="0.25">
      <c r="A93" s="206" t="s">
        <v>388</v>
      </c>
      <c r="B93" s="303">
        <f>'A6 Exploitation'!D246</f>
        <v>0</v>
      </c>
      <c r="C93" s="303"/>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304" t="s">
        <v>396</v>
      </c>
      <c r="C96" s="304"/>
      <c r="D96" s="199"/>
      <c r="E96" s="199"/>
      <c r="F96" s="199"/>
      <c r="G96" s="199"/>
      <c r="H96" s="199"/>
      <c r="I96" s="199"/>
      <c r="J96" s="198" t="str">
        <f>D18</f>
        <v>Sfax Chihia</v>
      </c>
    </row>
    <row r="97" spans="1:10" ht="33" customHeight="1" x14ac:dyDescent="0.25">
      <c r="A97" s="207" t="s">
        <v>383</v>
      </c>
      <c r="B97" s="303">
        <f>'A1 Exploitation'!D289</f>
        <v>0.95833333333333337</v>
      </c>
      <c r="C97" s="303"/>
      <c r="D97" s="199"/>
      <c r="E97" s="199"/>
      <c r="F97" s="199"/>
      <c r="G97" s="199"/>
      <c r="H97" s="199"/>
      <c r="I97" s="199"/>
    </row>
    <row r="98" spans="1:10" ht="33" customHeight="1" x14ac:dyDescent="0.25">
      <c r="A98" s="206" t="s">
        <v>384</v>
      </c>
      <c r="B98" s="303">
        <f>'A2 Exploitation'!D289</f>
        <v>0.9642857142857143</v>
      </c>
      <c r="C98" s="303"/>
      <c r="D98" s="199"/>
      <c r="E98" s="199"/>
      <c r="F98" s="199"/>
      <c r="G98" s="199"/>
      <c r="H98" s="199"/>
      <c r="I98" s="199"/>
    </row>
    <row r="99" spans="1:10" ht="33" customHeight="1" x14ac:dyDescent="0.25">
      <c r="A99" s="207" t="s">
        <v>385</v>
      </c>
      <c r="B99" s="303">
        <f>'A3 Exploitation'!D289</f>
        <v>0.70370370370370372</v>
      </c>
      <c r="C99" s="303"/>
      <c r="D99" s="199"/>
      <c r="E99" s="199"/>
      <c r="F99" s="199"/>
      <c r="G99" s="199"/>
      <c r="H99" s="199"/>
      <c r="I99" s="199"/>
    </row>
    <row r="100" spans="1:10" ht="33" customHeight="1" x14ac:dyDescent="0.25">
      <c r="A100" s="207" t="s">
        <v>386</v>
      </c>
      <c r="B100" s="303">
        <f>'A4 Exploitation'!D289</f>
        <v>0</v>
      </c>
      <c r="C100" s="303"/>
      <c r="D100" s="199"/>
      <c r="E100" s="199"/>
      <c r="F100" s="199"/>
      <c r="G100" s="199"/>
      <c r="H100" s="199"/>
      <c r="I100" s="199"/>
    </row>
    <row r="101" spans="1:10" ht="33" customHeight="1" x14ac:dyDescent="0.25">
      <c r="A101" s="206" t="s">
        <v>387</v>
      </c>
      <c r="B101" s="303">
        <f>'A5 Exploitation'!D289</f>
        <v>0</v>
      </c>
      <c r="C101" s="303"/>
      <c r="D101" s="199"/>
      <c r="E101" s="199"/>
      <c r="F101" s="199"/>
      <c r="G101" s="199"/>
      <c r="H101" s="199"/>
      <c r="I101" s="199"/>
    </row>
    <row r="102" spans="1:10" ht="33" customHeight="1" x14ac:dyDescent="0.25">
      <c r="A102" s="206" t="s">
        <v>388</v>
      </c>
      <c r="B102" s="303">
        <f>'A6 Exploitation'!D289</f>
        <v>0</v>
      </c>
      <c r="C102" s="303"/>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304" t="s">
        <v>397</v>
      </c>
      <c r="C105" s="304"/>
      <c r="D105" s="199"/>
      <c r="E105" s="199"/>
      <c r="F105" s="199"/>
      <c r="G105" s="199"/>
      <c r="H105" s="199"/>
      <c r="I105" s="199"/>
      <c r="J105" s="198" t="str">
        <f>D18</f>
        <v>Sfax Chihia</v>
      </c>
    </row>
    <row r="106" spans="1:10" ht="33" customHeight="1" x14ac:dyDescent="0.25">
      <c r="A106" s="207" t="s">
        <v>383</v>
      </c>
      <c r="B106" s="303">
        <f>'A1 Exploitation'!D322</f>
        <v>0.92307692307692313</v>
      </c>
      <c r="C106" s="303"/>
      <c r="D106" s="199"/>
      <c r="E106" s="199"/>
      <c r="F106" s="199"/>
      <c r="G106" s="199"/>
      <c r="H106" s="199"/>
      <c r="I106" s="199"/>
    </row>
    <row r="107" spans="1:10" ht="33" customHeight="1" x14ac:dyDescent="0.25">
      <c r="A107" s="206" t="s">
        <v>384</v>
      </c>
      <c r="B107" s="303">
        <f>'A2 Exploitation'!D322</f>
        <v>0.67500000000000004</v>
      </c>
      <c r="C107" s="303"/>
      <c r="D107" s="199"/>
      <c r="E107" s="199"/>
      <c r="F107" s="199"/>
      <c r="G107" s="199"/>
      <c r="H107" s="199"/>
      <c r="I107" s="199"/>
    </row>
    <row r="108" spans="1:10" ht="33" customHeight="1" x14ac:dyDescent="0.25">
      <c r="A108" s="207" t="s">
        <v>385</v>
      </c>
      <c r="B108" s="303">
        <f>'A3 Exploitation'!D322</f>
        <v>0.92105263157894735</v>
      </c>
      <c r="C108" s="303"/>
      <c r="D108" s="199"/>
      <c r="E108" s="199"/>
      <c r="F108" s="199"/>
      <c r="G108" s="199"/>
      <c r="H108" s="199"/>
      <c r="I108" s="199"/>
    </row>
    <row r="109" spans="1:10" ht="33" customHeight="1" x14ac:dyDescent="0.25">
      <c r="A109" s="207" t="s">
        <v>386</v>
      </c>
      <c r="B109" s="303">
        <f>'A4 Exploitation'!D322</f>
        <v>0</v>
      </c>
      <c r="C109" s="303"/>
      <c r="D109" s="199"/>
      <c r="E109" s="199"/>
      <c r="F109" s="199"/>
      <c r="G109" s="199"/>
      <c r="H109" s="199"/>
      <c r="I109" s="199"/>
    </row>
    <row r="110" spans="1:10" ht="33" customHeight="1" x14ac:dyDescent="0.25">
      <c r="A110" s="206" t="s">
        <v>387</v>
      </c>
      <c r="B110" s="303">
        <f>'A5 Exploitation'!D322</f>
        <v>0</v>
      </c>
      <c r="C110" s="303"/>
      <c r="D110" s="199"/>
      <c r="E110" s="199"/>
      <c r="F110" s="199"/>
      <c r="G110" s="199"/>
      <c r="H110" s="199"/>
      <c r="I110" s="199"/>
    </row>
    <row r="111" spans="1:10" ht="33" customHeight="1" x14ac:dyDescent="0.25">
      <c r="A111" s="206" t="s">
        <v>388</v>
      </c>
      <c r="B111" s="303">
        <f>'A6 Exploitation'!D322</f>
        <v>0</v>
      </c>
      <c r="C111" s="303"/>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304" t="s">
        <v>398</v>
      </c>
      <c r="C114" s="304"/>
      <c r="D114" s="199"/>
      <c r="E114" s="199"/>
      <c r="F114" s="199"/>
      <c r="G114" s="199"/>
      <c r="H114" s="199"/>
      <c r="I114" s="199"/>
      <c r="J114" s="198" t="str">
        <f>D18</f>
        <v>Sfax Chihia</v>
      </c>
    </row>
    <row r="115" spans="1:10" ht="33" customHeight="1" x14ac:dyDescent="0.25">
      <c r="A115" s="207" t="s">
        <v>383</v>
      </c>
      <c r="B115" s="303">
        <f>'A1 Exploitation'!D350</f>
        <v>0.96153846153846156</v>
      </c>
      <c r="C115" s="303"/>
      <c r="D115" s="199"/>
      <c r="E115" s="199"/>
      <c r="F115" s="199"/>
      <c r="G115" s="199"/>
      <c r="H115" s="199"/>
      <c r="I115" s="199"/>
    </row>
    <row r="116" spans="1:10" ht="33" customHeight="1" x14ac:dyDescent="0.25">
      <c r="A116" s="206" t="s">
        <v>384</v>
      </c>
      <c r="B116" s="303">
        <f>'A2 Exploitation'!D350</f>
        <v>0.9642857142857143</v>
      </c>
      <c r="C116" s="303"/>
      <c r="D116" s="199"/>
      <c r="E116" s="199"/>
      <c r="F116" s="199"/>
      <c r="G116" s="199"/>
      <c r="H116" s="199"/>
      <c r="I116" s="199"/>
    </row>
    <row r="117" spans="1:10" ht="33" customHeight="1" x14ac:dyDescent="0.25">
      <c r="A117" s="207" t="s">
        <v>385</v>
      </c>
      <c r="B117" s="303">
        <f>'A3 Exploitation'!D350</f>
        <v>0.8571428571428571</v>
      </c>
      <c r="C117" s="303"/>
      <c r="D117" s="199"/>
      <c r="E117" s="199"/>
      <c r="F117" s="199"/>
      <c r="G117" s="199"/>
      <c r="H117" s="199"/>
      <c r="I117" s="199"/>
    </row>
    <row r="118" spans="1:10" ht="33" customHeight="1" x14ac:dyDescent="0.25">
      <c r="A118" s="207" t="s">
        <v>386</v>
      </c>
      <c r="B118" s="303">
        <f>'A4 Exploitation'!D350</f>
        <v>0</v>
      </c>
      <c r="C118" s="303"/>
      <c r="D118" s="199"/>
      <c r="E118" s="199"/>
      <c r="F118" s="199"/>
      <c r="G118" s="199"/>
      <c r="H118" s="199"/>
      <c r="I118" s="199"/>
    </row>
    <row r="119" spans="1:10" ht="33" customHeight="1" x14ac:dyDescent="0.25">
      <c r="A119" s="206" t="s">
        <v>387</v>
      </c>
      <c r="B119" s="303">
        <f>'A5 Exploitation'!D350</f>
        <v>0</v>
      </c>
      <c r="C119" s="303"/>
      <c r="D119" s="199"/>
      <c r="E119" s="199"/>
      <c r="F119" s="199"/>
      <c r="G119" s="199"/>
      <c r="H119" s="199"/>
      <c r="I119" s="199"/>
    </row>
    <row r="120" spans="1:10" ht="33" customHeight="1" x14ac:dyDescent="0.25">
      <c r="A120" s="206" t="s">
        <v>388</v>
      </c>
      <c r="B120" s="303">
        <f>'A6 Exploitation'!D350</f>
        <v>0</v>
      </c>
      <c r="C120" s="303"/>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304" t="s">
        <v>399</v>
      </c>
      <c r="C123" s="304"/>
      <c r="D123" s="199"/>
      <c r="E123" s="199"/>
      <c r="F123" s="199"/>
      <c r="G123" s="199"/>
      <c r="H123" s="199"/>
      <c r="I123" s="199"/>
      <c r="J123" s="198" t="str">
        <f>D18</f>
        <v>Sfax Chihia</v>
      </c>
    </row>
    <row r="124" spans="1:10" ht="33" customHeight="1" x14ac:dyDescent="0.25">
      <c r="A124" s="207" t="s">
        <v>383</v>
      </c>
      <c r="B124" s="303">
        <f>'A1 Exploitation'!D403</f>
        <v>0.9821428571428571</v>
      </c>
      <c r="C124" s="303"/>
      <c r="D124" s="199"/>
      <c r="E124" s="199"/>
      <c r="F124" s="199"/>
      <c r="G124" s="199"/>
      <c r="H124" s="199"/>
      <c r="I124" s="199"/>
    </row>
    <row r="125" spans="1:10" ht="33" customHeight="1" x14ac:dyDescent="0.25">
      <c r="A125" s="206" t="s">
        <v>384</v>
      </c>
      <c r="B125" s="303">
        <f>'A2 Exploitation'!D403</f>
        <v>1</v>
      </c>
      <c r="C125" s="303"/>
      <c r="D125" s="199"/>
      <c r="E125" s="199"/>
      <c r="F125" s="199"/>
      <c r="G125" s="199"/>
      <c r="H125" s="199"/>
      <c r="I125" s="199"/>
    </row>
    <row r="126" spans="1:10" ht="33" customHeight="1" x14ac:dyDescent="0.25">
      <c r="A126" s="207" t="s">
        <v>385</v>
      </c>
      <c r="B126" s="303">
        <f>'A3 Exploitation'!D403</f>
        <v>0.93103448275862066</v>
      </c>
      <c r="C126" s="303"/>
      <c r="D126" s="199"/>
      <c r="E126" s="199"/>
      <c r="F126" s="199"/>
      <c r="G126" s="199"/>
      <c r="H126" s="199"/>
      <c r="I126" s="199"/>
    </row>
    <row r="127" spans="1:10" ht="33" customHeight="1" x14ac:dyDescent="0.25">
      <c r="A127" s="207" t="s">
        <v>386</v>
      </c>
      <c r="B127" s="303">
        <f>'A4 Exploitation'!D403</f>
        <v>0</v>
      </c>
      <c r="C127" s="303"/>
      <c r="D127" s="199"/>
      <c r="E127" s="199"/>
      <c r="F127" s="199"/>
      <c r="G127" s="199"/>
      <c r="H127" s="199"/>
      <c r="I127" s="199"/>
    </row>
    <row r="128" spans="1:10" ht="33" customHeight="1" x14ac:dyDescent="0.25">
      <c r="A128" s="206" t="s">
        <v>387</v>
      </c>
      <c r="B128" s="303">
        <f>'A5 Exploitation'!D403</f>
        <v>0</v>
      </c>
      <c r="C128" s="303"/>
      <c r="D128" s="199"/>
      <c r="E128" s="199"/>
      <c r="F128" s="199"/>
      <c r="G128" s="199"/>
      <c r="H128" s="199"/>
      <c r="I128" s="199"/>
    </row>
    <row r="129" spans="1:10" ht="33" customHeight="1" x14ac:dyDescent="0.25">
      <c r="A129" s="206" t="s">
        <v>388</v>
      </c>
      <c r="B129" s="303">
        <f>'A6 Exploitation'!D403</f>
        <v>0</v>
      </c>
      <c r="C129" s="303"/>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304" t="s">
        <v>400</v>
      </c>
      <c r="C132" s="304"/>
      <c r="D132" s="199"/>
      <c r="E132" s="199"/>
      <c r="F132" s="199"/>
      <c r="G132" s="199"/>
      <c r="H132" s="199"/>
      <c r="I132" s="199"/>
      <c r="J132" s="198" t="str">
        <f>D18</f>
        <v>Sfax Chihia</v>
      </c>
    </row>
    <row r="133" spans="1:10" ht="33" customHeight="1" x14ac:dyDescent="0.25">
      <c r="A133" s="207" t="s">
        <v>383</v>
      </c>
      <c r="B133" s="303">
        <f>'A1 Exploitation'!D433</f>
        <v>0.92307692307692313</v>
      </c>
      <c r="C133" s="303"/>
      <c r="D133" s="199"/>
      <c r="E133" s="199"/>
      <c r="F133" s="199"/>
      <c r="G133" s="199"/>
      <c r="H133" s="199"/>
      <c r="I133" s="199"/>
    </row>
    <row r="134" spans="1:10" ht="33" customHeight="1" x14ac:dyDescent="0.25">
      <c r="A134" s="206" t="s">
        <v>384</v>
      </c>
      <c r="B134" s="303">
        <f>'A2 Exploitation'!D433</f>
        <v>1</v>
      </c>
      <c r="C134" s="303"/>
      <c r="D134" s="199"/>
      <c r="E134" s="199"/>
      <c r="F134" s="199"/>
      <c r="G134" s="199"/>
      <c r="H134" s="199"/>
      <c r="I134" s="199"/>
    </row>
    <row r="135" spans="1:10" ht="33" customHeight="1" x14ac:dyDescent="0.25">
      <c r="A135" s="207" t="s">
        <v>385</v>
      </c>
      <c r="B135" s="303">
        <f>'A3 Exploitation'!D433</f>
        <v>0.96875</v>
      </c>
      <c r="C135" s="303"/>
      <c r="D135" s="199"/>
      <c r="E135" s="199"/>
      <c r="F135" s="199"/>
      <c r="G135" s="199"/>
      <c r="H135" s="199"/>
      <c r="I135" s="199"/>
    </row>
    <row r="136" spans="1:10" ht="33" customHeight="1" x14ac:dyDescent="0.25">
      <c r="A136" s="207" t="s">
        <v>386</v>
      </c>
      <c r="B136" s="303">
        <f>'A4 Exploitation'!D433</f>
        <v>0</v>
      </c>
      <c r="C136" s="303"/>
      <c r="D136" s="199"/>
      <c r="E136" s="199"/>
      <c r="F136" s="199"/>
      <c r="G136" s="199"/>
      <c r="H136" s="199"/>
      <c r="I136" s="199"/>
    </row>
    <row r="137" spans="1:10" ht="33" customHeight="1" x14ac:dyDescent="0.25">
      <c r="A137" s="206" t="s">
        <v>387</v>
      </c>
      <c r="B137" s="303">
        <f>'A5 Exploitation'!D433</f>
        <v>0</v>
      </c>
      <c r="C137" s="303"/>
      <c r="D137" s="199"/>
      <c r="E137" s="199"/>
      <c r="F137" s="199"/>
      <c r="G137" s="199"/>
      <c r="H137" s="199"/>
      <c r="I137" s="199"/>
    </row>
    <row r="138" spans="1:10" ht="33" customHeight="1" x14ac:dyDescent="0.25">
      <c r="A138" s="206" t="s">
        <v>388</v>
      </c>
      <c r="B138" s="303">
        <f>'A6 Exploitation'!D433</f>
        <v>0</v>
      </c>
      <c r="C138" s="303"/>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304" t="s">
        <v>401</v>
      </c>
      <c r="C141" s="304"/>
      <c r="D141" s="199"/>
      <c r="E141" s="199"/>
      <c r="F141" s="199"/>
      <c r="G141" s="199"/>
      <c r="H141" s="199"/>
      <c r="I141" s="199"/>
      <c r="J141" s="198" t="str">
        <f>D18</f>
        <v>Sfax Chihia</v>
      </c>
    </row>
    <row r="142" spans="1:10" ht="33" customHeight="1" x14ac:dyDescent="0.25">
      <c r="A142" s="207" t="s">
        <v>383</v>
      </c>
      <c r="B142" s="303">
        <f>'A1 Exploitation'!D452</f>
        <v>0.91666666666666663</v>
      </c>
      <c r="C142" s="303"/>
      <c r="D142" s="199"/>
      <c r="E142" s="199"/>
      <c r="F142" s="199"/>
      <c r="G142" s="199"/>
      <c r="H142" s="199"/>
      <c r="I142" s="199"/>
    </row>
    <row r="143" spans="1:10" ht="33" customHeight="1" x14ac:dyDescent="0.25">
      <c r="A143" s="206" t="s">
        <v>384</v>
      </c>
      <c r="B143" s="303">
        <f>'A2 Exploitation'!D452</f>
        <v>0.83333333333333337</v>
      </c>
      <c r="C143" s="303"/>
      <c r="D143" s="199"/>
      <c r="E143" s="199"/>
      <c r="F143" s="199"/>
      <c r="G143" s="199"/>
      <c r="H143" s="199"/>
      <c r="I143" s="199"/>
    </row>
    <row r="144" spans="1:10" ht="33" customHeight="1" x14ac:dyDescent="0.25">
      <c r="A144" s="207" t="s">
        <v>385</v>
      </c>
      <c r="B144" s="303">
        <f>'A3 Exploitation'!D452</f>
        <v>0.83333333333333337</v>
      </c>
      <c r="C144" s="303"/>
      <c r="D144" s="199"/>
      <c r="E144" s="199"/>
      <c r="F144" s="199"/>
      <c r="G144" s="199"/>
      <c r="H144" s="199"/>
      <c r="I144" s="199"/>
    </row>
    <row r="145" spans="1:10" ht="33" customHeight="1" x14ac:dyDescent="0.25">
      <c r="A145" s="207" t="s">
        <v>386</v>
      </c>
      <c r="B145" s="303">
        <f>'A4 Exploitation'!D452</f>
        <v>0</v>
      </c>
      <c r="C145" s="303"/>
      <c r="D145" s="199"/>
      <c r="E145" s="199"/>
      <c r="F145" s="199"/>
      <c r="G145" s="199"/>
      <c r="H145" s="199"/>
      <c r="I145" s="199"/>
    </row>
    <row r="146" spans="1:10" ht="33" customHeight="1" x14ac:dyDescent="0.25">
      <c r="A146" s="206" t="s">
        <v>387</v>
      </c>
      <c r="B146" s="303">
        <f>'A5 Exploitation'!D452</f>
        <v>0</v>
      </c>
      <c r="C146" s="303"/>
      <c r="D146" s="199"/>
      <c r="E146" s="199"/>
      <c r="F146" s="199"/>
      <c r="G146" s="199"/>
      <c r="H146" s="199"/>
      <c r="I146" s="199"/>
    </row>
    <row r="147" spans="1:10" ht="33" customHeight="1" x14ac:dyDescent="0.25">
      <c r="A147" s="206" t="s">
        <v>388</v>
      </c>
      <c r="B147" s="303">
        <f>'A6 Exploitation'!D452</f>
        <v>0</v>
      </c>
      <c r="C147" s="303"/>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304" t="s">
        <v>402</v>
      </c>
      <c r="C150" s="304"/>
      <c r="D150" s="199"/>
      <c r="E150" s="199"/>
      <c r="F150" s="199"/>
      <c r="G150" s="199"/>
      <c r="H150" s="199"/>
      <c r="I150" s="199"/>
      <c r="J150" s="198" t="str">
        <f>D18</f>
        <v>Sfax Chihia</v>
      </c>
    </row>
    <row r="151" spans="1:10" ht="33" customHeight="1" x14ac:dyDescent="0.25">
      <c r="A151" s="207" t="s">
        <v>383</v>
      </c>
      <c r="B151" s="303">
        <f>'A1 Exploitation'!D462</f>
        <v>1</v>
      </c>
      <c r="C151" s="303"/>
      <c r="D151" s="199"/>
      <c r="E151" s="199"/>
      <c r="F151" s="199"/>
      <c r="G151" s="199"/>
      <c r="H151" s="199"/>
      <c r="I151" s="199"/>
    </row>
    <row r="152" spans="1:10" ht="33" customHeight="1" x14ac:dyDescent="0.25">
      <c r="A152" s="206" t="s">
        <v>384</v>
      </c>
      <c r="B152" s="303">
        <f>'A2 Exploitation'!D462</f>
        <v>1</v>
      </c>
      <c r="C152" s="303"/>
      <c r="D152" s="199"/>
      <c r="E152" s="199"/>
      <c r="F152" s="199"/>
      <c r="G152" s="199"/>
      <c r="H152" s="199"/>
      <c r="I152" s="199"/>
    </row>
    <row r="153" spans="1:10" ht="33" customHeight="1" x14ac:dyDescent="0.25">
      <c r="A153" s="207" t="s">
        <v>385</v>
      </c>
      <c r="B153" s="303">
        <f>'A3 Exploitation'!D462</f>
        <v>0.75</v>
      </c>
      <c r="C153" s="303"/>
      <c r="D153" s="199"/>
      <c r="E153" s="199"/>
      <c r="F153" s="199"/>
      <c r="G153" s="199"/>
      <c r="H153" s="199"/>
      <c r="I153" s="199"/>
    </row>
    <row r="154" spans="1:10" ht="33" customHeight="1" x14ac:dyDescent="0.25">
      <c r="A154" s="207" t="s">
        <v>386</v>
      </c>
      <c r="B154" s="303">
        <f>'A4 Exploitation'!D462</f>
        <v>0</v>
      </c>
      <c r="C154" s="303"/>
      <c r="D154" s="199"/>
      <c r="E154" s="199"/>
      <c r="F154" s="199"/>
      <c r="G154" s="199"/>
      <c r="H154" s="199"/>
      <c r="I154" s="199"/>
    </row>
    <row r="155" spans="1:10" ht="33" customHeight="1" x14ac:dyDescent="0.25">
      <c r="A155" s="206" t="s">
        <v>387</v>
      </c>
      <c r="B155" s="303">
        <f>'A5 Exploitation'!D462</f>
        <v>0</v>
      </c>
      <c r="C155" s="303"/>
      <c r="D155" s="199"/>
      <c r="E155" s="199"/>
      <c r="F155" s="199"/>
      <c r="G155" s="199"/>
      <c r="H155" s="199"/>
      <c r="I155" s="199"/>
    </row>
    <row r="156" spans="1:10" ht="33" customHeight="1" x14ac:dyDescent="0.25">
      <c r="A156" s="206" t="s">
        <v>388</v>
      </c>
      <c r="B156" s="303">
        <f>'A6 Exploitation'!D462</f>
        <v>0</v>
      </c>
      <c r="C156" s="303"/>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304" t="s">
        <v>403</v>
      </c>
      <c r="C159" s="304"/>
      <c r="D159" s="199"/>
      <c r="E159" s="199"/>
      <c r="F159" s="199"/>
      <c r="G159" s="199"/>
      <c r="H159" s="199"/>
      <c r="I159" s="199"/>
      <c r="J159" s="198" t="str">
        <f>D18</f>
        <v>Sfax Chihia</v>
      </c>
    </row>
    <row r="160" spans="1:10" ht="33" customHeight="1" x14ac:dyDescent="0.25">
      <c r="A160" s="207" t="s">
        <v>383</v>
      </c>
      <c r="B160" s="303">
        <f>'A1 Exploitation'!D471</f>
        <v>1</v>
      </c>
      <c r="C160" s="303"/>
      <c r="D160" s="199"/>
      <c r="E160" s="199"/>
      <c r="F160" s="199"/>
      <c r="G160" s="199"/>
      <c r="H160" s="199"/>
      <c r="I160" s="199"/>
    </row>
    <row r="161" spans="1:10" ht="33" customHeight="1" x14ac:dyDescent="0.25">
      <c r="A161" s="206" t="s">
        <v>384</v>
      </c>
      <c r="B161" s="303">
        <f>'A2 Exploitation'!D471</f>
        <v>1</v>
      </c>
      <c r="C161" s="303"/>
      <c r="D161" s="199"/>
      <c r="E161" s="199"/>
      <c r="F161" s="199"/>
      <c r="G161" s="199"/>
      <c r="H161" s="199"/>
      <c r="I161" s="199"/>
    </row>
    <row r="162" spans="1:10" ht="33" customHeight="1" x14ac:dyDescent="0.25">
      <c r="A162" s="207" t="s">
        <v>385</v>
      </c>
      <c r="B162" s="303">
        <f>'A3 Exploitation'!D471</f>
        <v>0.75</v>
      </c>
      <c r="C162" s="303"/>
      <c r="D162" s="199"/>
      <c r="E162" s="199"/>
      <c r="F162" s="199"/>
      <c r="G162" s="199"/>
      <c r="H162" s="199"/>
      <c r="I162" s="199"/>
    </row>
    <row r="163" spans="1:10" ht="33" customHeight="1" x14ac:dyDescent="0.25">
      <c r="A163" s="207" t="s">
        <v>386</v>
      </c>
      <c r="B163" s="303">
        <f>'A4 Exploitation'!D471</f>
        <v>0</v>
      </c>
      <c r="C163" s="303"/>
      <c r="D163" s="199"/>
      <c r="E163" s="199"/>
      <c r="F163" s="199"/>
      <c r="G163" s="199"/>
      <c r="H163" s="199"/>
      <c r="I163" s="199"/>
    </row>
    <row r="164" spans="1:10" ht="33" customHeight="1" x14ac:dyDescent="0.25">
      <c r="A164" s="206" t="s">
        <v>387</v>
      </c>
      <c r="B164" s="303">
        <f>'A5 Exploitation'!D471</f>
        <v>0</v>
      </c>
      <c r="C164" s="303"/>
      <c r="D164" s="199"/>
      <c r="E164" s="199"/>
      <c r="F164" s="199"/>
      <c r="G164" s="199"/>
      <c r="H164" s="199"/>
      <c r="I164" s="199"/>
    </row>
    <row r="165" spans="1:10" ht="33" customHeight="1" x14ac:dyDescent="0.25">
      <c r="A165" s="206" t="s">
        <v>388</v>
      </c>
      <c r="B165" s="303">
        <f>'A6 Exploitation'!D471</f>
        <v>0</v>
      </c>
      <c r="C165" s="303"/>
      <c r="D165" s="199"/>
      <c r="E165" s="199"/>
      <c r="F165" s="199"/>
      <c r="G165" s="199"/>
      <c r="H165" s="199"/>
      <c r="I165" s="199"/>
    </row>
    <row r="166" spans="1:10" ht="18" x14ac:dyDescent="0.25">
      <c r="A166" s="209"/>
      <c r="B166" s="305"/>
      <c r="C166" s="305"/>
      <c r="D166" s="199"/>
      <c r="E166" s="199"/>
      <c r="F166" s="199"/>
      <c r="G166" s="199"/>
      <c r="H166" s="199"/>
      <c r="I166" s="199"/>
    </row>
    <row r="167" spans="1:10" ht="18" x14ac:dyDescent="0.25">
      <c r="A167" s="209"/>
      <c r="B167" s="305"/>
      <c r="C167" s="305"/>
      <c r="D167" s="199"/>
      <c r="E167" s="199"/>
      <c r="F167" s="199"/>
      <c r="G167" s="199"/>
      <c r="H167" s="199"/>
      <c r="I167" s="199"/>
    </row>
    <row r="168" spans="1:10" ht="33" customHeight="1" x14ac:dyDescent="0.25">
      <c r="A168" s="206" t="s">
        <v>381</v>
      </c>
      <c r="B168" s="304" t="s">
        <v>404</v>
      </c>
      <c r="C168" s="304"/>
      <c r="D168" s="199"/>
      <c r="E168" s="199"/>
      <c r="F168" s="199"/>
      <c r="G168" s="199"/>
      <c r="H168" s="199"/>
      <c r="I168" s="199"/>
      <c r="J168" s="198" t="str">
        <f>D18</f>
        <v>Sfax Chihia</v>
      </c>
    </row>
    <row r="169" spans="1:10" ht="33" customHeight="1" x14ac:dyDescent="0.25">
      <c r="A169" s="207" t="s">
        <v>383</v>
      </c>
      <c r="B169" s="303">
        <f>'A1 Exploitation'!D492</f>
        <v>0.94444444444444442</v>
      </c>
      <c r="C169" s="303"/>
      <c r="D169" s="199"/>
      <c r="E169" s="199"/>
      <c r="F169" s="199"/>
      <c r="G169" s="199"/>
      <c r="H169" s="199"/>
      <c r="I169" s="199"/>
    </row>
    <row r="170" spans="1:10" ht="33" customHeight="1" x14ac:dyDescent="0.25">
      <c r="A170" s="206" t="s">
        <v>384</v>
      </c>
      <c r="B170" s="303">
        <f>'A2 Exploitation'!D492</f>
        <v>1</v>
      </c>
      <c r="C170" s="303"/>
      <c r="D170" s="199"/>
      <c r="E170" s="199"/>
      <c r="F170" s="199"/>
      <c r="G170" s="199"/>
      <c r="H170" s="199"/>
      <c r="I170" s="199"/>
    </row>
    <row r="171" spans="1:10" ht="33" customHeight="1" x14ac:dyDescent="0.25">
      <c r="A171" s="207" t="s">
        <v>385</v>
      </c>
      <c r="B171" s="303">
        <f>'A3 Exploitation'!D492</f>
        <v>0.72222222222222221</v>
      </c>
      <c r="C171" s="303"/>
      <c r="D171" s="199"/>
      <c r="E171" s="199"/>
      <c r="F171" s="199"/>
      <c r="G171" s="199"/>
      <c r="H171" s="199"/>
      <c r="I171" s="199"/>
    </row>
    <row r="172" spans="1:10" ht="33" customHeight="1" x14ac:dyDescent="0.25">
      <c r="A172" s="207" t="s">
        <v>386</v>
      </c>
      <c r="B172" s="303">
        <f>'A4 Exploitation'!D492</f>
        <v>0</v>
      </c>
      <c r="C172" s="303"/>
    </row>
    <row r="173" spans="1:10" ht="33" customHeight="1" x14ac:dyDescent="0.25">
      <c r="A173" s="206" t="s">
        <v>387</v>
      </c>
      <c r="B173" s="303">
        <f>'A5 Exploitation'!D492</f>
        <v>0</v>
      </c>
      <c r="C173" s="303"/>
    </row>
    <row r="174" spans="1:10" ht="33" customHeight="1" x14ac:dyDescent="0.25">
      <c r="A174" s="206" t="s">
        <v>388</v>
      </c>
      <c r="B174" s="303">
        <f>'A6 Exploitation'!D492</f>
        <v>0</v>
      </c>
      <c r="C174" s="303"/>
    </row>
    <row r="175" spans="1:10" ht="18.75" x14ac:dyDescent="0.25">
      <c r="A175" s="210"/>
      <c r="B175" s="203"/>
      <c r="C175" s="203"/>
    </row>
    <row r="176" spans="1:10" ht="18.75" x14ac:dyDescent="0.25">
      <c r="A176" s="210"/>
      <c r="B176" s="203"/>
      <c r="C176" s="203"/>
    </row>
    <row r="177" spans="1:10" ht="33" customHeight="1" x14ac:dyDescent="0.25">
      <c r="A177" s="206" t="s">
        <v>381</v>
      </c>
      <c r="B177" s="304" t="s">
        <v>405</v>
      </c>
      <c r="C177" s="304"/>
      <c r="J177" s="198" t="str">
        <f>D18</f>
        <v>Sfax Chihia</v>
      </c>
    </row>
    <row r="178" spans="1:10" ht="33" customHeight="1" x14ac:dyDescent="0.25">
      <c r="A178" s="207" t="s">
        <v>383</v>
      </c>
      <c r="B178" s="303">
        <f>'A1 Exploitation'!D501</f>
        <v>1</v>
      </c>
      <c r="C178" s="303"/>
    </row>
    <row r="179" spans="1:10" ht="33" customHeight="1" x14ac:dyDescent="0.25">
      <c r="A179" s="206" t="s">
        <v>384</v>
      </c>
      <c r="B179" s="303">
        <f>'A2 Exploitation'!D501</f>
        <v>1</v>
      </c>
      <c r="C179" s="303"/>
    </row>
    <row r="180" spans="1:10" ht="33" customHeight="1" x14ac:dyDescent="0.25">
      <c r="A180" s="207" t="s">
        <v>385</v>
      </c>
      <c r="B180" s="303">
        <f>'A3 Exploitation'!D501</f>
        <v>0.83333333333333337</v>
      </c>
      <c r="C180" s="303"/>
    </row>
    <row r="181" spans="1:10" ht="33" customHeight="1" x14ac:dyDescent="0.25">
      <c r="A181" s="207" t="s">
        <v>386</v>
      </c>
      <c r="B181" s="303">
        <f>'A4 Exploitation'!D501</f>
        <v>0</v>
      </c>
      <c r="C181" s="303"/>
    </row>
    <row r="182" spans="1:10" ht="33" customHeight="1" x14ac:dyDescent="0.25">
      <c r="A182" s="206" t="s">
        <v>387</v>
      </c>
      <c r="B182" s="303">
        <f>'A5 Exploitation'!D501</f>
        <v>0</v>
      </c>
      <c r="C182" s="303"/>
    </row>
    <row r="183" spans="1:10" ht="33" customHeight="1" x14ac:dyDescent="0.25">
      <c r="A183" s="206" t="s">
        <v>388</v>
      </c>
      <c r="B183" s="303">
        <f>'A6 Exploitation'!D501</f>
        <v>0</v>
      </c>
      <c r="C183" s="303"/>
    </row>
    <row r="184" spans="1:10" ht="18.75" x14ac:dyDescent="0.25">
      <c r="A184" s="210"/>
      <c r="B184" s="203"/>
      <c r="C184" s="203"/>
    </row>
    <row r="185" spans="1:10" ht="18.75" x14ac:dyDescent="0.25">
      <c r="A185" s="210"/>
      <c r="B185" s="203"/>
      <c r="C185" s="203"/>
    </row>
    <row r="186" spans="1:10" ht="33" customHeight="1" x14ac:dyDescent="0.25">
      <c r="A186" s="206" t="s">
        <v>381</v>
      </c>
      <c r="B186" s="304" t="s">
        <v>406</v>
      </c>
      <c r="C186" s="304"/>
      <c r="J186" s="198" t="str">
        <f>D18</f>
        <v>Sfax Chihia</v>
      </c>
    </row>
    <row r="187" spans="1:10" ht="33" customHeight="1" x14ac:dyDescent="0.25">
      <c r="A187" s="207" t="s">
        <v>383</v>
      </c>
      <c r="B187" s="303">
        <f>'A1 Technique'!D198</f>
        <v>0.81372549019607843</v>
      </c>
      <c r="C187" s="303"/>
    </row>
    <row r="188" spans="1:10" ht="33" customHeight="1" x14ac:dyDescent="0.25">
      <c r="A188" s="206" t="s">
        <v>384</v>
      </c>
      <c r="B188" s="303">
        <f>'A2 Technique'!D198</f>
        <v>0.89639639639639634</v>
      </c>
      <c r="C188" s="303"/>
    </row>
    <row r="189" spans="1:10" ht="33" customHeight="1" x14ac:dyDescent="0.25">
      <c r="A189" s="207" t="s">
        <v>385</v>
      </c>
      <c r="B189" s="303">
        <f>'A3 Technique'!D198</f>
        <v>0.80373831775700932</v>
      </c>
      <c r="C189" s="303"/>
    </row>
    <row r="190" spans="1:10" ht="33" customHeight="1" x14ac:dyDescent="0.25">
      <c r="A190" s="207" t="s">
        <v>386</v>
      </c>
      <c r="B190" s="303">
        <f>'A4 Technique'!D198</f>
        <v>0</v>
      </c>
      <c r="C190" s="303"/>
    </row>
    <row r="191" spans="1:10" ht="33" customHeight="1" x14ac:dyDescent="0.25">
      <c r="A191" s="206" t="s">
        <v>387</v>
      </c>
      <c r="B191" s="303">
        <f>'A5 Technique'!D198</f>
        <v>0</v>
      </c>
      <c r="C191" s="303"/>
    </row>
    <row r="192" spans="1:10" ht="33" customHeight="1" x14ac:dyDescent="0.25">
      <c r="A192" s="206" t="s">
        <v>388</v>
      </c>
      <c r="B192" s="303">
        <f>'A6 Technique'!D198</f>
        <v>0</v>
      </c>
      <c r="C192" s="303"/>
    </row>
  </sheetData>
  <sheetProtection algorithmName="SHA-512" hashValue="rJh20g49uE10oB4QINaCdAAzpB7NDHC1HJpScVOARbrsMeIZ6/CHbBEi4GciVDfCY8pHBeXqX3u4Je1oUiep6A==" saltValue="zoye6lxzjkWiD8MeWub1Q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rowBreaks count="2" manualBreakCount="2">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4"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24"/>
      <c r="E1" s="324"/>
      <c r="F1" s="324"/>
      <c r="G1" s="324"/>
      <c r="H1" s="324"/>
      <c r="I1" s="32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25" t="s">
        <v>201</v>
      </c>
      <c r="B7" s="325"/>
      <c r="C7" s="325"/>
      <c r="D7" s="325"/>
      <c r="E7" s="325"/>
      <c r="F7" s="325"/>
      <c r="G7" s="213"/>
      <c r="H7" s="213"/>
      <c r="I7" s="213"/>
    </row>
    <row r="8" spans="1:9" ht="29.25" x14ac:dyDescent="0.45">
      <c r="A8" s="326" t="str">
        <f>'Page de garde'!D18</f>
        <v>Sfax Chihia</v>
      </c>
      <c r="B8" s="326"/>
      <c r="C8" s="326"/>
      <c r="D8" s="326"/>
      <c r="E8" s="326"/>
      <c r="F8" s="326"/>
      <c r="G8" s="216"/>
      <c r="H8" s="216"/>
      <c r="I8" s="213"/>
    </row>
    <row r="9" spans="1:9" ht="24" x14ac:dyDescent="0.45">
      <c r="A9" s="38" t="s">
        <v>44</v>
      </c>
      <c r="B9" s="327"/>
      <c r="C9" s="327"/>
      <c r="D9" s="327"/>
      <c r="E9" s="327"/>
      <c r="F9" s="327"/>
      <c r="G9" s="216"/>
      <c r="H9" s="216"/>
      <c r="I9" s="213"/>
    </row>
    <row r="10" spans="1:9" ht="24" x14ac:dyDescent="0.45">
      <c r="A10" s="39" t="s">
        <v>46</v>
      </c>
      <c r="B10" s="329"/>
      <c r="C10" s="329"/>
      <c r="D10" s="329"/>
      <c r="E10" s="329"/>
      <c r="F10" s="329"/>
      <c r="G10" s="216"/>
      <c r="H10" s="216"/>
      <c r="I10" s="213"/>
    </row>
    <row r="11" spans="1:9" ht="24" x14ac:dyDescent="0.45">
      <c r="A11" s="38" t="s">
        <v>45</v>
      </c>
      <c r="B11" s="323"/>
      <c r="C11" s="323"/>
      <c r="D11" s="323"/>
      <c r="E11" s="323"/>
      <c r="F11" s="323"/>
      <c r="G11" s="216"/>
      <c r="H11" s="216"/>
      <c r="I11" s="213"/>
    </row>
    <row r="12" spans="1:9" ht="24" x14ac:dyDescent="0.45">
      <c r="A12" s="38" t="s">
        <v>276</v>
      </c>
      <c r="B12" s="316">
        <f>D505</f>
        <v>0</v>
      </c>
      <c r="C12" s="316"/>
      <c r="D12" s="316"/>
      <c r="E12" s="316"/>
      <c r="F12" s="316"/>
      <c r="G12" s="216"/>
      <c r="H12" s="216"/>
      <c r="I12" s="213"/>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7" t="s">
        <v>36</v>
      </c>
      <c r="C15" s="77" t="s">
        <v>35</v>
      </c>
      <c r="D15" s="319"/>
      <c r="E15" s="320"/>
      <c r="F15" s="319"/>
      <c r="G15" s="36"/>
      <c r="H15" s="36"/>
    </row>
    <row r="16" spans="1:9" ht="18" x14ac:dyDescent="0.35">
      <c r="A16" s="311" t="s">
        <v>0</v>
      </c>
      <c r="B16" s="311"/>
      <c r="C16" s="311"/>
      <c r="D16" s="311"/>
      <c r="E16" s="311"/>
      <c r="F16" s="311"/>
      <c r="G16" s="36"/>
      <c r="H16" s="36"/>
    </row>
    <row r="17" spans="1:8" ht="18" x14ac:dyDescent="0.3">
      <c r="A17" s="182">
        <f>B11</f>
        <v>0</v>
      </c>
      <c r="B17" s="36"/>
      <c r="C17" s="36"/>
      <c r="D17" s="36"/>
      <c r="E17" s="36"/>
      <c r="F17" s="36"/>
      <c r="G17" s="36"/>
      <c r="H17" s="36"/>
    </row>
    <row r="18" spans="1:8" ht="18" x14ac:dyDescent="0.25">
      <c r="A18" s="321" t="s">
        <v>1</v>
      </c>
      <c r="B18" s="322"/>
      <c r="C18" s="322"/>
      <c r="D18" s="322"/>
      <c r="E18" s="322"/>
      <c r="F18" s="32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12" t="s">
        <v>18</v>
      </c>
      <c r="B26" s="313"/>
      <c r="C26" s="313"/>
      <c r="D26" s="313"/>
      <c r="E26" s="313"/>
      <c r="F26" s="31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11" t="s">
        <v>137</v>
      </c>
      <c r="B43" s="311"/>
      <c r="C43" s="311"/>
      <c r="D43" s="311"/>
      <c r="E43" s="311"/>
      <c r="F43" s="311"/>
    </row>
    <row r="44" spans="1:7" x14ac:dyDescent="0.25">
      <c r="A44" s="183">
        <f>B11</f>
        <v>0</v>
      </c>
      <c r="B44" s="6"/>
      <c r="C44" s="7"/>
      <c r="D44" s="6"/>
    </row>
    <row r="45" spans="1:7" ht="16.5" x14ac:dyDescent="0.25">
      <c r="A45" s="314" t="s">
        <v>63</v>
      </c>
      <c r="B45" s="315"/>
      <c r="C45" s="315"/>
      <c r="D45" s="315"/>
      <c r="E45" s="315"/>
      <c r="F45" s="31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12" t="s">
        <v>65</v>
      </c>
      <c r="B57" s="313"/>
      <c r="C57" s="313"/>
      <c r="D57" s="313"/>
      <c r="E57" s="313"/>
      <c r="F57" s="31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12" t="s">
        <v>25</v>
      </c>
      <c r="B84" s="313"/>
      <c r="C84" s="313"/>
      <c r="D84" s="313"/>
      <c r="E84" s="313"/>
      <c r="F84" s="31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11" t="s">
        <v>129</v>
      </c>
      <c r="B99" s="311"/>
      <c r="C99" s="311"/>
      <c r="D99" s="311"/>
      <c r="E99" s="311"/>
      <c r="F99" s="311"/>
    </row>
    <row r="100" spans="1:6" x14ac:dyDescent="0.25">
      <c r="A100" s="183">
        <f>B11</f>
        <v>0</v>
      </c>
      <c r="B100" s="6"/>
      <c r="C100" s="7"/>
      <c r="D100" s="6"/>
    </row>
    <row r="101" spans="1:6" ht="16.5" x14ac:dyDescent="0.25">
      <c r="A101" s="314" t="s">
        <v>63</v>
      </c>
      <c r="B101" s="315"/>
      <c r="C101" s="315"/>
      <c r="D101" s="315"/>
      <c r="E101" s="315"/>
      <c r="F101" s="31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12" t="s">
        <v>133</v>
      </c>
      <c r="B113" s="313"/>
      <c r="C113" s="313"/>
      <c r="D113" s="313"/>
      <c r="E113" s="313"/>
      <c r="F113" s="31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12" t="s">
        <v>73</v>
      </c>
      <c r="B137" s="313"/>
      <c r="C137" s="313"/>
      <c r="D137" s="313"/>
      <c r="E137" s="313"/>
      <c r="F137" s="31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11" t="s">
        <v>130</v>
      </c>
      <c r="B152" s="311"/>
      <c r="C152" s="311"/>
      <c r="D152" s="311"/>
      <c r="E152" s="311"/>
      <c r="F152" s="311"/>
    </row>
    <row r="153" spans="1:6" x14ac:dyDescent="0.25">
      <c r="A153" s="183">
        <f>B11</f>
        <v>0</v>
      </c>
      <c r="B153" s="6"/>
      <c r="C153" s="7"/>
      <c r="D153" s="59"/>
    </row>
    <row r="154" spans="1:6" ht="16.5" x14ac:dyDescent="0.25">
      <c r="A154" s="314" t="s">
        <v>63</v>
      </c>
      <c r="B154" s="315"/>
      <c r="C154" s="315"/>
      <c r="D154" s="315"/>
      <c r="E154" s="315"/>
      <c r="F154" s="31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12" t="s">
        <v>134</v>
      </c>
      <c r="B166" s="313"/>
      <c r="C166" s="313"/>
      <c r="D166" s="313"/>
      <c r="E166" s="313"/>
      <c r="F166" s="31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11" t="s">
        <v>167</v>
      </c>
      <c r="B192" s="311"/>
      <c r="C192" s="311"/>
      <c r="D192" s="311"/>
      <c r="E192" s="311"/>
      <c r="F192" s="311"/>
    </row>
    <row r="193" spans="1:7" x14ac:dyDescent="0.25">
      <c r="A193" s="189">
        <f>B11</f>
        <v>0</v>
      </c>
      <c r="B193" s="6"/>
      <c r="C193" s="7"/>
      <c r="D193" s="6"/>
    </row>
    <row r="194" spans="1:7" ht="18" x14ac:dyDescent="0.25">
      <c r="A194" s="312" t="s">
        <v>158</v>
      </c>
      <c r="B194" s="313"/>
      <c r="C194" s="313"/>
      <c r="D194" s="313"/>
      <c r="E194" s="313"/>
      <c r="F194" s="31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12" t="s">
        <v>76</v>
      </c>
      <c r="B209" s="313"/>
      <c r="C209" s="313"/>
      <c r="D209" s="313"/>
      <c r="E209" s="313"/>
      <c r="F209" s="31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12" t="s">
        <v>191</v>
      </c>
      <c r="B232" s="313"/>
      <c r="C232" s="313"/>
      <c r="D232" s="313"/>
      <c r="E232" s="313"/>
      <c r="F232" s="31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3">
        <f>B11</f>
        <v>0</v>
      </c>
      <c r="B249" s="6"/>
      <c r="C249" s="7"/>
      <c r="D249" s="6"/>
    </row>
    <row r="250" spans="1:6" s="3" customFormat="1" ht="18" x14ac:dyDescent="0.25">
      <c r="A250" s="312" t="s">
        <v>79</v>
      </c>
      <c r="B250" s="313"/>
      <c r="C250" s="313"/>
      <c r="D250" s="313"/>
      <c r="E250" s="313"/>
      <c r="F250" s="31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8"/>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2">
        <f>B11</f>
        <v>0</v>
      </c>
      <c r="B292" s="6"/>
      <c r="C292" s="7"/>
      <c r="D292" s="59"/>
    </row>
    <row r="293" spans="1:7" ht="18" x14ac:dyDescent="0.25">
      <c r="A293" s="312" t="s">
        <v>19</v>
      </c>
      <c r="B293" s="313"/>
      <c r="C293" s="313"/>
      <c r="D293" s="313"/>
      <c r="E293" s="313"/>
      <c r="F293" s="31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12" t="s">
        <v>122</v>
      </c>
      <c r="B305" s="313"/>
      <c r="C305" s="313"/>
      <c r="D305" s="313"/>
      <c r="E305" s="313"/>
      <c r="F305" s="31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11" t="s">
        <v>21</v>
      </c>
      <c r="B324" s="311"/>
      <c r="C324" s="311"/>
      <c r="D324" s="311"/>
      <c r="E324" s="311"/>
      <c r="F324" s="311"/>
    </row>
    <row r="325" spans="1:9" x14ac:dyDescent="0.25">
      <c r="A325" s="193">
        <f>B11</f>
        <v>0</v>
      </c>
      <c r="B325" s="6"/>
      <c r="C325" s="7"/>
      <c r="D325" s="6"/>
    </row>
    <row r="326" spans="1:9" ht="18" x14ac:dyDescent="0.25">
      <c r="A326" s="312" t="s">
        <v>12</v>
      </c>
      <c r="B326" s="313"/>
      <c r="C326" s="313"/>
      <c r="D326" s="313"/>
      <c r="E326" s="313"/>
      <c r="F326" s="31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12" t="s">
        <v>25</v>
      </c>
      <c r="B339" s="313"/>
      <c r="C339" s="313"/>
      <c r="D339" s="313"/>
      <c r="E339" s="313"/>
      <c r="F339" s="31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11" t="s">
        <v>8</v>
      </c>
      <c r="B352" s="311"/>
      <c r="C352" s="311"/>
      <c r="D352" s="311"/>
      <c r="E352" s="311"/>
      <c r="F352" s="311"/>
    </row>
    <row r="353" spans="1:6" x14ac:dyDescent="0.25">
      <c r="A353" s="183">
        <f>B11</f>
        <v>0</v>
      </c>
      <c r="B353" s="6"/>
      <c r="C353" s="7"/>
      <c r="D353" s="59"/>
    </row>
    <row r="354" spans="1:6" ht="16.5" x14ac:dyDescent="0.25">
      <c r="A354" s="314" t="s">
        <v>113</v>
      </c>
      <c r="B354" s="315"/>
      <c r="C354" s="315"/>
      <c r="D354" s="315"/>
      <c r="E354" s="315"/>
      <c r="F354" s="31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12" t="s">
        <v>25</v>
      </c>
      <c r="B366" s="313"/>
      <c r="C366" s="313"/>
      <c r="D366" s="313"/>
      <c r="E366" s="313"/>
      <c r="F366" s="31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11" t="s">
        <v>125</v>
      </c>
      <c r="B405" s="311"/>
      <c r="C405" s="311"/>
      <c r="D405" s="311"/>
      <c r="E405" s="311"/>
      <c r="F405" s="311"/>
    </row>
    <row r="406" spans="1:6" x14ac:dyDescent="0.25">
      <c r="A406" s="192">
        <f>B11</f>
        <v>0</v>
      </c>
      <c r="B406" s="6"/>
      <c r="C406" s="7"/>
      <c r="D406" s="6"/>
    </row>
    <row r="407" spans="1:6" ht="16.5" x14ac:dyDescent="0.25">
      <c r="A407" s="314" t="s">
        <v>19</v>
      </c>
      <c r="B407" s="315"/>
      <c r="C407" s="315"/>
      <c r="D407" s="315"/>
      <c r="E407" s="315"/>
      <c r="F407" s="31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14" t="s">
        <v>122</v>
      </c>
      <c r="B418" s="315"/>
      <c r="C418" s="315"/>
      <c r="D418" s="315"/>
      <c r="E418" s="315"/>
      <c r="F418" s="31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11" t="s">
        <v>374</v>
      </c>
      <c r="B435" s="311"/>
      <c r="C435" s="311"/>
      <c r="D435" s="311"/>
      <c r="E435" s="311"/>
      <c r="F435" s="311"/>
    </row>
    <row r="436" spans="1:7" x14ac:dyDescent="0.25">
      <c r="A436" s="195">
        <f>+B11</f>
        <v>0</v>
      </c>
      <c r="B436" s="6"/>
      <c r="C436" s="7"/>
      <c r="D436" s="6"/>
    </row>
    <row r="437" spans="1:7" ht="18" x14ac:dyDescent="0.25">
      <c r="A437" s="312" t="s">
        <v>375</v>
      </c>
      <c r="B437" s="313"/>
      <c r="C437" s="313"/>
      <c r="D437" s="313"/>
      <c r="E437" s="313"/>
      <c r="F437" s="31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12" t="s">
        <v>31</v>
      </c>
      <c r="B444" s="313"/>
      <c r="C444" s="313"/>
      <c r="D444" s="313"/>
      <c r="E444" s="313"/>
      <c r="F444" s="31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CDmIjjwWxW9vUZFEKm+UkoKklCb4ncroX+0qzOz6KThA6FncGESFN6V0jDo9Jm/hmpLTMPnpfWve0HuA7EcfiQ==" saltValue="s0fdCJvf32fJ9vAG56cba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2"/>
      <c r="E1" s="342"/>
      <c r="F1" s="342"/>
      <c r="G1" s="342"/>
      <c r="H1" s="342"/>
      <c r="I1" s="34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25" t="s">
        <v>52</v>
      </c>
      <c r="B6" s="325"/>
      <c r="C6" s="325"/>
      <c r="D6" s="325"/>
      <c r="E6" s="325"/>
      <c r="F6" s="325"/>
      <c r="G6" s="216"/>
      <c r="H6" s="216"/>
      <c r="I6" s="216"/>
    </row>
    <row r="7" spans="1:9" s="36" customFormat="1" ht="21.75" customHeight="1" x14ac:dyDescent="0.45">
      <c r="A7" s="326" t="str">
        <f>'A1 Exploitation'!A8:F8</f>
        <v>Sfax Chihia</v>
      </c>
      <c r="B7" s="326"/>
      <c r="C7" s="326"/>
      <c r="D7" s="326"/>
      <c r="E7" s="326"/>
      <c r="F7" s="326"/>
      <c r="G7" s="216"/>
      <c r="H7" s="216"/>
      <c r="I7" s="216"/>
    </row>
    <row r="8" spans="1:9" s="36" customFormat="1" ht="24" x14ac:dyDescent="0.45">
      <c r="A8" s="38" t="s">
        <v>44</v>
      </c>
      <c r="B8" s="343">
        <f>'A5 Exploitation'!B9:F9</f>
        <v>0</v>
      </c>
      <c r="C8" s="343"/>
      <c r="D8" s="343"/>
      <c r="E8" s="343"/>
      <c r="F8" s="343"/>
      <c r="G8" s="216"/>
      <c r="H8" s="216"/>
      <c r="I8" s="216"/>
    </row>
    <row r="9" spans="1:9" s="36" customFormat="1" ht="24" x14ac:dyDescent="0.45">
      <c r="A9" s="39" t="s">
        <v>46</v>
      </c>
      <c r="B9" s="344">
        <f>'A5 Exploitation'!B10:F10</f>
        <v>0</v>
      </c>
      <c r="C9" s="344"/>
      <c r="D9" s="344"/>
      <c r="E9" s="344"/>
      <c r="F9" s="344"/>
      <c r="G9" s="216"/>
      <c r="H9" s="216"/>
      <c r="I9" s="216"/>
    </row>
    <row r="10" spans="1:9" s="36" customFormat="1" ht="24" x14ac:dyDescent="0.45">
      <c r="A10" s="38" t="s">
        <v>45</v>
      </c>
      <c r="B10" s="341">
        <f>'A5 Exploitation'!B11:F11</f>
        <v>0</v>
      </c>
      <c r="C10" s="341"/>
      <c r="D10" s="341"/>
      <c r="E10" s="341"/>
      <c r="F10" s="341"/>
      <c r="G10" s="216"/>
      <c r="H10" s="216"/>
      <c r="I10" s="216"/>
    </row>
    <row r="11" spans="1:9" s="36" customFormat="1" ht="24" x14ac:dyDescent="0.45">
      <c r="A11" s="38" t="s">
        <v>341</v>
      </c>
      <c r="B11" s="345">
        <f>D198</f>
        <v>0</v>
      </c>
      <c r="C11" s="345"/>
      <c r="D11" s="345"/>
      <c r="E11" s="345"/>
      <c r="F11" s="345"/>
      <c r="G11" s="216"/>
      <c r="H11" s="216"/>
      <c r="I11" s="216"/>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70" t="s">
        <v>36</v>
      </c>
      <c r="C14" s="70" t="s">
        <v>35</v>
      </c>
      <c r="D14" s="319"/>
      <c r="E14" s="319"/>
      <c r="F14" s="319"/>
    </row>
    <row r="15" spans="1:9" x14ac:dyDescent="0.3">
      <c r="A15" s="41"/>
      <c r="B15" s="41"/>
      <c r="C15" s="41"/>
      <c r="D15" s="41"/>
    </row>
    <row r="16" spans="1:9" ht="19.5" x14ac:dyDescent="0.4">
      <c r="A16" s="346" t="s">
        <v>0</v>
      </c>
      <c r="B16" s="347"/>
      <c r="C16" s="347"/>
      <c r="D16" s="347"/>
      <c r="E16" s="347"/>
      <c r="F16" s="34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48" t="s">
        <v>38</v>
      </c>
      <c r="B22" s="335"/>
      <c r="C22" s="336"/>
      <c r="D22" s="215">
        <f>SUM(B17:C21)</f>
        <v>0</v>
      </c>
    </row>
    <row r="23" spans="1:6" x14ac:dyDescent="0.3">
      <c r="A23" s="332" t="s">
        <v>342</v>
      </c>
      <c r="B23" s="333"/>
      <c r="C23" s="334"/>
      <c r="D23" s="65">
        <f>D22/(COUNT(B17:C21)*2)</f>
        <v>0</v>
      </c>
    </row>
    <row r="24" spans="1:6" s="50" customFormat="1" x14ac:dyDescent="0.3">
      <c r="A24" s="54"/>
      <c r="B24" s="55"/>
      <c r="C24" s="55"/>
      <c r="D24" s="56"/>
    </row>
    <row r="25" spans="1:6" ht="19.5" x14ac:dyDescent="0.4">
      <c r="A25" s="330" t="s">
        <v>4</v>
      </c>
      <c r="B25" s="331"/>
      <c r="C25" s="331"/>
      <c r="D25" s="331"/>
      <c r="E25" s="331"/>
      <c r="F25" s="33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32" t="s">
        <v>38</v>
      </c>
      <c r="B32" s="333"/>
      <c r="C32" s="334"/>
      <c r="D32" s="214">
        <f>SUM(B26:C31)</f>
        <v>0</v>
      </c>
    </row>
    <row r="33" spans="1:6" x14ac:dyDescent="0.3">
      <c r="A33" s="332" t="s">
        <v>342</v>
      </c>
      <c r="B33" s="333"/>
      <c r="C33" s="334"/>
      <c r="D33" s="65">
        <f>D32/(COUNT(B26:C31)*2)</f>
        <v>0</v>
      </c>
    </row>
    <row r="34" spans="1:6" s="50" customFormat="1" x14ac:dyDescent="0.3">
      <c r="A34" s="54"/>
      <c r="B34" s="55"/>
      <c r="C34" s="55"/>
      <c r="D34" s="56"/>
    </row>
    <row r="35" spans="1:6" s="50" customFormat="1" ht="19.5" x14ac:dyDescent="0.4">
      <c r="A35" s="330" t="s">
        <v>246</v>
      </c>
      <c r="B35" s="331"/>
      <c r="C35" s="331"/>
      <c r="D35" s="331"/>
      <c r="E35" s="331"/>
      <c r="F35" s="33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32" t="s">
        <v>38</v>
      </c>
      <c r="B41" s="333"/>
      <c r="C41" s="334"/>
      <c r="D41" s="214">
        <f>SUM(B36:C40)</f>
        <v>0</v>
      </c>
      <c r="E41" s="37"/>
      <c r="F41" s="37"/>
    </row>
    <row r="42" spans="1:6" s="50" customFormat="1" x14ac:dyDescent="0.3">
      <c r="A42" s="332" t="s">
        <v>342</v>
      </c>
      <c r="B42" s="333"/>
      <c r="C42" s="334"/>
      <c r="D42" s="65">
        <f>D41/(COUNT(B36:C40)*2)</f>
        <v>0</v>
      </c>
      <c r="E42" s="37"/>
      <c r="F42" s="37"/>
    </row>
    <row r="43" spans="1:6" s="50" customFormat="1" x14ac:dyDescent="0.3">
      <c r="A43" s="90"/>
      <c r="B43" s="91"/>
      <c r="C43" s="91"/>
      <c r="D43" s="92"/>
    </row>
    <row r="44" spans="1:6" ht="19.5" x14ac:dyDescent="0.4">
      <c r="A44" s="339" t="s">
        <v>21</v>
      </c>
      <c r="B44" s="340"/>
      <c r="C44" s="340"/>
      <c r="D44" s="340"/>
      <c r="E44" s="340"/>
      <c r="F44" s="34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32" t="s">
        <v>38</v>
      </c>
      <c r="B51" s="333"/>
      <c r="C51" s="334"/>
      <c r="D51" s="214">
        <f>SUM(B45:C50)</f>
        <v>0</v>
      </c>
    </row>
    <row r="52" spans="1:6" x14ac:dyDescent="0.3">
      <c r="A52" s="332" t="s">
        <v>342</v>
      </c>
      <c r="B52" s="333"/>
      <c r="C52" s="334"/>
      <c r="D52" s="65">
        <f>D51/(COUNT(B45:C50)*2)</f>
        <v>0</v>
      </c>
    </row>
    <row r="53" spans="1:6" s="50" customFormat="1" x14ac:dyDescent="0.3">
      <c r="A53" s="54"/>
      <c r="B53" s="55"/>
      <c r="C53" s="55"/>
      <c r="D53" s="56"/>
    </row>
    <row r="54" spans="1:6" ht="19.5" x14ac:dyDescent="0.4">
      <c r="A54" s="330" t="s">
        <v>8</v>
      </c>
      <c r="B54" s="331"/>
      <c r="C54" s="331"/>
      <c r="D54" s="331"/>
      <c r="E54" s="331"/>
      <c r="F54" s="331"/>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32" t="s">
        <v>38</v>
      </c>
      <c r="B62" s="333"/>
      <c r="C62" s="334"/>
      <c r="D62" s="214">
        <f>SUM(B55:C61)</f>
        <v>0</v>
      </c>
    </row>
    <row r="63" spans="1:6" x14ac:dyDescent="0.3">
      <c r="A63" s="332" t="s">
        <v>342</v>
      </c>
      <c r="B63" s="333"/>
      <c r="C63" s="334"/>
      <c r="D63" s="65">
        <f>D62/(COUNT(B55:C61)*2)</f>
        <v>0</v>
      </c>
    </row>
    <row r="64" spans="1:6" s="50" customFormat="1" x14ac:dyDescent="0.3">
      <c r="A64" s="54"/>
      <c r="B64" s="55"/>
      <c r="C64" s="55"/>
      <c r="D64" s="56"/>
    </row>
    <row r="65" spans="1:6" ht="19.5" x14ac:dyDescent="0.4">
      <c r="A65" s="330" t="s">
        <v>143</v>
      </c>
      <c r="B65" s="331"/>
      <c r="C65" s="331"/>
      <c r="D65" s="331"/>
      <c r="E65" s="331"/>
      <c r="F65" s="33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32" t="s">
        <v>38</v>
      </c>
      <c r="B83" s="333"/>
      <c r="C83" s="334"/>
      <c r="D83" s="214">
        <f>SUM(B66:C82)</f>
        <v>0</v>
      </c>
    </row>
    <row r="84" spans="1:6" x14ac:dyDescent="0.3">
      <c r="A84" s="332" t="s">
        <v>342</v>
      </c>
      <c r="B84" s="333"/>
      <c r="C84" s="334"/>
      <c r="D84" s="65">
        <f>D83/(COUNT(B66:C82)*2)</f>
        <v>0</v>
      </c>
    </row>
    <row r="85" spans="1:6" s="50" customFormat="1" x14ac:dyDescent="0.3">
      <c r="A85" s="54"/>
      <c r="B85" s="55"/>
      <c r="C85" s="55"/>
      <c r="D85" s="56"/>
    </row>
    <row r="86" spans="1:6" ht="19.5" x14ac:dyDescent="0.4">
      <c r="A86" s="330" t="s">
        <v>237</v>
      </c>
      <c r="B86" s="331"/>
      <c r="C86" s="331"/>
      <c r="D86" s="331"/>
      <c r="E86" s="331"/>
      <c r="F86" s="33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32" t="s">
        <v>38</v>
      </c>
      <c r="B101" s="333"/>
      <c r="C101" s="334"/>
      <c r="D101" s="214">
        <f>SUM(B87:C100)</f>
        <v>0</v>
      </c>
    </row>
    <row r="102" spans="1:6" x14ac:dyDescent="0.3">
      <c r="A102" s="332" t="s">
        <v>342</v>
      </c>
      <c r="B102" s="333"/>
      <c r="C102" s="33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0" t="s">
        <v>238</v>
      </c>
      <c r="B105" s="331"/>
      <c r="C105" s="331"/>
      <c r="D105" s="331"/>
      <c r="E105" s="331"/>
      <c r="F105" s="33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32" t="s">
        <v>38</v>
      </c>
      <c r="B117" s="333"/>
      <c r="C117" s="334"/>
      <c r="D117" s="214">
        <f>SUM(B106:C116)</f>
        <v>0</v>
      </c>
      <c r="E117" s="37"/>
      <c r="F117" s="37"/>
    </row>
    <row r="118" spans="1:6" s="50" customFormat="1" x14ac:dyDescent="0.3">
      <c r="A118" s="332" t="s">
        <v>342</v>
      </c>
      <c r="B118" s="333"/>
      <c r="C118" s="334"/>
      <c r="D118" s="65">
        <f>D117/(COUNT(B106:C116)*2)</f>
        <v>0</v>
      </c>
      <c r="E118" s="37"/>
      <c r="F118" s="37"/>
    </row>
    <row r="119" spans="1:6" s="50" customFormat="1" x14ac:dyDescent="0.3">
      <c r="A119" s="54"/>
      <c r="B119" s="55"/>
      <c r="C119" s="55"/>
      <c r="D119" s="56"/>
    </row>
    <row r="120" spans="1:6" ht="19.5" x14ac:dyDescent="0.4">
      <c r="A120" s="330" t="s">
        <v>208</v>
      </c>
      <c r="B120" s="331"/>
      <c r="C120" s="331"/>
      <c r="D120" s="331"/>
      <c r="E120" s="331"/>
      <c r="F120" s="33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32" t="s">
        <v>38</v>
      </c>
      <c r="B132" s="333"/>
      <c r="C132" s="334"/>
      <c r="D132" s="214">
        <f>SUM(B121:C131)</f>
        <v>0</v>
      </c>
    </row>
    <row r="133" spans="1:6" x14ac:dyDescent="0.3">
      <c r="A133" s="332" t="s">
        <v>342</v>
      </c>
      <c r="B133" s="333"/>
      <c r="C133" s="334"/>
      <c r="D133" s="63">
        <f>D132/(COUNT(B121:C131)*2)</f>
        <v>0</v>
      </c>
    </row>
    <row r="134" spans="1:6" s="50" customFormat="1" x14ac:dyDescent="0.3">
      <c r="A134" s="54"/>
      <c r="B134" s="55"/>
      <c r="C134" s="55"/>
      <c r="D134" s="61"/>
    </row>
    <row r="135" spans="1:6" ht="19.5" x14ac:dyDescent="0.4">
      <c r="A135" s="330" t="s">
        <v>78</v>
      </c>
      <c r="B135" s="331"/>
      <c r="C135" s="331"/>
      <c r="D135" s="331"/>
      <c r="E135" s="331"/>
      <c r="F135" s="331"/>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32" t="s">
        <v>38</v>
      </c>
      <c r="B148" s="333"/>
      <c r="C148" s="334"/>
      <c r="D148" s="214">
        <f>SUM(B136:C147)</f>
        <v>0</v>
      </c>
    </row>
    <row r="149" spans="1:6" x14ac:dyDescent="0.3">
      <c r="A149" s="332" t="s">
        <v>342</v>
      </c>
      <c r="B149" s="333"/>
      <c r="C149" s="334"/>
      <c r="D149" s="65">
        <f>D148/(COUNT(B136:C147)*2)</f>
        <v>0</v>
      </c>
    </row>
    <row r="150" spans="1:6" s="50" customFormat="1" x14ac:dyDescent="0.3">
      <c r="A150" s="54"/>
      <c r="B150" s="55"/>
      <c r="C150" s="55"/>
      <c r="D150" s="56"/>
    </row>
    <row r="151" spans="1:6" ht="19.5" x14ac:dyDescent="0.4">
      <c r="A151" s="330" t="s">
        <v>243</v>
      </c>
      <c r="B151" s="331"/>
      <c r="C151" s="331"/>
      <c r="D151" s="331"/>
      <c r="E151" s="331"/>
      <c r="F151" s="33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32" t="s">
        <v>38</v>
      </c>
      <c r="B160" s="335"/>
      <c r="C160" s="336"/>
      <c r="D160" s="215">
        <f>SUM(B152:C159)</f>
        <v>0</v>
      </c>
    </row>
    <row r="161" spans="1:6" x14ac:dyDescent="0.3">
      <c r="A161" s="332" t="s">
        <v>342</v>
      </c>
      <c r="B161" s="333"/>
      <c r="C161" s="334"/>
      <c r="D161" s="65">
        <f>D160/(COUNT(B152:C159)*2)</f>
        <v>0</v>
      </c>
    </row>
    <row r="162" spans="1:6" s="50" customFormat="1" x14ac:dyDescent="0.3">
      <c r="A162" s="54"/>
      <c r="B162" s="55"/>
      <c r="C162" s="57"/>
      <c r="D162" s="58"/>
    </row>
    <row r="163" spans="1:6" ht="19.5" x14ac:dyDescent="0.4">
      <c r="A163" s="330" t="s">
        <v>85</v>
      </c>
      <c r="B163" s="331"/>
      <c r="C163" s="331"/>
      <c r="D163" s="331"/>
      <c r="E163" s="331"/>
      <c r="F163" s="33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32" t="s">
        <v>38</v>
      </c>
      <c r="B168" s="333"/>
      <c r="C168" s="334"/>
      <c r="D168" s="214">
        <f>SUM(B164:C167)</f>
        <v>0</v>
      </c>
    </row>
    <row r="169" spans="1:6" x14ac:dyDescent="0.3">
      <c r="A169" s="332" t="s">
        <v>342</v>
      </c>
      <c r="B169" s="333"/>
      <c r="C169" s="334"/>
      <c r="D169" s="65">
        <f>D168/(COUNT(B164:C167)*2)</f>
        <v>0</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32" t="s">
        <v>38</v>
      </c>
      <c r="B176" s="333"/>
      <c r="C176" s="334"/>
      <c r="D176" s="214">
        <f>SUM(B172:C175)</f>
        <v>0</v>
      </c>
    </row>
    <row r="177" spans="1:6" x14ac:dyDescent="0.3">
      <c r="A177" s="332" t="s">
        <v>342</v>
      </c>
      <c r="B177" s="333"/>
      <c r="C177" s="334"/>
      <c r="D177" s="65">
        <f>D176/(COUNT(B172:C175)*2)</f>
        <v>0</v>
      </c>
    </row>
    <row r="178" spans="1:6" s="50" customFormat="1" x14ac:dyDescent="0.3">
      <c r="A178" s="54"/>
      <c r="B178" s="55"/>
      <c r="C178" s="55"/>
      <c r="D178" s="56"/>
    </row>
    <row r="179" spans="1:6" ht="19.5" x14ac:dyDescent="0.4">
      <c r="A179" s="330" t="s">
        <v>87</v>
      </c>
      <c r="B179" s="331"/>
      <c r="C179" s="331"/>
      <c r="D179" s="331"/>
      <c r="E179" s="331"/>
      <c r="F179" s="33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32" t="s">
        <v>38</v>
      </c>
      <c r="B185" s="333"/>
      <c r="C185" s="334"/>
      <c r="D185" s="214">
        <f>SUM(B180:C184)</f>
        <v>0</v>
      </c>
    </row>
    <row r="186" spans="1:6" x14ac:dyDescent="0.3">
      <c r="A186" s="332" t="s">
        <v>342</v>
      </c>
      <c r="B186" s="333"/>
      <c r="C186" s="334"/>
      <c r="D186" s="65">
        <f>D185/(COUNT(B180:C184)*2)</f>
        <v>0</v>
      </c>
    </row>
    <row r="187" spans="1:6" s="50" customFormat="1" x14ac:dyDescent="0.3">
      <c r="A187" s="54"/>
      <c r="B187" s="55"/>
      <c r="C187" s="55"/>
      <c r="D187" s="56"/>
    </row>
    <row r="188" spans="1:6" ht="19.5" x14ac:dyDescent="0.4">
      <c r="A188" s="330" t="s">
        <v>242</v>
      </c>
      <c r="B188" s="331"/>
      <c r="C188" s="331"/>
      <c r="D188" s="331"/>
      <c r="E188" s="331"/>
      <c r="F188" s="33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32" t="s">
        <v>38</v>
      </c>
      <c r="B193" s="333"/>
      <c r="C193" s="334"/>
      <c r="D193" s="97">
        <f>SUM(B189:C192)</f>
        <v>0</v>
      </c>
    </row>
    <row r="194" spans="1:4" x14ac:dyDescent="0.3">
      <c r="A194" s="332" t="s">
        <v>342</v>
      </c>
      <c r="B194" s="333"/>
      <c r="C194" s="33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4"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24"/>
      <c r="E1" s="324"/>
      <c r="F1" s="324"/>
      <c r="G1" s="324"/>
      <c r="H1" s="324"/>
      <c r="I1" s="32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25" t="s">
        <v>201</v>
      </c>
      <c r="B7" s="325"/>
      <c r="C7" s="325"/>
      <c r="D7" s="325"/>
      <c r="E7" s="325"/>
      <c r="F7" s="325"/>
      <c r="G7" s="213"/>
      <c r="H7" s="213"/>
      <c r="I7" s="213"/>
    </row>
    <row r="8" spans="1:9" ht="29.25" x14ac:dyDescent="0.45">
      <c r="A8" s="326" t="str">
        <f>'Page de garde'!D18</f>
        <v>Sfax Chihia</v>
      </c>
      <c r="B8" s="326"/>
      <c r="C8" s="326"/>
      <c r="D8" s="326"/>
      <c r="E8" s="326"/>
      <c r="F8" s="326"/>
      <c r="G8" s="216"/>
      <c r="H8" s="216"/>
      <c r="I8" s="213"/>
    </row>
    <row r="9" spans="1:9" ht="24" x14ac:dyDescent="0.45">
      <c r="A9" s="38" t="s">
        <v>44</v>
      </c>
      <c r="B9" s="327"/>
      <c r="C9" s="327"/>
      <c r="D9" s="327"/>
      <c r="E9" s="327"/>
      <c r="F9" s="327"/>
      <c r="G9" s="216"/>
      <c r="H9" s="216"/>
      <c r="I9" s="213"/>
    </row>
    <row r="10" spans="1:9" ht="24" x14ac:dyDescent="0.45">
      <c r="A10" s="39" t="s">
        <v>46</v>
      </c>
      <c r="B10" s="329"/>
      <c r="C10" s="329"/>
      <c r="D10" s="329"/>
      <c r="E10" s="329"/>
      <c r="F10" s="329"/>
      <c r="G10" s="216"/>
      <c r="H10" s="216"/>
      <c r="I10" s="213"/>
    </row>
    <row r="11" spans="1:9" ht="24" x14ac:dyDescent="0.45">
      <c r="A11" s="38" t="s">
        <v>45</v>
      </c>
      <c r="B11" s="323"/>
      <c r="C11" s="323"/>
      <c r="D11" s="323"/>
      <c r="E11" s="323"/>
      <c r="F11" s="323"/>
      <c r="G11" s="216"/>
      <c r="H11" s="216"/>
      <c r="I11" s="213"/>
    </row>
    <row r="12" spans="1:9" ht="24" x14ac:dyDescent="0.45">
      <c r="A12" s="38" t="s">
        <v>276</v>
      </c>
      <c r="B12" s="316">
        <f>D505</f>
        <v>0</v>
      </c>
      <c r="C12" s="316"/>
      <c r="D12" s="316"/>
      <c r="E12" s="316"/>
      <c r="F12" s="316"/>
      <c r="G12" s="216"/>
      <c r="H12" s="216"/>
      <c r="I12" s="213"/>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7" t="s">
        <v>36</v>
      </c>
      <c r="C15" s="77" t="s">
        <v>35</v>
      </c>
      <c r="D15" s="319"/>
      <c r="E15" s="320"/>
      <c r="F15" s="319"/>
      <c r="G15" s="36"/>
      <c r="H15" s="36"/>
    </row>
    <row r="16" spans="1:9" ht="18" x14ac:dyDescent="0.35">
      <c r="A16" s="311" t="s">
        <v>0</v>
      </c>
      <c r="B16" s="311"/>
      <c r="C16" s="311"/>
      <c r="D16" s="311"/>
      <c r="E16" s="311"/>
      <c r="F16" s="311"/>
      <c r="G16" s="36"/>
      <c r="H16" s="36"/>
    </row>
    <row r="17" spans="1:8" ht="18" x14ac:dyDescent="0.3">
      <c r="A17" s="182">
        <f>B11</f>
        <v>0</v>
      </c>
      <c r="B17" s="36"/>
      <c r="C17" s="36"/>
      <c r="D17" s="36"/>
      <c r="E17" s="36"/>
      <c r="F17" s="36"/>
      <c r="G17" s="36"/>
      <c r="H17" s="36"/>
    </row>
    <row r="18" spans="1:8" ht="18" x14ac:dyDescent="0.25">
      <c r="A18" s="321" t="s">
        <v>1</v>
      </c>
      <c r="B18" s="322"/>
      <c r="C18" s="322"/>
      <c r="D18" s="322"/>
      <c r="E18" s="322"/>
      <c r="F18" s="32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12" t="s">
        <v>18</v>
      </c>
      <c r="B26" s="313"/>
      <c r="C26" s="313"/>
      <c r="D26" s="313"/>
      <c r="E26" s="313"/>
      <c r="F26" s="31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11" t="s">
        <v>137</v>
      </c>
      <c r="B43" s="311"/>
      <c r="C43" s="311"/>
      <c r="D43" s="311"/>
      <c r="E43" s="311"/>
      <c r="F43" s="311"/>
    </row>
    <row r="44" spans="1:7" x14ac:dyDescent="0.25">
      <c r="A44" s="183">
        <f>B11</f>
        <v>0</v>
      </c>
      <c r="B44" s="6"/>
      <c r="C44" s="7"/>
      <c r="D44" s="6"/>
    </row>
    <row r="45" spans="1:7" ht="16.5" x14ac:dyDescent="0.25">
      <c r="A45" s="314" t="s">
        <v>63</v>
      </c>
      <c r="B45" s="315"/>
      <c r="C45" s="315"/>
      <c r="D45" s="315"/>
      <c r="E45" s="315"/>
      <c r="F45" s="31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12" t="s">
        <v>65</v>
      </c>
      <c r="B57" s="313"/>
      <c r="C57" s="313"/>
      <c r="D57" s="313"/>
      <c r="E57" s="313"/>
      <c r="F57" s="31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12" t="s">
        <v>25</v>
      </c>
      <c r="B84" s="313"/>
      <c r="C84" s="313"/>
      <c r="D84" s="313"/>
      <c r="E84" s="313"/>
      <c r="F84" s="31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11" t="s">
        <v>129</v>
      </c>
      <c r="B99" s="311"/>
      <c r="C99" s="311"/>
      <c r="D99" s="311"/>
      <c r="E99" s="311"/>
      <c r="F99" s="311"/>
    </row>
    <row r="100" spans="1:6" x14ac:dyDescent="0.25">
      <c r="A100" s="183">
        <f>B11</f>
        <v>0</v>
      </c>
      <c r="B100" s="6"/>
      <c r="C100" s="7"/>
      <c r="D100" s="6"/>
    </row>
    <row r="101" spans="1:6" ht="16.5" x14ac:dyDescent="0.25">
      <c r="A101" s="314" t="s">
        <v>63</v>
      </c>
      <c r="B101" s="315"/>
      <c r="C101" s="315"/>
      <c r="D101" s="315"/>
      <c r="E101" s="315"/>
      <c r="F101" s="31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12" t="s">
        <v>133</v>
      </c>
      <c r="B113" s="313"/>
      <c r="C113" s="313"/>
      <c r="D113" s="313"/>
      <c r="E113" s="313"/>
      <c r="F113" s="31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12" t="s">
        <v>73</v>
      </c>
      <c r="B137" s="313"/>
      <c r="C137" s="313"/>
      <c r="D137" s="313"/>
      <c r="E137" s="313"/>
      <c r="F137" s="31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11" t="s">
        <v>130</v>
      </c>
      <c r="B152" s="311"/>
      <c r="C152" s="311"/>
      <c r="D152" s="311"/>
      <c r="E152" s="311"/>
      <c r="F152" s="311"/>
    </row>
    <row r="153" spans="1:6" x14ac:dyDescent="0.25">
      <c r="A153" s="183">
        <f>B11</f>
        <v>0</v>
      </c>
      <c r="B153" s="6"/>
      <c r="C153" s="7"/>
      <c r="D153" s="59"/>
    </row>
    <row r="154" spans="1:6" ht="16.5" x14ac:dyDescent="0.25">
      <c r="A154" s="314" t="s">
        <v>63</v>
      </c>
      <c r="B154" s="315"/>
      <c r="C154" s="315"/>
      <c r="D154" s="315"/>
      <c r="E154" s="315"/>
      <c r="F154" s="31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12" t="s">
        <v>134</v>
      </c>
      <c r="B166" s="313"/>
      <c r="C166" s="313"/>
      <c r="D166" s="313"/>
      <c r="E166" s="313"/>
      <c r="F166" s="31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11" t="s">
        <v>167</v>
      </c>
      <c r="B192" s="311"/>
      <c r="C192" s="311"/>
      <c r="D192" s="311"/>
      <c r="E192" s="311"/>
      <c r="F192" s="311"/>
    </row>
    <row r="193" spans="1:7" x14ac:dyDescent="0.25">
      <c r="A193" s="189">
        <f>B11</f>
        <v>0</v>
      </c>
      <c r="B193" s="6"/>
      <c r="C193" s="7"/>
      <c r="D193" s="6"/>
    </row>
    <row r="194" spans="1:7" ht="18" x14ac:dyDescent="0.25">
      <c r="A194" s="312" t="s">
        <v>158</v>
      </c>
      <c r="B194" s="313"/>
      <c r="C194" s="313"/>
      <c r="D194" s="313"/>
      <c r="E194" s="313"/>
      <c r="F194" s="313"/>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12" t="s">
        <v>76</v>
      </c>
      <c r="B209" s="313"/>
      <c r="C209" s="313"/>
      <c r="D209" s="313"/>
      <c r="E209" s="313"/>
      <c r="F209" s="31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12" t="s">
        <v>191</v>
      </c>
      <c r="B232" s="313"/>
      <c r="C232" s="313"/>
      <c r="D232" s="313"/>
      <c r="E232" s="313"/>
      <c r="F232" s="31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3">
        <f>B11</f>
        <v>0</v>
      </c>
      <c r="B249" s="6"/>
      <c r="C249" s="7"/>
      <c r="D249" s="6"/>
    </row>
    <row r="250" spans="1:6" s="3" customFormat="1" ht="18" x14ac:dyDescent="0.25">
      <c r="A250" s="312" t="s">
        <v>79</v>
      </c>
      <c r="B250" s="313"/>
      <c r="C250" s="313"/>
      <c r="D250" s="313"/>
      <c r="E250" s="313"/>
      <c r="F250" s="31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8"/>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2">
        <f>B11</f>
        <v>0</v>
      </c>
      <c r="B292" s="6"/>
      <c r="C292" s="7"/>
      <c r="D292" s="59"/>
    </row>
    <row r="293" spans="1:7" ht="18" x14ac:dyDescent="0.25">
      <c r="A293" s="312" t="s">
        <v>19</v>
      </c>
      <c r="B293" s="313"/>
      <c r="C293" s="313"/>
      <c r="D293" s="313"/>
      <c r="E293" s="313"/>
      <c r="F293" s="31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12" t="s">
        <v>122</v>
      </c>
      <c r="B305" s="313"/>
      <c r="C305" s="313"/>
      <c r="D305" s="313"/>
      <c r="E305" s="313"/>
      <c r="F305" s="31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11" t="s">
        <v>21</v>
      </c>
      <c r="B324" s="311"/>
      <c r="C324" s="311"/>
      <c r="D324" s="311"/>
      <c r="E324" s="311"/>
      <c r="F324" s="311"/>
    </row>
    <row r="325" spans="1:9" x14ac:dyDescent="0.25">
      <c r="A325" s="193">
        <f>B11</f>
        <v>0</v>
      </c>
      <c r="B325" s="6"/>
      <c r="C325" s="7"/>
      <c r="D325" s="6"/>
    </row>
    <row r="326" spans="1:9" ht="18" x14ac:dyDescent="0.25">
      <c r="A326" s="312" t="s">
        <v>12</v>
      </c>
      <c r="B326" s="313"/>
      <c r="C326" s="313"/>
      <c r="D326" s="313"/>
      <c r="E326" s="313"/>
      <c r="F326" s="31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12" t="s">
        <v>25</v>
      </c>
      <c r="B339" s="313"/>
      <c r="C339" s="313"/>
      <c r="D339" s="313"/>
      <c r="E339" s="313"/>
      <c r="F339" s="31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11" t="s">
        <v>8</v>
      </c>
      <c r="B352" s="311"/>
      <c r="C352" s="311"/>
      <c r="D352" s="311"/>
      <c r="E352" s="311"/>
      <c r="F352" s="311"/>
    </row>
    <row r="353" spans="1:6" x14ac:dyDescent="0.25">
      <c r="A353" s="183">
        <f>B11</f>
        <v>0</v>
      </c>
      <c r="B353" s="6"/>
      <c r="C353" s="7"/>
      <c r="D353" s="59"/>
    </row>
    <row r="354" spans="1:6" ht="16.5" x14ac:dyDescent="0.25">
      <c r="A354" s="314" t="s">
        <v>113</v>
      </c>
      <c r="B354" s="315"/>
      <c r="C354" s="315"/>
      <c r="D354" s="315"/>
      <c r="E354" s="315"/>
      <c r="F354" s="31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12" t="s">
        <v>25</v>
      </c>
      <c r="B366" s="313"/>
      <c r="C366" s="313"/>
      <c r="D366" s="313"/>
      <c r="E366" s="313"/>
      <c r="F366" s="31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11" t="s">
        <v>125</v>
      </c>
      <c r="B405" s="311"/>
      <c r="C405" s="311"/>
      <c r="D405" s="311"/>
      <c r="E405" s="311"/>
      <c r="F405" s="311"/>
    </row>
    <row r="406" spans="1:6" x14ac:dyDescent="0.25">
      <c r="A406" s="192">
        <f>B11</f>
        <v>0</v>
      </c>
      <c r="B406" s="6"/>
      <c r="C406" s="7"/>
      <c r="D406" s="6"/>
    </row>
    <row r="407" spans="1:6" ht="16.5" x14ac:dyDescent="0.25">
      <c r="A407" s="314" t="s">
        <v>19</v>
      </c>
      <c r="B407" s="315"/>
      <c r="C407" s="315"/>
      <c r="D407" s="315"/>
      <c r="E407" s="315"/>
      <c r="F407" s="31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14" t="s">
        <v>122</v>
      </c>
      <c r="B418" s="315"/>
      <c r="C418" s="315"/>
      <c r="D418" s="315"/>
      <c r="E418" s="315"/>
      <c r="F418" s="31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11" t="s">
        <v>374</v>
      </c>
      <c r="B435" s="311"/>
      <c r="C435" s="311"/>
      <c r="D435" s="311"/>
      <c r="E435" s="311"/>
      <c r="F435" s="311"/>
    </row>
    <row r="436" spans="1:7" x14ac:dyDescent="0.25">
      <c r="A436" s="195">
        <f>+B11</f>
        <v>0</v>
      </c>
      <c r="B436" s="6"/>
      <c r="C436" s="7"/>
      <c r="D436" s="6"/>
    </row>
    <row r="437" spans="1:7" ht="18" x14ac:dyDescent="0.25">
      <c r="A437" s="312" t="s">
        <v>375</v>
      </c>
      <c r="B437" s="313"/>
      <c r="C437" s="313"/>
      <c r="D437" s="313"/>
      <c r="E437" s="313"/>
      <c r="F437" s="31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12" t="s">
        <v>31</v>
      </c>
      <c r="B444" s="313"/>
      <c r="C444" s="313"/>
      <c r="D444" s="313"/>
      <c r="E444" s="313"/>
      <c r="F444" s="31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JUeMkbtXYrPaxjXuormdIjvMu9ytWAerATsPObc1bUBwlbeemMUTpgjcvo+EcazXvQmqeIEj5NniVaciDdAgg==" saltValue="NYUtBTqfMGRCJ//kgIWyZ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2"/>
      <c r="E1" s="342"/>
      <c r="F1" s="342"/>
      <c r="G1" s="342"/>
      <c r="H1" s="342"/>
      <c r="I1" s="34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25" t="s">
        <v>52</v>
      </c>
      <c r="B6" s="325"/>
      <c r="C6" s="325"/>
      <c r="D6" s="325"/>
      <c r="E6" s="325"/>
      <c r="F6" s="325"/>
      <c r="G6" s="216"/>
      <c r="H6" s="216"/>
      <c r="I6" s="216"/>
    </row>
    <row r="7" spans="1:9" s="36" customFormat="1" ht="21.75" customHeight="1" x14ac:dyDescent="0.45">
      <c r="A7" s="326" t="str">
        <f>'A1 Exploitation'!A8:F8</f>
        <v>Sfax Chihia</v>
      </c>
      <c r="B7" s="326"/>
      <c r="C7" s="326"/>
      <c r="D7" s="326"/>
      <c r="E7" s="326"/>
      <c r="F7" s="326"/>
      <c r="G7" s="216"/>
      <c r="H7" s="216"/>
      <c r="I7" s="216"/>
    </row>
    <row r="8" spans="1:9" s="36" customFormat="1" ht="24" x14ac:dyDescent="0.45">
      <c r="A8" s="38" t="s">
        <v>44</v>
      </c>
      <c r="B8" s="343">
        <f>'A6 Exploitation'!B9:F9</f>
        <v>0</v>
      </c>
      <c r="C8" s="343"/>
      <c r="D8" s="343"/>
      <c r="E8" s="343"/>
      <c r="F8" s="343"/>
      <c r="G8" s="216"/>
      <c r="H8" s="216"/>
      <c r="I8" s="216"/>
    </row>
    <row r="9" spans="1:9" s="36" customFormat="1" ht="24" x14ac:dyDescent="0.45">
      <c r="A9" s="39" t="s">
        <v>46</v>
      </c>
      <c r="B9" s="344">
        <f>'A6 Exploitation'!B10:F10</f>
        <v>0</v>
      </c>
      <c r="C9" s="344"/>
      <c r="D9" s="344"/>
      <c r="E9" s="344"/>
      <c r="F9" s="344"/>
      <c r="G9" s="216"/>
      <c r="H9" s="216"/>
      <c r="I9" s="216"/>
    </row>
    <row r="10" spans="1:9" s="36" customFormat="1" ht="24" x14ac:dyDescent="0.45">
      <c r="A10" s="38" t="s">
        <v>45</v>
      </c>
      <c r="B10" s="341">
        <f>'A6 Exploitation'!B11:F11</f>
        <v>0</v>
      </c>
      <c r="C10" s="341"/>
      <c r="D10" s="341"/>
      <c r="E10" s="341"/>
      <c r="F10" s="341"/>
      <c r="G10" s="216"/>
      <c r="H10" s="216"/>
      <c r="I10" s="216"/>
    </row>
    <row r="11" spans="1:9" s="36" customFormat="1" ht="24" x14ac:dyDescent="0.45">
      <c r="A11" s="38" t="s">
        <v>341</v>
      </c>
      <c r="B11" s="345">
        <f>D198</f>
        <v>0</v>
      </c>
      <c r="C11" s="345"/>
      <c r="D11" s="345"/>
      <c r="E11" s="345"/>
      <c r="F11" s="345"/>
      <c r="G11" s="216"/>
      <c r="H11" s="216"/>
      <c r="I11" s="216"/>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70" t="s">
        <v>36</v>
      </c>
      <c r="C14" s="70" t="s">
        <v>35</v>
      </c>
      <c r="D14" s="319"/>
      <c r="E14" s="319"/>
      <c r="F14" s="319"/>
    </row>
    <row r="15" spans="1:9" x14ac:dyDescent="0.3">
      <c r="A15" s="41"/>
      <c r="B15" s="41"/>
      <c r="C15" s="41"/>
      <c r="D15" s="41"/>
    </row>
    <row r="16" spans="1:9" ht="19.5" x14ac:dyDescent="0.4">
      <c r="A16" s="346" t="s">
        <v>0</v>
      </c>
      <c r="B16" s="347"/>
      <c r="C16" s="347"/>
      <c r="D16" s="347"/>
      <c r="E16" s="347"/>
      <c r="F16" s="34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48" t="s">
        <v>38</v>
      </c>
      <c r="B22" s="335"/>
      <c r="C22" s="336"/>
      <c r="D22" s="215">
        <f>SUM(B17:C21)</f>
        <v>0</v>
      </c>
    </row>
    <row r="23" spans="1:6" x14ac:dyDescent="0.3">
      <c r="A23" s="332" t="s">
        <v>342</v>
      </c>
      <c r="B23" s="333"/>
      <c r="C23" s="334"/>
      <c r="D23" s="65">
        <f>D22/(COUNT(B17:C21)*2)</f>
        <v>0</v>
      </c>
    </row>
    <row r="24" spans="1:6" s="50" customFormat="1" x14ac:dyDescent="0.3">
      <c r="A24" s="54"/>
      <c r="B24" s="55"/>
      <c r="C24" s="55"/>
      <c r="D24" s="56"/>
    </row>
    <row r="25" spans="1:6" ht="19.5" x14ac:dyDescent="0.4">
      <c r="A25" s="330" t="s">
        <v>4</v>
      </c>
      <c r="B25" s="331"/>
      <c r="C25" s="331"/>
      <c r="D25" s="331"/>
      <c r="E25" s="331"/>
      <c r="F25" s="33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32" t="s">
        <v>38</v>
      </c>
      <c r="B32" s="333"/>
      <c r="C32" s="334"/>
      <c r="D32" s="214">
        <f>SUM(B26:C31)</f>
        <v>0</v>
      </c>
    </row>
    <row r="33" spans="1:6" x14ac:dyDescent="0.3">
      <c r="A33" s="332" t="s">
        <v>342</v>
      </c>
      <c r="B33" s="333"/>
      <c r="C33" s="334"/>
      <c r="D33" s="65">
        <f>D32/(COUNT(B26:C31)*2)</f>
        <v>0</v>
      </c>
    </row>
    <row r="34" spans="1:6" s="50" customFormat="1" x14ac:dyDescent="0.3">
      <c r="A34" s="54"/>
      <c r="B34" s="55"/>
      <c r="C34" s="55"/>
      <c r="D34" s="56"/>
    </row>
    <row r="35" spans="1:6" s="50" customFormat="1" ht="19.5" x14ac:dyDescent="0.4">
      <c r="A35" s="330" t="s">
        <v>246</v>
      </c>
      <c r="B35" s="331"/>
      <c r="C35" s="331"/>
      <c r="D35" s="331"/>
      <c r="E35" s="331"/>
      <c r="F35" s="33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32" t="s">
        <v>38</v>
      </c>
      <c r="B41" s="333"/>
      <c r="C41" s="334"/>
      <c r="D41" s="214">
        <f>SUM(B36:C40)</f>
        <v>0</v>
      </c>
      <c r="E41" s="37"/>
      <c r="F41" s="37"/>
    </row>
    <row r="42" spans="1:6" s="50" customFormat="1" x14ac:dyDescent="0.3">
      <c r="A42" s="332" t="s">
        <v>342</v>
      </c>
      <c r="B42" s="333"/>
      <c r="C42" s="334"/>
      <c r="D42" s="65">
        <f>D41/(COUNT(B36:C40)*2)</f>
        <v>0</v>
      </c>
      <c r="E42" s="37"/>
      <c r="F42" s="37"/>
    </row>
    <row r="43" spans="1:6" s="50" customFormat="1" x14ac:dyDescent="0.3">
      <c r="A43" s="90"/>
      <c r="B43" s="91"/>
      <c r="C43" s="91"/>
      <c r="D43" s="92"/>
    </row>
    <row r="44" spans="1:6" ht="19.5" x14ac:dyDescent="0.4">
      <c r="A44" s="339" t="s">
        <v>21</v>
      </c>
      <c r="B44" s="340"/>
      <c r="C44" s="340"/>
      <c r="D44" s="340"/>
      <c r="E44" s="340"/>
      <c r="F44" s="34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32" t="s">
        <v>38</v>
      </c>
      <c r="B51" s="333"/>
      <c r="C51" s="334"/>
      <c r="D51" s="214">
        <f>SUM(B45:C50)</f>
        <v>0</v>
      </c>
    </row>
    <row r="52" spans="1:6" x14ac:dyDescent="0.3">
      <c r="A52" s="332" t="s">
        <v>342</v>
      </c>
      <c r="B52" s="333"/>
      <c r="C52" s="334"/>
      <c r="D52" s="65">
        <f>D51/(COUNT(B45:C50)*2)</f>
        <v>0</v>
      </c>
    </row>
    <row r="53" spans="1:6" s="50" customFormat="1" x14ac:dyDescent="0.3">
      <c r="A53" s="54"/>
      <c r="B53" s="55"/>
      <c r="C53" s="55"/>
      <c r="D53" s="56"/>
    </row>
    <row r="54" spans="1:6" ht="19.5" x14ac:dyDescent="0.4">
      <c r="A54" s="330" t="s">
        <v>8</v>
      </c>
      <c r="B54" s="331"/>
      <c r="C54" s="331"/>
      <c r="D54" s="331"/>
      <c r="E54" s="331"/>
      <c r="F54" s="33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32" t="s">
        <v>38</v>
      </c>
      <c r="B62" s="333"/>
      <c r="C62" s="334"/>
      <c r="D62" s="214">
        <f>SUM(B55:C61)</f>
        <v>0</v>
      </c>
    </row>
    <row r="63" spans="1:6" x14ac:dyDescent="0.3">
      <c r="A63" s="332" t="s">
        <v>342</v>
      </c>
      <c r="B63" s="333"/>
      <c r="C63" s="334"/>
      <c r="D63" s="65">
        <f>D62/(COUNT(B55:C61)*2)</f>
        <v>0</v>
      </c>
    </row>
    <row r="64" spans="1:6" s="50" customFormat="1" x14ac:dyDescent="0.3">
      <c r="A64" s="54"/>
      <c r="B64" s="55"/>
      <c r="C64" s="55"/>
      <c r="D64" s="56"/>
    </row>
    <row r="65" spans="1:6" ht="19.5" x14ac:dyDescent="0.4">
      <c r="A65" s="330" t="s">
        <v>143</v>
      </c>
      <c r="B65" s="331"/>
      <c r="C65" s="331"/>
      <c r="D65" s="331"/>
      <c r="E65" s="331"/>
      <c r="F65" s="33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32" t="s">
        <v>38</v>
      </c>
      <c r="B83" s="333"/>
      <c r="C83" s="334"/>
      <c r="D83" s="214">
        <f>SUM(B66:C82)</f>
        <v>0</v>
      </c>
    </row>
    <row r="84" spans="1:6" x14ac:dyDescent="0.3">
      <c r="A84" s="332" t="s">
        <v>342</v>
      </c>
      <c r="B84" s="333"/>
      <c r="C84" s="334"/>
      <c r="D84" s="65">
        <f>D83/(COUNT(B66:C82)*2)</f>
        <v>0</v>
      </c>
    </row>
    <row r="85" spans="1:6" s="50" customFormat="1" x14ac:dyDescent="0.3">
      <c r="A85" s="54"/>
      <c r="B85" s="55"/>
      <c r="C85" s="55"/>
      <c r="D85" s="56"/>
    </row>
    <row r="86" spans="1:6" ht="19.5" x14ac:dyDescent="0.4">
      <c r="A86" s="330" t="s">
        <v>237</v>
      </c>
      <c r="B86" s="331"/>
      <c r="C86" s="331"/>
      <c r="D86" s="331"/>
      <c r="E86" s="331"/>
      <c r="F86" s="33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32" t="s">
        <v>38</v>
      </c>
      <c r="B101" s="333"/>
      <c r="C101" s="334"/>
      <c r="D101" s="214">
        <f>SUM(B87:C100)</f>
        <v>0</v>
      </c>
    </row>
    <row r="102" spans="1:6" x14ac:dyDescent="0.3">
      <c r="A102" s="332" t="s">
        <v>342</v>
      </c>
      <c r="B102" s="333"/>
      <c r="C102" s="33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0" t="s">
        <v>238</v>
      </c>
      <c r="B105" s="331"/>
      <c r="C105" s="331"/>
      <c r="D105" s="331"/>
      <c r="E105" s="331"/>
      <c r="F105" s="33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32" t="s">
        <v>38</v>
      </c>
      <c r="B117" s="333"/>
      <c r="C117" s="334"/>
      <c r="D117" s="214">
        <f>SUM(B106:C116)</f>
        <v>0</v>
      </c>
      <c r="E117" s="37"/>
      <c r="F117" s="37"/>
    </row>
    <row r="118" spans="1:6" s="50" customFormat="1" x14ac:dyDescent="0.3">
      <c r="A118" s="332" t="s">
        <v>342</v>
      </c>
      <c r="B118" s="333"/>
      <c r="C118" s="334"/>
      <c r="D118" s="65">
        <f>D117/(COUNT(B106:C116)*2)</f>
        <v>0</v>
      </c>
      <c r="E118" s="37"/>
      <c r="F118" s="37"/>
    </row>
    <row r="119" spans="1:6" s="50" customFormat="1" x14ac:dyDescent="0.3">
      <c r="A119" s="54"/>
      <c r="B119" s="55"/>
      <c r="C119" s="55"/>
      <c r="D119" s="56"/>
    </row>
    <row r="120" spans="1:6" ht="19.5" x14ac:dyDescent="0.4">
      <c r="A120" s="330" t="s">
        <v>208</v>
      </c>
      <c r="B120" s="331"/>
      <c r="C120" s="331"/>
      <c r="D120" s="331"/>
      <c r="E120" s="331"/>
      <c r="F120" s="33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32" t="s">
        <v>38</v>
      </c>
      <c r="B132" s="333"/>
      <c r="C132" s="334"/>
      <c r="D132" s="214">
        <f>SUM(B121:C131)</f>
        <v>0</v>
      </c>
    </row>
    <row r="133" spans="1:6" x14ac:dyDescent="0.3">
      <c r="A133" s="332" t="s">
        <v>342</v>
      </c>
      <c r="B133" s="333"/>
      <c r="C133" s="334"/>
      <c r="D133" s="63">
        <f>D132/(COUNT(B121:C131)*2)</f>
        <v>0</v>
      </c>
    </row>
    <row r="134" spans="1:6" s="50" customFormat="1" x14ac:dyDescent="0.3">
      <c r="A134" s="54"/>
      <c r="B134" s="55"/>
      <c r="C134" s="55"/>
      <c r="D134" s="61"/>
    </row>
    <row r="135" spans="1:6" ht="19.5" x14ac:dyDescent="0.4">
      <c r="A135" s="330" t="s">
        <v>78</v>
      </c>
      <c r="B135" s="331"/>
      <c r="C135" s="331"/>
      <c r="D135" s="331"/>
      <c r="E135" s="331"/>
      <c r="F135" s="33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32" t="s">
        <v>38</v>
      </c>
      <c r="B148" s="333"/>
      <c r="C148" s="334"/>
      <c r="D148" s="214">
        <f>SUM(B136:C147)</f>
        <v>0</v>
      </c>
    </row>
    <row r="149" spans="1:6" x14ac:dyDescent="0.3">
      <c r="A149" s="332" t="s">
        <v>342</v>
      </c>
      <c r="B149" s="333"/>
      <c r="C149" s="334"/>
      <c r="D149" s="65">
        <f>D148/(COUNT(B136:C147)*2)</f>
        <v>0</v>
      </c>
    </row>
    <row r="150" spans="1:6" s="50" customFormat="1" x14ac:dyDescent="0.3">
      <c r="A150" s="54"/>
      <c r="B150" s="55"/>
      <c r="C150" s="55"/>
      <c r="D150" s="56"/>
    </row>
    <row r="151" spans="1:6" ht="19.5" x14ac:dyDescent="0.4">
      <c r="A151" s="330" t="s">
        <v>243</v>
      </c>
      <c r="B151" s="331"/>
      <c r="C151" s="331"/>
      <c r="D151" s="331"/>
      <c r="E151" s="331"/>
      <c r="F151" s="33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32" t="s">
        <v>38</v>
      </c>
      <c r="B160" s="335"/>
      <c r="C160" s="336"/>
      <c r="D160" s="215">
        <f>SUM(B152:C159)</f>
        <v>0</v>
      </c>
    </row>
    <row r="161" spans="1:6" x14ac:dyDescent="0.3">
      <c r="A161" s="332" t="s">
        <v>342</v>
      </c>
      <c r="B161" s="333"/>
      <c r="C161" s="334"/>
      <c r="D161" s="65">
        <f>D160/(COUNT(B152:C159)*2)</f>
        <v>0</v>
      </c>
    </row>
    <row r="162" spans="1:6" s="50" customFormat="1" x14ac:dyDescent="0.3">
      <c r="A162" s="54"/>
      <c r="B162" s="55"/>
      <c r="C162" s="57"/>
      <c r="D162" s="58"/>
    </row>
    <row r="163" spans="1:6" ht="19.5" x14ac:dyDescent="0.4">
      <c r="A163" s="330" t="s">
        <v>85</v>
      </c>
      <c r="B163" s="331"/>
      <c r="C163" s="331"/>
      <c r="D163" s="331"/>
      <c r="E163" s="331"/>
      <c r="F163" s="33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32" t="s">
        <v>38</v>
      </c>
      <c r="B168" s="333"/>
      <c r="C168" s="334"/>
      <c r="D168" s="214">
        <f>SUM(B164:C167)</f>
        <v>0</v>
      </c>
    </row>
    <row r="169" spans="1:6" x14ac:dyDescent="0.3">
      <c r="A169" s="332" t="s">
        <v>342</v>
      </c>
      <c r="B169" s="333"/>
      <c r="C169" s="334"/>
      <c r="D169" s="65">
        <f>D168/(COUNT(B164:C167)*2)</f>
        <v>0</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32" t="s">
        <v>38</v>
      </c>
      <c r="B176" s="333"/>
      <c r="C176" s="334"/>
      <c r="D176" s="214">
        <f>SUM(B172:C175)</f>
        <v>0</v>
      </c>
    </row>
    <row r="177" spans="1:6" x14ac:dyDescent="0.3">
      <c r="A177" s="332" t="s">
        <v>342</v>
      </c>
      <c r="B177" s="333"/>
      <c r="C177" s="334"/>
      <c r="D177" s="65">
        <f>D176/(COUNT(B172:C175)*2)</f>
        <v>0</v>
      </c>
    </row>
    <row r="178" spans="1:6" s="50" customFormat="1" x14ac:dyDescent="0.3">
      <c r="A178" s="54"/>
      <c r="B178" s="55"/>
      <c r="C178" s="55"/>
      <c r="D178" s="56"/>
    </row>
    <row r="179" spans="1:6" ht="19.5" x14ac:dyDescent="0.4">
      <c r="A179" s="330" t="s">
        <v>87</v>
      </c>
      <c r="B179" s="331"/>
      <c r="C179" s="331"/>
      <c r="D179" s="331"/>
      <c r="E179" s="331"/>
      <c r="F179" s="33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32" t="s">
        <v>38</v>
      </c>
      <c r="B185" s="333"/>
      <c r="C185" s="334"/>
      <c r="D185" s="214">
        <f>SUM(B180:C184)</f>
        <v>0</v>
      </c>
    </row>
    <row r="186" spans="1:6" x14ac:dyDescent="0.3">
      <c r="A186" s="332" t="s">
        <v>342</v>
      </c>
      <c r="B186" s="333"/>
      <c r="C186" s="334"/>
      <c r="D186" s="65">
        <f>D185/(COUNT(B180:C184)*2)</f>
        <v>0</v>
      </c>
    </row>
    <row r="187" spans="1:6" s="50" customFormat="1" x14ac:dyDescent="0.3">
      <c r="A187" s="54"/>
      <c r="B187" s="55"/>
      <c r="C187" s="55"/>
      <c r="D187" s="56"/>
    </row>
    <row r="188" spans="1:6" ht="19.5" x14ac:dyDescent="0.4">
      <c r="A188" s="330" t="s">
        <v>242</v>
      </c>
      <c r="B188" s="331"/>
      <c r="C188" s="331"/>
      <c r="D188" s="331"/>
      <c r="E188" s="331"/>
      <c r="F188" s="33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32" t="s">
        <v>38</v>
      </c>
      <c r="B193" s="333"/>
      <c r="C193" s="334"/>
      <c r="D193" s="97">
        <f>SUM(B189:C192)</f>
        <v>0</v>
      </c>
    </row>
    <row r="194" spans="1:4" x14ac:dyDescent="0.3">
      <c r="A194" s="332" t="s">
        <v>342</v>
      </c>
      <c r="B194" s="333"/>
      <c r="C194" s="33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386" zoomScale="90" zoomScaleNormal="71" zoomScaleSheetLayoutView="90" workbookViewId="0">
      <selection activeCell="A480" sqref="A48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24"/>
      <c r="E1" s="324"/>
      <c r="F1" s="324"/>
      <c r="G1" s="324"/>
      <c r="H1" s="324"/>
      <c r="I1" s="32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25" t="s">
        <v>201</v>
      </c>
      <c r="B7" s="325"/>
      <c r="C7" s="325"/>
      <c r="D7" s="325"/>
      <c r="E7" s="325"/>
      <c r="F7" s="325"/>
      <c r="G7" s="124"/>
      <c r="H7" s="124"/>
      <c r="I7" s="124"/>
    </row>
    <row r="8" spans="1:9" ht="29.25" x14ac:dyDescent="0.45">
      <c r="A8" s="326" t="str">
        <f>'Page de garde'!D18</f>
        <v>Sfax Chihia</v>
      </c>
      <c r="B8" s="326"/>
      <c r="C8" s="326"/>
      <c r="D8" s="326"/>
      <c r="E8" s="326"/>
      <c r="F8" s="326"/>
      <c r="G8" s="126"/>
      <c r="H8" s="126"/>
      <c r="I8" s="124"/>
    </row>
    <row r="9" spans="1:9" ht="24" x14ac:dyDescent="0.45">
      <c r="A9" s="38" t="s">
        <v>44</v>
      </c>
      <c r="B9" s="327" t="s">
        <v>464</v>
      </c>
      <c r="C9" s="327"/>
      <c r="D9" s="327"/>
      <c r="E9" s="327"/>
      <c r="F9" s="327"/>
      <c r="G9" s="126"/>
      <c r="H9" s="126"/>
      <c r="I9" s="124"/>
    </row>
    <row r="10" spans="1:9" ht="24" x14ac:dyDescent="0.45">
      <c r="A10" s="39" t="s">
        <v>46</v>
      </c>
      <c r="B10" s="328" t="s">
        <v>465</v>
      </c>
      <c r="C10" s="329"/>
      <c r="D10" s="329"/>
      <c r="E10" s="329"/>
      <c r="F10" s="329"/>
      <c r="G10" s="126"/>
      <c r="H10" s="126"/>
      <c r="I10" s="124"/>
    </row>
    <row r="11" spans="1:9" ht="24" x14ac:dyDescent="0.45">
      <c r="A11" s="38" t="s">
        <v>45</v>
      </c>
      <c r="B11" s="323">
        <v>42794</v>
      </c>
      <c r="C11" s="323"/>
      <c r="D11" s="323"/>
      <c r="E11" s="323"/>
      <c r="F11" s="323"/>
      <c r="G11" s="126"/>
      <c r="H11" s="126"/>
      <c r="I11" s="124"/>
    </row>
    <row r="12" spans="1:9" ht="24" x14ac:dyDescent="0.45">
      <c r="A12" s="38" t="s">
        <v>276</v>
      </c>
      <c r="B12" s="316">
        <f>D505</f>
        <v>0.9269406392694064</v>
      </c>
      <c r="C12" s="316"/>
      <c r="D12" s="316"/>
      <c r="E12" s="316"/>
      <c r="F12" s="316"/>
      <c r="G12" s="126"/>
      <c r="H12" s="126"/>
      <c r="I12" s="124"/>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7" t="s">
        <v>36</v>
      </c>
      <c r="C15" s="77" t="s">
        <v>35</v>
      </c>
      <c r="D15" s="319"/>
      <c r="E15" s="320"/>
      <c r="F15" s="319"/>
      <c r="G15" s="36"/>
      <c r="H15" s="36"/>
    </row>
    <row r="16" spans="1:9" ht="18" x14ac:dyDescent="0.35">
      <c r="A16" s="311" t="s">
        <v>0</v>
      </c>
      <c r="B16" s="311"/>
      <c r="C16" s="311"/>
      <c r="D16" s="311"/>
      <c r="E16" s="311"/>
      <c r="F16" s="311"/>
      <c r="G16" s="36"/>
      <c r="H16" s="36"/>
    </row>
    <row r="17" spans="1:8" ht="18" x14ac:dyDescent="0.3">
      <c r="A17" s="182">
        <f>B11</f>
        <v>42794</v>
      </c>
      <c r="B17" s="36"/>
      <c r="C17" s="36"/>
      <c r="D17" s="36"/>
      <c r="E17" s="36"/>
      <c r="F17" s="36"/>
      <c r="G17" s="36"/>
      <c r="H17" s="36"/>
    </row>
    <row r="18" spans="1:8" ht="18" x14ac:dyDescent="0.25">
      <c r="A18" s="321" t="s">
        <v>1</v>
      </c>
      <c r="B18" s="322"/>
      <c r="C18" s="322"/>
      <c r="D18" s="322"/>
      <c r="E18" s="322"/>
      <c r="F18" s="322"/>
    </row>
    <row r="19" spans="1:8" x14ac:dyDescent="0.25">
      <c r="A19" s="17" t="s">
        <v>10</v>
      </c>
      <c r="B19" s="136">
        <v>2</v>
      </c>
      <c r="C19" s="136"/>
      <c r="D19" s="135" t="s">
        <v>448</v>
      </c>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312" t="s">
        <v>18</v>
      </c>
      <c r="B26" s="313"/>
      <c r="C26" s="313"/>
      <c r="D26" s="313"/>
      <c r="E26" s="313"/>
      <c r="F26" s="313"/>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t="s">
        <v>450</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3" t="s">
        <v>449</v>
      </c>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311" t="s">
        <v>137</v>
      </c>
      <c r="B43" s="311"/>
      <c r="C43" s="311"/>
      <c r="D43" s="311"/>
      <c r="E43" s="311"/>
      <c r="F43" s="311"/>
    </row>
    <row r="44" spans="1:7" x14ac:dyDescent="0.25">
      <c r="A44" s="183">
        <f>B11</f>
        <v>42794</v>
      </c>
      <c r="B44" s="6"/>
      <c r="C44" s="7"/>
      <c r="D44" s="6"/>
    </row>
    <row r="45" spans="1:7" ht="16.5" x14ac:dyDescent="0.25">
      <c r="A45" s="314" t="s">
        <v>63</v>
      </c>
      <c r="B45" s="315"/>
      <c r="C45" s="315"/>
      <c r="D45" s="315"/>
      <c r="E45" s="315"/>
      <c r="F45" s="315"/>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t="s">
        <v>34</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t="s">
        <v>34</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10</v>
      </c>
    </row>
    <row r="55" spans="1:6" x14ac:dyDescent="0.25">
      <c r="A55" s="19" t="s">
        <v>37</v>
      </c>
      <c r="B55" s="20"/>
      <c r="C55" s="21"/>
      <c r="D55" s="63">
        <f>D54/(COUNT(B46:C53)*2)</f>
        <v>1</v>
      </c>
    </row>
    <row r="56" spans="1:6" x14ac:dyDescent="0.25">
      <c r="A56" s="9"/>
      <c r="B56" s="6"/>
      <c r="C56" s="7"/>
      <c r="D56" s="6"/>
    </row>
    <row r="57" spans="1:6" ht="18" x14ac:dyDescent="0.25">
      <c r="A57" s="312" t="s">
        <v>65</v>
      </c>
      <c r="B57" s="313"/>
      <c r="C57" s="313"/>
      <c r="D57" s="313"/>
      <c r="E57" s="313"/>
      <c r="F57" s="313"/>
    </row>
    <row r="58" spans="1:6" ht="24" customHeight="1" x14ac:dyDescent="0.25">
      <c r="A58" s="169" t="s">
        <v>314</v>
      </c>
      <c r="B58" s="144" t="s">
        <v>34</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46.5" x14ac:dyDescent="0.35">
      <c r="A62" s="76" t="s">
        <v>67</v>
      </c>
      <c r="B62" s="170">
        <v>1</v>
      </c>
      <c r="C62" s="217" t="str">
        <f>IF(B62=0, -5, "0")</f>
        <v>0</v>
      </c>
      <c r="D62" s="142" t="s">
        <v>473</v>
      </c>
      <c r="E62" s="147"/>
      <c r="F62" s="66"/>
    </row>
    <row r="63" spans="1:6" ht="30" x14ac:dyDescent="0.25">
      <c r="A63" s="17" t="s">
        <v>277</v>
      </c>
      <c r="B63" s="170" t="s">
        <v>34</v>
      </c>
      <c r="C63" s="144"/>
      <c r="D63" s="142"/>
      <c r="E63" s="147"/>
      <c r="F63" s="66"/>
    </row>
    <row r="64" spans="1:6" ht="36" x14ac:dyDescent="0.25">
      <c r="A64" s="108" t="s">
        <v>272</v>
      </c>
      <c r="B64" s="170" t="s">
        <v>34</v>
      </c>
      <c r="C64" s="217" t="str">
        <f>IF(B64=0, -5, "0")</f>
        <v>0</v>
      </c>
      <c r="D64" s="142" t="s">
        <v>451</v>
      </c>
      <c r="E64" s="147"/>
      <c r="F64" s="66"/>
    </row>
    <row r="65" spans="1:7" ht="16.5" x14ac:dyDescent="0.3">
      <c r="A65" s="49" t="s">
        <v>271</v>
      </c>
      <c r="B65" s="170" t="s">
        <v>34</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t="s">
        <v>452</v>
      </c>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t="s">
        <v>453</v>
      </c>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27</v>
      </c>
    </row>
    <row r="82" spans="1:6" x14ac:dyDescent="0.25">
      <c r="A82" s="19" t="s">
        <v>37</v>
      </c>
      <c r="B82" s="20"/>
      <c r="C82" s="21"/>
      <c r="D82" s="63">
        <f>D81/(COUNT(B58:C80)*2)</f>
        <v>0.9642857142857143</v>
      </c>
    </row>
    <row r="83" spans="1:6" ht="15" customHeight="1" x14ac:dyDescent="0.25">
      <c r="A83" s="9"/>
      <c r="B83" s="6"/>
      <c r="C83" s="7"/>
      <c r="D83" s="6"/>
    </row>
    <row r="84" spans="1:6" ht="15" customHeight="1" x14ac:dyDescent="0.25">
      <c r="A84" s="312" t="s">
        <v>25</v>
      </c>
      <c r="B84" s="313"/>
      <c r="C84" s="313"/>
      <c r="D84" s="313"/>
      <c r="E84" s="313"/>
      <c r="F84" s="313"/>
    </row>
    <row r="85" spans="1:6" x14ac:dyDescent="0.25">
      <c r="A85" s="17" t="s">
        <v>314</v>
      </c>
      <c r="B85" s="153" t="s">
        <v>34</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55">
        <v>1</v>
      </c>
      <c r="E92" s="102"/>
      <c r="F92" s="102"/>
    </row>
    <row r="93" spans="1:6" x14ac:dyDescent="0.25">
      <c r="A93" s="19" t="s">
        <v>38</v>
      </c>
      <c r="B93" s="19"/>
      <c r="C93" s="19"/>
      <c r="D93" s="19">
        <f>SUM(B85:C91)</f>
        <v>12</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49</v>
      </c>
    </row>
    <row r="97" spans="1:6" ht="16.5" customHeight="1" x14ac:dyDescent="0.25">
      <c r="A97" s="78" t="s">
        <v>224</v>
      </c>
      <c r="B97" s="84"/>
      <c r="C97" s="85"/>
      <c r="D97" s="82">
        <f>D96/(COUNT(B85:C91,B46:C53,B58:C80)*2)</f>
        <v>0.98</v>
      </c>
    </row>
    <row r="98" spans="1:6" x14ac:dyDescent="0.25">
      <c r="A98" s="5"/>
      <c r="B98" s="6"/>
      <c r="C98" s="7"/>
      <c r="D98" s="6"/>
    </row>
    <row r="99" spans="1:6" ht="18" x14ac:dyDescent="0.35">
      <c r="A99" s="311" t="s">
        <v>129</v>
      </c>
      <c r="B99" s="311"/>
      <c r="C99" s="311"/>
      <c r="D99" s="311"/>
      <c r="E99" s="311"/>
      <c r="F99" s="311"/>
    </row>
    <row r="100" spans="1:6" x14ac:dyDescent="0.25">
      <c r="A100" s="183">
        <f>B11</f>
        <v>42794</v>
      </c>
      <c r="B100" s="6"/>
      <c r="C100" s="7"/>
      <c r="D100" s="6"/>
    </row>
    <row r="101" spans="1:6" ht="16.5" x14ac:dyDescent="0.25">
      <c r="A101" s="314" t="s">
        <v>63</v>
      </c>
      <c r="B101" s="315"/>
      <c r="C101" s="315"/>
      <c r="D101" s="315"/>
      <c r="E101" s="315"/>
      <c r="F101" s="315"/>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t="s">
        <v>34</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1</v>
      </c>
    </row>
    <row r="112" spans="1:6" x14ac:dyDescent="0.25">
      <c r="A112" s="9"/>
      <c r="B112" s="6"/>
      <c r="C112" s="7"/>
      <c r="D112" s="6"/>
    </row>
    <row r="113" spans="1:6" ht="18" x14ac:dyDescent="0.25">
      <c r="A113" s="312" t="s">
        <v>133</v>
      </c>
      <c r="B113" s="313"/>
      <c r="C113" s="313"/>
      <c r="D113" s="313"/>
      <c r="E113" s="313"/>
      <c r="F113" s="313"/>
    </row>
    <row r="114" spans="1:6" x14ac:dyDescent="0.25">
      <c r="A114" s="17" t="s">
        <v>314</v>
      </c>
      <c r="B114" s="153" t="s">
        <v>34</v>
      </c>
      <c r="C114" s="153"/>
      <c r="D114" s="142"/>
      <c r="E114" s="142"/>
      <c r="F114" s="147"/>
    </row>
    <row r="115" spans="1:6" ht="60" x14ac:dyDescent="0.25">
      <c r="A115" s="18" t="s">
        <v>294</v>
      </c>
      <c r="B115" s="170">
        <v>1</v>
      </c>
      <c r="C115" s="153"/>
      <c r="D115" s="143" t="s">
        <v>426</v>
      </c>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ht="45" x14ac:dyDescent="0.25">
      <c r="A118" s="18" t="s">
        <v>64</v>
      </c>
      <c r="B118" s="170">
        <v>0</v>
      </c>
      <c r="C118" s="153"/>
      <c r="D118" s="12" t="s">
        <v>474</v>
      </c>
      <c r="E118" s="142" t="s">
        <v>454</v>
      </c>
      <c r="F118" s="147"/>
    </row>
    <row r="119" spans="1:6" ht="42" customHeight="1" x14ac:dyDescent="0.25">
      <c r="A119" s="17" t="s">
        <v>175</v>
      </c>
      <c r="B119" s="170" t="s">
        <v>34</v>
      </c>
      <c r="C119" s="153"/>
      <c r="D119" s="12"/>
      <c r="E119" s="147"/>
      <c r="F119" s="147"/>
    </row>
    <row r="120" spans="1:6" x14ac:dyDescent="0.25">
      <c r="A120" s="17" t="s">
        <v>291</v>
      </c>
      <c r="B120" s="170">
        <v>2</v>
      </c>
      <c r="C120" s="153"/>
      <c r="D120" s="12"/>
      <c r="E120" s="147"/>
      <c r="F120" s="147"/>
    </row>
    <row r="121" spans="1:6" ht="18" x14ac:dyDescent="0.35">
      <c r="A121" s="76" t="s">
        <v>74</v>
      </c>
      <c r="B121" s="170" t="s">
        <v>34</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t="s">
        <v>34</v>
      </c>
      <c r="C125" s="217" t="str">
        <f>IF(B125=0, -5, "0")</f>
        <v>0</v>
      </c>
      <c r="D125" s="142" t="s">
        <v>475</v>
      </c>
      <c r="E125" s="142"/>
      <c r="F125" s="147"/>
    </row>
    <row r="126" spans="1:6" ht="16.5" x14ac:dyDescent="0.3">
      <c r="A126" s="49" t="s">
        <v>271</v>
      </c>
      <c r="B126" s="177" t="s">
        <v>34</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25</v>
      </c>
    </row>
    <row r="135" spans="1:6" x14ac:dyDescent="0.25">
      <c r="A135" s="19" t="s">
        <v>37</v>
      </c>
      <c r="B135" s="20"/>
      <c r="C135" s="21"/>
      <c r="D135" s="63">
        <f>D134/(COUNT(B114:C133)*2)</f>
        <v>0.8928571428571429</v>
      </c>
    </row>
    <row r="136" spans="1:6" x14ac:dyDescent="0.25">
      <c r="A136" s="9"/>
      <c r="B136" s="6"/>
      <c r="C136" s="7"/>
      <c r="D136" s="6"/>
    </row>
    <row r="137" spans="1:6" ht="18" x14ac:dyDescent="0.25">
      <c r="A137" s="312" t="s">
        <v>73</v>
      </c>
      <c r="B137" s="313"/>
      <c r="C137" s="313"/>
      <c r="D137" s="313"/>
      <c r="E137" s="313"/>
      <c r="F137" s="313"/>
    </row>
    <row r="138" spans="1:6" ht="30" x14ac:dyDescent="0.25">
      <c r="A138" s="17" t="s">
        <v>372</v>
      </c>
      <c r="B138" s="153" t="s">
        <v>34</v>
      </c>
      <c r="C138" s="153"/>
      <c r="D138" s="142"/>
      <c r="E138" s="146"/>
      <c r="F138" s="147"/>
    </row>
    <row r="139" spans="1:6" ht="30" x14ac:dyDescent="0.25">
      <c r="A139" s="18" t="s">
        <v>144</v>
      </c>
      <c r="B139" s="170">
        <v>2</v>
      </c>
      <c r="C139" s="153"/>
      <c r="D139" s="143" t="s">
        <v>480</v>
      </c>
      <c r="E139" s="147"/>
      <c r="F139" s="147"/>
    </row>
    <row r="140" spans="1:6" ht="18" x14ac:dyDescent="0.35">
      <c r="A140" s="76" t="s">
        <v>59</v>
      </c>
      <c r="B140" s="170" t="s">
        <v>34</v>
      </c>
      <c r="C140" s="217" t="str">
        <f>IF(B140=0, -5, "0")</f>
        <v>0</v>
      </c>
      <c r="D140" s="142"/>
      <c r="E140" s="142"/>
      <c r="F140" s="147"/>
    </row>
    <row r="141" spans="1:6" ht="91.5" x14ac:dyDescent="0.35">
      <c r="A141" s="83" t="s">
        <v>55</v>
      </c>
      <c r="B141" s="170">
        <v>0</v>
      </c>
      <c r="C141" s="217">
        <f>IF(B141=0, -5, "0")</f>
        <v>-5</v>
      </c>
      <c r="D141" s="12" t="s">
        <v>424</v>
      </c>
      <c r="E141" s="142" t="s">
        <v>427</v>
      </c>
      <c r="F141" s="147"/>
    </row>
    <row r="142" spans="1:6" ht="16.5" x14ac:dyDescent="0.3">
      <c r="A142" s="53" t="s">
        <v>149</v>
      </c>
      <c r="B142" s="170" t="s">
        <v>34</v>
      </c>
      <c r="C142" s="153"/>
      <c r="D142" s="149"/>
      <c r="E142" s="147"/>
      <c r="F142" s="147"/>
    </row>
    <row r="143" spans="1:6" ht="18" x14ac:dyDescent="0.35">
      <c r="A143" s="83" t="s">
        <v>476</v>
      </c>
      <c r="B143" s="170" t="s">
        <v>34</v>
      </c>
      <c r="C143" s="217" t="str">
        <f>IF(B143=0, -5, "0")</f>
        <v>0</v>
      </c>
      <c r="D143" s="142" t="s">
        <v>455</v>
      </c>
      <c r="E143" s="142"/>
      <c r="F143" s="147"/>
    </row>
    <row r="144" spans="1:6" ht="16.5" x14ac:dyDescent="0.25">
      <c r="A144" s="186" t="s">
        <v>75</v>
      </c>
      <c r="B144" s="170">
        <v>2</v>
      </c>
      <c r="C144" s="177"/>
      <c r="D144" s="187"/>
      <c r="E144" s="142"/>
      <c r="F144" s="147"/>
    </row>
    <row r="145" spans="1:6" ht="66" x14ac:dyDescent="0.25">
      <c r="A145" s="110" t="s">
        <v>477</v>
      </c>
      <c r="B145" s="170" t="s">
        <v>34</v>
      </c>
      <c r="C145" s="154"/>
      <c r="D145" s="142"/>
      <c r="E145" s="7"/>
      <c r="F145" s="102"/>
    </row>
    <row r="146" spans="1:6" x14ac:dyDescent="0.25">
      <c r="A146" s="19" t="s">
        <v>38</v>
      </c>
      <c r="B146" s="19"/>
      <c r="C146" s="19"/>
      <c r="D146" s="19">
        <f>SUM(B138:C144)</f>
        <v>-1</v>
      </c>
    </row>
    <row r="147" spans="1:6" x14ac:dyDescent="0.25">
      <c r="A147" s="19" t="s">
        <v>37</v>
      </c>
      <c r="B147" s="20"/>
      <c r="C147" s="21"/>
      <c r="D147" s="63">
        <f>D146/(COUNT(B138:C144)*2)</f>
        <v>-0.125</v>
      </c>
    </row>
    <row r="148" spans="1:6" x14ac:dyDescent="0.25">
      <c r="A148" s="9"/>
      <c r="B148" s="6"/>
      <c r="C148" s="7"/>
      <c r="D148" s="6"/>
    </row>
    <row r="149" spans="1:6" ht="18" x14ac:dyDescent="0.25">
      <c r="A149" s="78" t="s">
        <v>138</v>
      </c>
      <c r="B149" s="84"/>
      <c r="C149" s="85"/>
      <c r="D149" s="81">
        <f>SUM(D146,D110,D134)</f>
        <v>38</v>
      </c>
    </row>
    <row r="150" spans="1:6" ht="18" x14ac:dyDescent="0.25">
      <c r="A150" s="78" t="s">
        <v>225</v>
      </c>
      <c r="B150" s="84"/>
      <c r="C150" s="85"/>
      <c r="D150" s="82">
        <f>D149/(COUNT(B138:C144,B102:C109,B114:C133)*2)</f>
        <v>0.76</v>
      </c>
    </row>
    <row r="151" spans="1:6" x14ac:dyDescent="0.25">
      <c r="A151" s="9"/>
      <c r="B151" s="6"/>
      <c r="C151" s="7"/>
      <c r="D151" s="6"/>
    </row>
    <row r="152" spans="1:6" ht="18" x14ac:dyDescent="0.35">
      <c r="A152" s="311" t="s">
        <v>130</v>
      </c>
      <c r="B152" s="311"/>
      <c r="C152" s="311"/>
      <c r="D152" s="311"/>
      <c r="E152" s="311"/>
      <c r="F152" s="311"/>
    </row>
    <row r="153" spans="1:6" x14ac:dyDescent="0.25">
      <c r="A153" s="183">
        <f>B11</f>
        <v>42794</v>
      </c>
      <c r="B153" s="6"/>
      <c r="C153" s="7"/>
      <c r="D153" s="59"/>
    </row>
    <row r="154" spans="1:6" ht="16.5" x14ac:dyDescent="0.25">
      <c r="A154" s="314" t="s">
        <v>63</v>
      </c>
      <c r="B154" s="315"/>
      <c r="C154" s="315"/>
      <c r="D154" s="315"/>
      <c r="E154" s="315"/>
      <c r="F154" s="315"/>
    </row>
    <row r="155" spans="1:6" ht="30" x14ac:dyDescent="0.25">
      <c r="A155" s="23" t="s">
        <v>132</v>
      </c>
      <c r="B155" s="153">
        <v>2</v>
      </c>
      <c r="C155" s="153"/>
      <c r="D155" s="142" t="s">
        <v>428</v>
      </c>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12" t="s">
        <v>134</v>
      </c>
      <c r="B166" s="313"/>
      <c r="C166" s="313"/>
      <c r="D166" s="313"/>
      <c r="E166" s="313"/>
      <c r="F166" s="313"/>
    </row>
    <row r="167" spans="1:6" x14ac:dyDescent="0.25">
      <c r="A167" s="17" t="s">
        <v>314</v>
      </c>
      <c r="B167" s="153">
        <v>2</v>
      </c>
      <c r="C167" s="153"/>
      <c r="D167" s="143"/>
      <c r="E167" s="147"/>
      <c r="F167" s="66"/>
    </row>
    <row r="168" spans="1:6" x14ac:dyDescent="0.25">
      <c r="A168" s="18" t="s">
        <v>102</v>
      </c>
      <c r="B168" s="170">
        <v>1</v>
      </c>
      <c r="C168" s="153"/>
      <c r="D168" s="143" t="s">
        <v>419</v>
      </c>
      <c r="E168" s="147"/>
      <c r="F168" s="66"/>
    </row>
    <row r="169" spans="1:6" x14ac:dyDescent="0.25">
      <c r="A169" s="18" t="s">
        <v>135</v>
      </c>
      <c r="B169" s="170">
        <v>2</v>
      </c>
      <c r="C169" s="153"/>
      <c r="D169" s="143"/>
      <c r="E169" s="147"/>
      <c r="F169" s="66"/>
    </row>
    <row r="170" spans="1:6" ht="144" customHeight="1" x14ac:dyDescent="0.25">
      <c r="A170" s="18" t="s">
        <v>64</v>
      </c>
      <c r="B170" s="170">
        <v>0</v>
      </c>
      <c r="C170" s="153"/>
      <c r="D170" s="12" t="s">
        <v>481</v>
      </c>
      <c r="E170" s="143" t="s">
        <v>418</v>
      </c>
      <c r="F170" s="66"/>
    </row>
    <row r="171" spans="1:6" ht="45" x14ac:dyDescent="0.25">
      <c r="A171" s="18" t="s">
        <v>279</v>
      </c>
      <c r="B171" s="170">
        <v>1</v>
      </c>
      <c r="C171" s="153"/>
      <c r="D171" s="12" t="s">
        <v>429</v>
      </c>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60" x14ac:dyDescent="0.35">
      <c r="A174" s="76" t="s">
        <v>251</v>
      </c>
      <c r="B174" s="170">
        <v>1</v>
      </c>
      <c r="C174" s="217" t="str">
        <f>IF(B174=0, -5, "0")</f>
        <v>0</v>
      </c>
      <c r="D174" s="12" t="s">
        <v>482</v>
      </c>
      <c r="E174" s="142"/>
      <c r="F174" s="66"/>
    </row>
    <row r="175" spans="1:6" x14ac:dyDescent="0.25">
      <c r="A175" s="17" t="s">
        <v>313</v>
      </c>
      <c r="B175" s="170">
        <v>2</v>
      </c>
      <c r="C175" s="153"/>
      <c r="D175" s="149"/>
      <c r="E175" s="147"/>
      <c r="F175" s="66"/>
    </row>
    <row r="176" spans="1:6" ht="60" x14ac:dyDescent="0.35">
      <c r="A176" s="86" t="s">
        <v>209</v>
      </c>
      <c r="B176" s="170">
        <v>1</v>
      </c>
      <c r="C176" s="217" t="str">
        <f>IF(B176=0, -5, "0")</f>
        <v>0</v>
      </c>
      <c r="D176" s="143" t="s">
        <v>483</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30" x14ac:dyDescent="0.25">
      <c r="A180" s="107" t="s">
        <v>168</v>
      </c>
      <c r="B180" s="170">
        <v>1</v>
      </c>
      <c r="C180" s="218" t="str">
        <f>IF(B180=0, -5, "0")</f>
        <v>0</v>
      </c>
      <c r="D180" s="146" t="s">
        <v>423</v>
      </c>
      <c r="E180" s="173"/>
      <c r="F180" s="66"/>
    </row>
    <row r="181" spans="1:7" ht="30" x14ac:dyDescent="0.25">
      <c r="A181" s="24" t="s">
        <v>83</v>
      </c>
      <c r="B181" s="170">
        <v>2</v>
      </c>
      <c r="C181" s="153"/>
      <c r="D181" s="142" t="s">
        <v>484</v>
      </c>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29</v>
      </c>
    </row>
    <row r="187" spans="1:7" x14ac:dyDescent="0.25">
      <c r="A187" s="19" t="s">
        <v>37</v>
      </c>
      <c r="B187" s="20"/>
      <c r="C187" s="21"/>
      <c r="D187" s="63">
        <f>D186/(COUNT(B167:C184)*2)</f>
        <v>0.80555555555555558</v>
      </c>
    </row>
    <row r="188" spans="1:7" x14ac:dyDescent="0.25">
      <c r="A188" s="9"/>
      <c r="B188" s="6"/>
      <c r="C188" s="7"/>
      <c r="D188" s="6"/>
    </row>
    <row r="189" spans="1:7" ht="18" x14ac:dyDescent="0.25">
      <c r="A189" s="78" t="s">
        <v>139</v>
      </c>
      <c r="B189" s="84"/>
      <c r="C189" s="85"/>
      <c r="D189" s="81">
        <f>SUM(D163,D186)</f>
        <v>45</v>
      </c>
    </row>
    <row r="190" spans="1:7" ht="18" x14ac:dyDescent="0.25">
      <c r="A190" s="78" t="s">
        <v>226</v>
      </c>
      <c r="B190" s="84"/>
      <c r="C190" s="85"/>
      <c r="D190" s="82">
        <f>D189/(COUNT(B155:C162,B167:C184)*2)</f>
        <v>0.86538461538461542</v>
      </c>
    </row>
    <row r="191" spans="1:7" x14ac:dyDescent="0.25">
      <c r="A191" s="9"/>
      <c r="B191" s="6"/>
      <c r="C191" s="7"/>
      <c r="D191" s="6"/>
    </row>
    <row r="192" spans="1:7" ht="18" x14ac:dyDescent="0.35">
      <c r="A192" s="311" t="s">
        <v>167</v>
      </c>
      <c r="B192" s="311"/>
      <c r="C192" s="311"/>
      <c r="D192" s="311"/>
      <c r="E192" s="311"/>
      <c r="F192" s="311"/>
    </row>
    <row r="193" spans="1:7" x14ac:dyDescent="0.25">
      <c r="A193" s="189">
        <f>B11</f>
        <v>42794</v>
      </c>
      <c r="B193" s="6"/>
      <c r="C193" s="7"/>
      <c r="D193" s="6"/>
    </row>
    <row r="194" spans="1:7" ht="18" x14ac:dyDescent="0.25">
      <c r="A194" s="312" t="s">
        <v>158</v>
      </c>
      <c r="B194" s="313"/>
      <c r="C194" s="313"/>
      <c r="D194" s="313"/>
      <c r="E194" s="313"/>
      <c r="F194" s="313"/>
    </row>
    <row r="195" spans="1:7" ht="36" x14ac:dyDescent="0.35">
      <c r="A195" s="83" t="s">
        <v>27</v>
      </c>
      <c r="B195" s="153" t="s">
        <v>34</v>
      </c>
      <c r="C195" s="217" t="str">
        <f>IF(B195=0, -5, "0")</f>
        <v>0</v>
      </c>
      <c r="D195" s="142"/>
      <c r="E195" s="147"/>
      <c r="F195" s="66"/>
    </row>
    <row r="196" spans="1:7" x14ac:dyDescent="0.25">
      <c r="A196" s="23" t="s">
        <v>57</v>
      </c>
      <c r="B196" s="170" t="s">
        <v>34</v>
      </c>
      <c r="C196" s="153"/>
      <c r="D196" s="142"/>
      <c r="E196" s="147"/>
      <c r="F196" s="66"/>
    </row>
    <row r="197" spans="1:7" x14ac:dyDescent="0.25">
      <c r="A197" s="33" t="s">
        <v>297</v>
      </c>
      <c r="B197" s="170" t="s">
        <v>34</v>
      </c>
      <c r="C197" s="153"/>
      <c r="D197" s="142"/>
      <c r="E197" s="173"/>
      <c r="F197" s="66"/>
    </row>
    <row r="198" spans="1:7" x14ac:dyDescent="0.25">
      <c r="A198" s="23" t="s">
        <v>100</v>
      </c>
      <c r="B198" s="170" t="s">
        <v>34</v>
      </c>
      <c r="C198" s="153"/>
      <c r="D198" s="142"/>
      <c r="E198" s="147"/>
      <c r="F198" s="66"/>
    </row>
    <row r="199" spans="1:7" x14ac:dyDescent="0.25">
      <c r="A199" s="23" t="s">
        <v>154</v>
      </c>
      <c r="B199" s="170" t="s">
        <v>34</v>
      </c>
      <c r="C199" s="153"/>
      <c r="D199" s="142"/>
      <c r="E199" s="147"/>
      <c r="F199" s="66"/>
    </row>
    <row r="200" spans="1:7" x14ac:dyDescent="0.25">
      <c r="A200" s="33" t="s">
        <v>153</v>
      </c>
      <c r="B200" s="170" t="s">
        <v>34</v>
      </c>
      <c r="C200" s="153"/>
      <c r="D200" s="142"/>
      <c r="E200" s="147"/>
      <c r="F200" s="66"/>
    </row>
    <row r="201" spans="1:7" x14ac:dyDescent="0.25">
      <c r="A201" s="33" t="s">
        <v>28</v>
      </c>
      <c r="B201" s="170" t="s">
        <v>34</v>
      </c>
      <c r="C201" s="153"/>
      <c r="D201" s="142"/>
      <c r="E201" s="147"/>
      <c r="F201" s="66"/>
    </row>
    <row r="202" spans="1:7" x14ac:dyDescent="0.25">
      <c r="A202" s="33" t="s">
        <v>155</v>
      </c>
      <c r="B202" s="170" t="s">
        <v>34</v>
      </c>
      <c r="C202" s="153"/>
      <c r="D202" s="149"/>
      <c r="E202" s="147"/>
      <c r="F202" s="66"/>
    </row>
    <row r="203" spans="1:7" ht="18" x14ac:dyDescent="0.35">
      <c r="A203" s="190" t="s">
        <v>298</v>
      </c>
      <c r="B203" s="170" t="s">
        <v>34</v>
      </c>
      <c r="C203" s="217" t="str">
        <f>IF(B203=0, -5, "0")</f>
        <v>0</v>
      </c>
      <c r="D203" s="142"/>
      <c r="E203" s="147"/>
      <c r="F203" s="66"/>
    </row>
    <row r="204" spans="1:7" ht="16.5" x14ac:dyDescent="0.3">
      <c r="A204" s="191" t="s">
        <v>362</v>
      </c>
      <c r="B204" s="170" t="s">
        <v>34</v>
      </c>
      <c r="C204" s="217" t="str">
        <f>IF(B204=0, -5, "0")</f>
        <v>0</v>
      </c>
      <c r="D204" s="146"/>
      <c r="E204" s="147"/>
      <c r="F204" s="147"/>
      <c r="G204" s="172"/>
    </row>
    <row r="205" spans="1:7" x14ac:dyDescent="0.25">
      <c r="A205" s="174" t="s">
        <v>145</v>
      </c>
      <c r="B205" s="170" t="s">
        <v>34</v>
      </c>
      <c r="C205" s="153"/>
      <c r="D205" s="142"/>
      <c r="E205" s="147"/>
      <c r="F205" s="66"/>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312" t="s">
        <v>76</v>
      </c>
      <c r="B209" s="313"/>
      <c r="C209" s="313"/>
      <c r="D209" s="313"/>
      <c r="E209" s="313"/>
      <c r="F209" s="313"/>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v>1</v>
      </c>
      <c r="C212" s="153"/>
      <c r="D212" s="143" t="s">
        <v>420</v>
      </c>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v>2</v>
      </c>
      <c r="C215" s="153"/>
      <c r="D215" s="156"/>
      <c r="E215" s="168"/>
      <c r="F215" s="66"/>
    </row>
    <row r="216" spans="1:7" ht="141.75" customHeight="1" x14ac:dyDescent="0.25">
      <c r="A216" s="18" t="s">
        <v>70</v>
      </c>
      <c r="B216" s="170">
        <v>0</v>
      </c>
      <c r="C216" s="153"/>
      <c r="D216" s="12" t="s">
        <v>458</v>
      </c>
      <c r="E216" s="143" t="s">
        <v>456</v>
      </c>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t="s">
        <v>34</v>
      </c>
      <c r="C224" s="218" t="str">
        <f>IF(B224=0, -5, "0")</f>
        <v>0</v>
      </c>
      <c r="D224" s="146"/>
      <c r="E224" s="147"/>
      <c r="F224" s="66"/>
    </row>
    <row r="225" spans="1:6" ht="45" x14ac:dyDescent="0.25">
      <c r="A225" s="24" t="s">
        <v>83</v>
      </c>
      <c r="B225" s="170">
        <v>1</v>
      </c>
      <c r="C225" s="153"/>
      <c r="D225" s="142" t="s">
        <v>457</v>
      </c>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16</v>
      </c>
    </row>
    <row r="230" spans="1:6" x14ac:dyDescent="0.25">
      <c r="A230" s="19" t="s">
        <v>37</v>
      </c>
      <c r="B230" s="20"/>
      <c r="C230" s="21"/>
      <c r="D230" s="63">
        <f>D229/(COUNT(B210:C228)*2)</f>
        <v>0.8</v>
      </c>
    </row>
    <row r="231" spans="1:6" x14ac:dyDescent="0.25">
      <c r="A231" s="9"/>
      <c r="B231" s="6"/>
      <c r="C231" s="7"/>
      <c r="D231" s="6"/>
    </row>
    <row r="232" spans="1:6" ht="18" x14ac:dyDescent="0.25">
      <c r="A232" s="312" t="s">
        <v>191</v>
      </c>
      <c r="B232" s="313"/>
      <c r="C232" s="313"/>
      <c r="D232" s="313"/>
      <c r="E232" s="313"/>
      <c r="F232" s="313"/>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t="s">
        <v>34</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30</v>
      </c>
    </row>
    <row r="246" spans="1:6" ht="18" x14ac:dyDescent="0.25">
      <c r="A246" s="103" t="s">
        <v>227</v>
      </c>
      <c r="B246" s="104"/>
      <c r="C246" s="105"/>
      <c r="D246" s="106">
        <f>D245/(COUNT(B210:C228,B233:C240,B195:C205)*2)</f>
        <v>0.88235294117647056</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3">
        <f>B11</f>
        <v>42794</v>
      </c>
      <c r="B249" s="6"/>
      <c r="C249" s="7"/>
      <c r="D249" s="6"/>
    </row>
    <row r="250" spans="1:6" s="3" customFormat="1" ht="18" x14ac:dyDescent="0.25">
      <c r="A250" s="312" t="s">
        <v>79</v>
      </c>
      <c r="B250" s="313"/>
      <c r="C250" s="313"/>
      <c r="D250" s="313"/>
      <c r="E250" s="313"/>
      <c r="F250" s="313"/>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2" t="s">
        <v>478</v>
      </c>
      <c r="B267" s="145">
        <v>1</v>
      </c>
      <c r="C267" s="145"/>
      <c r="D267" s="3" t="s">
        <v>459</v>
      </c>
      <c r="E267" s="148"/>
      <c r="F267" s="67"/>
    </row>
    <row r="268" spans="1:6" s="3" customFormat="1" ht="18" customHeight="1" x14ac:dyDescent="0.25">
      <c r="A268" s="18" t="s">
        <v>206</v>
      </c>
      <c r="B268" s="171">
        <v>1</v>
      </c>
      <c r="C268" s="27"/>
      <c r="D268" s="11" t="s">
        <v>446</v>
      </c>
      <c r="E268" s="67"/>
      <c r="F268" s="67"/>
    </row>
    <row r="269" spans="1:6" s="3" customFormat="1" x14ac:dyDescent="0.25">
      <c r="A269" s="17" t="s">
        <v>312</v>
      </c>
      <c r="B269" s="171">
        <v>2</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162"/>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30"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24</v>
      </c>
    </row>
    <row r="286" spans="1:6" s="3" customFormat="1" x14ac:dyDescent="0.25">
      <c r="A286" s="19" t="s">
        <v>37</v>
      </c>
      <c r="B286" s="20"/>
      <c r="C286" s="21"/>
      <c r="D286" s="63">
        <f>D285/(COUNT(B267:C283)*2)</f>
        <v>0.92307692307692313</v>
      </c>
    </row>
    <row r="287" spans="1:6" s="3" customFormat="1" x14ac:dyDescent="0.25">
      <c r="A287" s="9"/>
      <c r="B287" s="6"/>
      <c r="C287" s="7"/>
      <c r="D287" s="6"/>
    </row>
    <row r="288" spans="1:6" s="3" customFormat="1" ht="18" x14ac:dyDescent="0.25">
      <c r="A288" s="78" t="s">
        <v>82</v>
      </c>
      <c r="B288" s="84"/>
      <c r="C288" s="85"/>
      <c r="D288" s="81">
        <f>SUM(D285,D263)</f>
        <v>46</v>
      </c>
    </row>
    <row r="289" spans="1:7" s="3" customFormat="1" ht="18" x14ac:dyDescent="0.25">
      <c r="A289" s="78" t="s">
        <v>228</v>
      </c>
      <c r="B289" s="84"/>
      <c r="C289" s="85"/>
      <c r="D289" s="82">
        <f>D288/(COUNT(B251:C262,B267:C283)*2)</f>
        <v>0.95833333333333337</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2">
        <f>B11</f>
        <v>42794</v>
      </c>
      <c r="B292" s="6"/>
      <c r="C292" s="7"/>
      <c r="D292" s="59"/>
    </row>
    <row r="293" spans="1:7" ht="18" x14ac:dyDescent="0.25">
      <c r="A293" s="312" t="s">
        <v>19</v>
      </c>
      <c r="B293" s="313"/>
      <c r="C293" s="313"/>
      <c r="D293" s="313"/>
      <c r="E293" s="313"/>
      <c r="F293" s="313"/>
    </row>
    <row r="294" spans="1:7" ht="20.25" customHeight="1" x14ac:dyDescent="0.25">
      <c r="A294" s="32" t="s">
        <v>62</v>
      </c>
      <c r="B294" s="153">
        <v>2</v>
      </c>
      <c r="C294" s="153"/>
      <c r="D294" s="142"/>
      <c r="E294" s="66"/>
      <c r="F294" s="66"/>
    </row>
    <row r="295" spans="1:7" ht="30" x14ac:dyDescent="0.25">
      <c r="A295" s="22" t="s">
        <v>6</v>
      </c>
      <c r="B295" s="170">
        <v>1</v>
      </c>
      <c r="C295" s="153"/>
      <c r="D295" s="142" t="s">
        <v>437</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t="s">
        <v>34</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13</v>
      </c>
    </row>
    <row r="303" spans="1:7" x14ac:dyDescent="0.25">
      <c r="A303" s="19" t="s">
        <v>37</v>
      </c>
      <c r="B303" s="20"/>
      <c r="C303" s="21"/>
      <c r="D303" s="63">
        <f>D302/(COUNT(B294:C301)*2)</f>
        <v>0.9285714285714286</v>
      </c>
    </row>
    <row r="304" spans="1:7" x14ac:dyDescent="0.25">
      <c r="A304" s="34"/>
      <c r="B304" s="6"/>
      <c r="C304" s="7"/>
      <c r="D304" s="6"/>
    </row>
    <row r="305" spans="1:6" ht="18" x14ac:dyDescent="0.25">
      <c r="A305" s="312" t="s">
        <v>122</v>
      </c>
      <c r="B305" s="313"/>
      <c r="C305" s="313"/>
      <c r="D305" s="313"/>
      <c r="E305" s="313"/>
      <c r="F305" s="313"/>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61.5" x14ac:dyDescent="0.35">
      <c r="A309" s="76" t="s">
        <v>367</v>
      </c>
      <c r="B309" s="171">
        <v>1</v>
      </c>
      <c r="C309" s="217" t="str">
        <f>IF(B309=0, -5, "0")</f>
        <v>0</v>
      </c>
      <c r="D309" s="157" t="s">
        <v>431</v>
      </c>
      <c r="E309" s="147"/>
      <c r="F309" s="66"/>
    </row>
    <row r="310" spans="1:6" x14ac:dyDescent="0.25">
      <c r="A310" s="17" t="s">
        <v>108</v>
      </c>
      <c r="B310" s="171" t="s">
        <v>34</v>
      </c>
      <c r="C310" s="153"/>
      <c r="D310" s="156"/>
      <c r="E310" s="142"/>
      <c r="F310" s="66"/>
    </row>
    <row r="311" spans="1:6" ht="18" x14ac:dyDescent="0.35">
      <c r="A311" s="76" t="s">
        <v>61</v>
      </c>
      <c r="B311" s="171" t="s">
        <v>34</v>
      </c>
      <c r="C311" s="217" t="str">
        <f>IF(B311=0, -5, "0")</f>
        <v>0</v>
      </c>
      <c r="D311" s="157"/>
      <c r="E311" s="142"/>
      <c r="F311" s="66"/>
    </row>
    <row r="312" spans="1:6" x14ac:dyDescent="0.25">
      <c r="A312" s="18" t="s">
        <v>254</v>
      </c>
      <c r="B312" s="171" t="s">
        <v>34</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11</v>
      </c>
    </row>
    <row r="319" spans="1:6" x14ac:dyDescent="0.25">
      <c r="A319" s="19" t="s">
        <v>37</v>
      </c>
      <c r="B319" s="20"/>
      <c r="C319" s="21"/>
      <c r="D319" s="63">
        <f>D318/(COUNT(B306:C316)*2)</f>
        <v>0.91666666666666663</v>
      </c>
    </row>
    <row r="320" spans="1:6" x14ac:dyDescent="0.25">
      <c r="A320" s="8"/>
      <c r="B320" s="7"/>
      <c r="C320" s="7"/>
      <c r="D320" s="7"/>
    </row>
    <row r="321" spans="1:9" ht="18" x14ac:dyDescent="0.25">
      <c r="A321" s="78" t="s">
        <v>41</v>
      </c>
      <c r="B321" s="84"/>
      <c r="C321" s="85"/>
      <c r="D321" s="81">
        <f>SUM(D318,D302)</f>
        <v>24</v>
      </c>
    </row>
    <row r="322" spans="1:9" ht="18" x14ac:dyDescent="0.25">
      <c r="A322" s="78" t="s">
        <v>229</v>
      </c>
      <c r="B322" s="84"/>
      <c r="C322" s="85"/>
      <c r="D322" s="82">
        <f>D321/(COUNT(B306:C316,B294:C301)*2)</f>
        <v>0.92307692307692313</v>
      </c>
    </row>
    <row r="323" spans="1:9" x14ac:dyDescent="0.25">
      <c r="A323" s="9"/>
      <c r="B323" s="6"/>
      <c r="C323" s="7"/>
      <c r="D323" s="6"/>
    </row>
    <row r="324" spans="1:9" ht="18" x14ac:dyDescent="0.35">
      <c r="A324" s="311" t="s">
        <v>21</v>
      </c>
      <c r="B324" s="311"/>
      <c r="C324" s="311"/>
      <c r="D324" s="311"/>
      <c r="E324" s="311"/>
      <c r="F324" s="311"/>
    </row>
    <row r="325" spans="1:9" x14ac:dyDescent="0.25">
      <c r="A325" s="193">
        <f>B11</f>
        <v>42794</v>
      </c>
      <c r="B325" s="6"/>
      <c r="C325" s="7"/>
      <c r="D325" s="6"/>
    </row>
    <row r="326" spans="1:9" ht="18" x14ac:dyDescent="0.25">
      <c r="A326" s="312" t="s">
        <v>12</v>
      </c>
      <c r="B326" s="313"/>
      <c r="C326" s="313"/>
      <c r="D326" s="313"/>
      <c r="E326" s="313"/>
      <c r="F326" s="313"/>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34.5" customHeight="1" x14ac:dyDescent="0.25">
      <c r="A329" s="17" t="s">
        <v>100</v>
      </c>
      <c r="B329" s="170">
        <v>1</v>
      </c>
      <c r="C329" s="153"/>
      <c r="D329" s="143" t="s">
        <v>441</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312" t="s">
        <v>25</v>
      </c>
      <c r="B339" s="313"/>
      <c r="C339" s="313"/>
      <c r="D339" s="313"/>
      <c r="E339" s="313"/>
      <c r="F339" s="313"/>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t="s">
        <v>34</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6">
        <v>1</v>
      </c>
      <c r="E345" s="102"/>
      <c r="F345" s="102"/>
    </row>
    <row r="346" spans="1:6" ht="20.25" customHeight="1" x14ac:dyDescent="0.25">
      <c r="A346" s="19" t="s">
        <v>38</v>
      </c>
      <c r="B346" s="19"/>
      <c r="C346" s="19"/>
      <c r="D346" s="19">
        <f>SUM(B340:C344)</f>
        <v>8</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0.96153846153846156</v>
      </c>
    </row>
    <row r="351" spans="1:6" x14ac:dyDescent="0.25">
      <c r="A351" s="9"/>
      <c r="B351" s="6"/>
      <c r="C351" s="7"/>
      <c r="D351" s="6"/>
    </row>
    <row r="352" spans="1:6" ht="18" x14ac:dyDescent="0.35">
      <c r="A352" s="311" t="s">
        <v>8</v>
      </c>
      <c r="B352" s="311"/>
      <c r="C352" s="311"/>
      <c r="D352" s="311"/>
      <c r="E352" s="311"/>
      <c r="F352" s="311"/>
    </row>
    <row r="353" spans="1:6" x14ac:dyDescent="0.25">
      <c r="A353" s="183">
        <f>B11</f>
        <v>42794</v>
      </c>
      <c r="B353" s="6"/>
      <c r="C353" s="7"/>
      <c r="D353" s="59"/>
    </row>
    <row r="354" spans="1:6" ht="16.5" x14ac:dyDescent="0.25">
      <c r="A354" s="314" t="s">
        <v>113</v>
      </c>
      <c r="B354" s="315"/>
      <c r="C354" s="315"/>
      <c r="D354" s="315"/>
      <c r="E354" s="315"/>
      <c r="F354" s="315"/>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312" t="s">
        <v>25</v>
      </c>
      <c r="B366" s="313"/>
      <c r="C366" s="313"/>
      <c r="D366" s="313"/>
      <c r="E366" s="313"/>
      <c r="F366" s="313"/>
    </row>
    <row r="367" spans="1:6" x14ac:dyDescent="0.25">
      <c r="A367" s="17" t="s">
        <v>314</v>
      </c>
      <c r="B367" s="145">
        <v>2</v>
      </c>
      <c r="C367" s="145"/>
      <c r="D367" s="152"/>
      <c r="E367" s="66"/>
      <c r="F367" s="66"/>
    </row>
    <row r="368" spans="1:6" ht="30" x14ac:dyDescent="0.25">
      <c r="A368" s="18" t="s">
        <v>105</v>
      </c>
      <c r="B368" s="171">
        <v>1</v>
      </c>
      <c r="C368" s="153"/>
      <c r="D368" s="143" t="s">
        <v>435</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t="s">
        <v>34</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19</v>
      </c>
    </row>
    <row r="380" spans="1:6" x14ac:dyDescent="0.25">
      <c r="A380" s="19" t="s">
        <v>37</v>
      </c>
      <c r="B380" s="20"/>
      <c r="C380" s="20"/>
      <c r="D380" s="64">
        <f>D379/(COUNT(B367:C378)*2)</f>
        <v>0.95</v>
      </c>
    </row>
    <row r="381" spans="1:6" ht="13.5" customHeight="1" x14ac:dyDescent="0.25">
      <c r="A381" s="44"/>
      <c r="B381" s="44"/>
      <c r="C381" s="44"/>
      <c r="D381" s="44"/>
    </row>
    <row r="382" spans="1:6" ht="13.5" customHeight="1" x14ac:dyDescent="0.25">
      <c r="A382" s="312" t="s">
        <v>124</v>
      </c>
      <c r="B382" s="313"/>
      <c r="C382" s="313"/>
      <c r="D382" s="313"/>
      <c r="E382" s="313"/>
      <c r="F382" s="313"/>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17.25"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0.9821428571428571</v>
      </c>
      <c r="E403" s="172"/>
    </row>
    <row r="404" spans="1:6" x14ac:dyDescent="0.25">
      <c r="A404" s="5"/>
      <c r="B404" s="6"/>
      <c r="C404" s="7"/>
      <c r="D404" s="6"/>
    </row>
    <row r="405" spans="1:6" ht="18" x14ac:dyDescent="0.35">
      <c r="A405" s="311" t="s">
        <v>125</v>
      </c>
      <c r="B405" s="311"/>
      <c r="C405" s="311"/>
      <c r="D405" s="311"/>
      <c r="E405" s="311"/>
      <c r="F405" s="311"/>
    </row>
    <row r="406" spans="1:6" x14ac:dyDescent="0.25">
      <c r="A406" s="192">
        <f>B11</f>
        <v>42794</v>
      </c>
      <c r="B406" s="6"/>
      <c r="C406" s="7"/>
      <c r="D406" s="6"/>
    </row>
    <row r="407" spans="1:6" ht="16.5" x14ac:dyDescent="0.25">
      <c r="A407" s="314" t="s">
        <v>19</v>
      </c>
      <c r="B407" s="315"/>
      <c r="C407" s="315"/>
      <c r="D407" s="315"/>
      <c r="E407" s="315"/>
      <c r="F407" s="315"/>
    </row>
    <row r="408" spans="1:6" ht="30" x14ac:dyDescent="0.25">
      <c r="A408" s="32" t="s">
        <v>62</v>
      </c>
      <c r="B408" s="27">
        <v>2</v>
      </c>
      <c r="C408" s="27"/>
      <c r="D408" s="4" t="s">
        <v>460</v>
      </c>
      <c r="E408" s="66"/>
      <c r="F408" s="66"/>
    </row>
    <row r="409" spans="1:6" x14ac:dyDescent="0.25">
      <c r="A409" s="22" t="s">
        <v>6</v>
      </c>
      <c r="B409" s="170">
        <v>2</v>
      </c>
      <c r="C409" s="27"/>
      <c r="D409" s="4"/>
      <c r="E409" s="66"/>
      <c r="F409" s="66"/>
    </row>
    <row r="410" spans="1:6" x14ac:dyDescent="0.25">
      <c r="A410" s="32" t="s">
        <v>20</v>
      </c>
      <c r="B410" s="170" t="s">
        <v>34</v>
      </c>
      <c r="C410" s="27"/>
      <c r="D410" s="156"/>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t="s">
        <v>34</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10</v>
      </c>
    </row>
    <row r="416" spans="1:6" x14ac:dyDescent="0.25">
      <c r="A416" s="19" t="s">
        <v>37</v>
      </c>
      <c r="B416" s="20"/>
      <c r="C416" s="21"/>
      <c r="D416" s="63">
        <f>D415/(COUNT(B408:C414)*2)</f>
        <v>1</v>
      </c>
    </row>
    <row r="417" spans="1:6" x14ac:dyDescent="0.25">
      <c r="A417" s="34"/>
      <c r="B417" s="6"/>
      <c r="C417" s="7"/>
      <c r="D417" s="6"/>
    </row>
    <row r="418" spans="1:6" ht="16.5" x14ac:dyDescent="0.25">
      <c r="A418" s="314" t="s">
        <v>122</v>
      </c>
      <c r="B418" s="315"/>
      <c r="C418" s="315"/>
      <c r="D418" s="315"/>
      <c r="E418" s="315"/>
      <c r="F418" s="315"/>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ht="30" x14ac:dyDescent="0.25">
      <c r="A421" s="17" t="s">
        <v>407</v>
      </c>
      <c r="B421" s="170">
        <v>0</v>
      </c>
      <c r="C421" s="27"/>
      <c r="D421" s="4" t="s">
        <v>432</v>
      </c>
      <c r="E421" s="168" t="s">
        <v>433</v>
      </c>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1</v>
      </c>
      <c r="C428" s="29"/>
      <c r="D428" s="134">
        <v>0.5</v>
      </c>
      <c r="E428" s="102"/>
      <c r="F428" s="102"/>
    </row>
    <row r="429" spans="1:6" x14ac:dyDescent="0.25">
      <c r="A429" s="19" t="s">
        <v>38</v>
      </c>
      <c r="B429" s="19"/>
      <c r="C429" s="19"/>
      <c r="D429" s="97">
        <f>SUM(B419:C427)</f>
        <v>14</v>
      </c>
    </row>
    <row r="430" spans="1:6" x14ac:dyDescent="0.25">
      <c r="A430" s="19" t="s">
        <v>37</v>
      </c>
      <c r="B430" s="20"/>
      <c r="C430" s="21"/>
      <c r="D430" s="63">
        <f>D429/(COUNT(B419:C427)*2)</f>
        <v>0.875</v>
      </c>
    </row>
    <row r="431" spans="1:6" x14ac:dyDescent="0.25">
      <c r="A431" s="8"/>
      <c r="B431" s="7"/>
      <c r="C431" s="7"/>
      <c r="D431" s="7"/>
    </row>
    <row r="432" spans="1:6" ht="18" x14ac:dyDescent="0.25">
      <c r="A432" s="78" t="s">
        <v>128</v>
      </c>
      <c r="B432" s="84"/>
      <c r="C432" s="85"/>
      <c r="D432" s="81">
        <f>SUM(D429,D415)</f>
        <v>24</v>
      </c>
    </row>
    <row r="433" spans="1:7" ht="18" x14ac:dyDescent="0.25">
      <c r="A433" s="78" t="s">
        <v>232</v>
      </c>
      <c r="B433" s="84"/>
      <c r="C433" s="85"/>
      <c r="D433" s="82">
        <f>D432/(COUNT(B419:C427,B408:C414)*2)</f>
        <v>0.92307692307692313</v>
      </c>
    </row>
    <row r="434" spans="1:7" x14ac:dyDescent="0.25">
      <c r="A434" s="5"/>
      <c r="B434" s="6"/>
      <c r="C434" s="7"/>
      <c r="D434" s="6"/>
    </row>
    <row r="435" spans="1:7" s="167" customFormat="1" ht="18" x14ac:dyDescent="0.35">
      <c r="A435" s="311" t="s">
        <v>374</v>
      </c>
      <c r="B435" s="311"/>
      <c r="C435" s="311"/>
      <c r="D435" s="311"/>
      <c r="E435" s="311"/>
      <c r="F435" s="311"/>
    </row>
    <row r="436" spans="1:7" s="167" customFormat="1" x14ac:dyDescent="0.25">
      <c r="A436" s="195">
        <f>+B11</f>
        <v>42794</v>
      </c>
      <c r="B436" s="6"/>
      <c r="C436" s="7"/>
      <c r="D436" s="6"/>
    </row>
    <row r="437" spans="1:7" ht="18" x14ac:dyDescent="0.25">
      <c r="A437" s="312" t="s">
        <v>375</v>
      </c>
      <c r="B437" s="313"/>
      <c r="C437" s="313"/>
      <c r="D437" s="313"/>
      <c r="E437" s="313"/>
      <c r="F437" s="313"/>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479</v>
      </c>
      <c r="B440" s="170">
        <v>2</v>
      </c>
      <c r="C440" s="145"/>
      <c r="D440" s="147"/>
      <c r="E440" s="148"/>
      <c r="F440" s="147"/>
    </row>
    <row r="441" spans="1:7" ht="16.5" x14ac:dyDescent="0.3">
      <c r="A441" s="48" t="s">
        <v>195</v>
      </c>
      <c r="B441" s="170">
        <v>1</v>
      </c>
      <c r="C441" s="145"/>
      <c r="D441" s="146" t="s">
        <v>414</v>
      </c>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312" t="s">
        <v>31</v>
      </c>
      <c r="B444" s="313"/>
      <c r="C444" s="313"/>
      <c r="D444" s="313"/>
      <c r="E444" s="313"/>
      <c r="F444" s="313"/>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53">
        <v>2</v>
      </c>
      <c r="C456" s="153"/>
      <c r="D456" s="142" t="s">
        <v>444</v>
      </c>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45" x14ac:dyDescent="0.25">
      <c r="A466" s="32" t="s">
        <v>288</v>
      </c>
      <c r="B466" s="145">
        <v>2</v>
      </c>
      <c r="C466" s="145"/>
      <c r="D466" s="146" t="s">
        <v>485</v>
      </c>
      <c r="E466" s="148"/>
      <c r="F466" s="66"/>
    </row>
    <row r="467" spans="1:7" ht="45" customHeight="1" x14ac:dyDescent="0.3">
      <c r="A467" s="181" t="s">
        <v>306</v>
      </c>
      <c r="B467" s="171" t="s">
        <v>34</v>
      </c>
      <c r="C467" s="218" t="str">
        <f>IF(B467=0, -5, "0")</f>
        <v>0</v>
      </c>
      <c r="D467" s="146" t="s">
        <v>461</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422</v>
      </c>
      <c r="B480" s="170">
        <v>1</v>
      </c>
      <c r="C480" s="153"/>
      <c r="D480" s="142" t="s">
        <v>486</v>
      </c>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463</v>
      </c>
      <c r="B485" s="170" t="s">
        <v>34</v>
      </c>
      <c r="C485" s="153"/>
      <c r="D485" s="142" t="s">
        <v>462</v>
      </c>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17</v>
      </c>
      <c r="H491" s="167"/>
      <c r="I491" s="167"/>
      <c r="J491" s="167"/>
      <c r="K491" s="167"/>
      <c r="L491" s="167"/>
      <c r="M491" s="167"/>
      <c r="N491" s="167"/>
    </row>
    <row r="492" spans="1:14" x14ac:dyDescent="0.25">
      <c r="A492" s="19" t="s">
        <v>37</v>
      </c>
      <c r="B492" s="20"/>
      <c r="C492" s="21"/>
      <c r="D492" s="63">
        <f>D491/(COUNT(B475:C489)*2)</f>
        <v>0.94444444444444442</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311" t="s">
        <v>152</v>
      </c>
      <c r="B494" s="311"/>
      <c r="C494" s="311"/>
      <c r="D494" s="311"/>
      <c r="E494" s="311"/>
      <c r="F494" s="311"/>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0.9642857142857143</v>
      </c>
    </row>
    <row r="504" spans="1:6" ht="27.75" customHeight="1" x14ac:dyDescent="0.3">
      <c r="A504" s="71" t="s">
        <v>47</v>
      </c>
      <c r="B504" s="72"/>
      <c r="C504" s="73"/>
      <c r="D504" s="74">
        <f>SUM(D500,D491,D461,D451,D402,D349,D321,D40,D470,D288,D245,D149,D432,D189,D96)</f>
        <v>406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0.9269406392694064</v>
      </c>
    </row>
  </sheetData>
  <sheetProtection algorithmName="SHA-512" hashValue="ZneMbjvJambB5aN2wF/u5h//Qczpz1lNGIeQhZ7in0xleSFk4hAi6bmrnLL5p3Gg4+Q5YYmmZJvpSjNBISXslQ==" saltValue="G8fSbEFzBuBw2O2mXJkDNQ==" spinCount="100000" sheet="1" formatCells="0" formatColumns="0" formatRow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475:B490 B210:B228 B251:B262 B233:B241 B267:B284 B294:B301 B306:B317 B340:B345 B327:B335 B355:B362 B383:B387 B367:B378 B392:B398 B438:B441 B445:B447 B419:B428 B456:B460 B466:B469 B496:B499 B195:B205">
      <formula1>Liste</formula1>
    </dataValidation>
  </dataValidations>
  <pageMargins left="0.7" right="0.7" top="0.75" bottom="0.75" header="0.3" footer="0.3"/>
  <pageSetup paperSize="9" scale="32"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1" zoomScale="90" zoomScaleSheetLayoutView="90" workbookViewId="0">
      <selection activeCell="D180" sqref="D18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2"/>
      <c r="E1" s="342"/>
      <c r="F1" s="342"/>
      <c r="G1" s="342"/>
      <c r="H1" s="342"/>
      <c r="I1" s="342"/>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325" t="s">
        <v>52</v>
      </c>
      <c r="B6" s="325"/>
      <c r="C6" s="325"/>
      <c r="D6" s="325"/>
      <c r="E6" s="325"/>
      <c r="F6" s="325"/>
      <c r="G6" s="126"/>
      <c r="H6" s="126"/>
      <c r="I6" s="126"/>
    </row>
    <row r="7" spans="1:9" s="36" customFormat="1" ht="21.75" customHeight="1" x14ac:dyDescent="0.45">
      <c r="A7" s="326" t="str">
        <f>'A1 Exploitation'!A8:F8</f>
        <v>Sfax Chihia</v>
      </c>
      <c r="B7" s="326"/>
      <c r="C7" s="326"/>
      <c r="D7" s="326"/>
      <c r="E7" s="326"/>
      <c r="F7" s="326"/>
      <c r="G7" s="126"/>
      <c r="H7" s="126"/>
      <c r="I7" s="126"/>
    </row>
    <row r="8" spans="1:9" s="36" customFormat="1" ht="24" x14ac:dyDescent="0.45">
      <c r="A8" s="38" t="s">
        <v>44</v>
      </c>
      <c r="B8" s="343" t="str">
        <f>'A1 Exploitation'!B9:F9</f>
        <v>Mme Meriam CHOUCHENE</v>
      </c>
      <c r="C8" s="343"/>
      <c r="D8" s="343"/>
      <c r="E8" s="343"/>
      <c r="F8" s="343"/>
      <c r="G8" s="126"/>
      <c r="H8" s="126"/>
      <c r="I8" s="126"/>
    </row>
    <row r="9" spans="1:9" s="36" customFormat="1" ht="24" x14ac:dyDescent="0.45">
      <c r="A9" s="39" t="s">
        <v>46</v>
      </c>
      <c r="B9" s="344" t="str">
        <f>'A1 Exploitation'!B10:F10</f>
        <v>Directeur &amp; chefs rayons</v>
      </c>
      <c r="C9" s="344"/>
      <c r="D9" s="344"/>
      <c r="E9" s="344"/>
      <c r="F9" s="344"/>
      <c r="G9" s="126"/>
      <c r="H9" s="126"/>
      <c r="I9" s="126"/>
    </row>
    <row r="10" spans="1:9" s="36" customFormat="1" ht="24" x14ac:dyDescent="0.45">
      <c r="A10" s="38" t="s">
        <v>45</v>
      </c>
      <c r="B10" s="341">
        <f>'A1 Exploitation'!B11:F11</f>
        <v>42794</v>
      </c>
      <c r="C10" s="341"/>
      <c r="D10" s="341"/>
      <c r="E10" s="341"/>
      <c r="F10" s="341"/>
      <c r="G10" s="126"/>
      <c r="H10" s="126"/>
      <c r="I10" s="126"/>
    </row>
    <row r="11" spans="1:9" s="36" customFormat="1" ht="24" x14ac:dyDescent="0.45">
      <c r="A11" s="38" t="s">
        <v>341</v>
      </c>
      <c r="B11" s="345">
        <f>D198</f>
        <v>0.81372549019607843</v>
      </c>
      <c r="C11" s="345"/>
      <c r="D11" s="345"/>
      <c r="E11" s="345"/>
      <c r="F11" s="345"/>
      <c r="G11" s="126"/>
      <c r="H11" s="126"/>
      <c r="I11" s="126"/>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70" t="s">
        <v>36</v>
      </c>
      <c r="C14" s="70" t="s">
        <v>35</v>
      </c>
      <c r="D14" s="319"/>
      <c r="E14" s="319"/>
      <c r="F14" s="319"/>
    </row>
    <row r="15" spans="1:9" x14ac:dyDescent="0.3">
      <c r="A15" s="41"/>
      <c r="B15" s="41"/>
      <c r="C15" s="41"/>
      <c r="D15" s="41"/>
    </row>
    <row r="16" spans="1:9" ht="19.5" x14ac:dyDescent="0.4">
      <c r="A16" s="346" t="s">
        <v>0</v>
      </c>
      <c r="B16" s="347"/>
      <c r="C16" s="347"/>
      <c r="D16" s="347"/>
      <c r="E16" s="347"/>
      <c r="F16" s="347"/>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48" t="s">
        <v>38</v>
      </c>
      <c r="B22" s="335"/>
      <c r="C22" s="336"/>
      <c r="D22" s="127">
        <f>SUM(B17:C21)</f>
        <v>10</v>
      </c>
    </row>
    <row r="23" spans="1:6" x14ac:dyDescent="0.3">
      <c r="A23" s="332" t="s">
        <v>342</v>
      </c>
      <c r="B23" s="333"/>
      <c r="C23" s="334"/>
      <c r="D23" s="65">
        <f>D22/(COUNT(B17:C21)*2)</f>
        <v>1</v>
      </c>
    </row>
    <row r="24" spans="1:6" s="50" customFormat="1" x14ac:dyDescent="0.3">
      <c r="A24" s="54"/>
      <c r="B24" s="55"/>
      <c r="C24" s="55"/>
      <c r="D24" s="56"/>
    </row>
    <row r="25" spans="1:6" ht="19.5" x14ac:dyDescent="0.4">
      <c r="A25" s="330" t="s">
        <v>4</v>
      </c>
      <c r="B25" s="331"/>
      <c r="C25" s="331"/>
      <c r="D25" s="331"/>
      <c r="E25" s="331"/>
      <c r="F25" s="331"/>
    </row>
    <row r="26" spans="1:6" ht="18" x14ac:dyDescent="0.35">
      <c r="A26" s="76" t="s">
        <v>107</v>
      </c>
      <c r="B26" s="221">
        <v>1</v>
      </c>
      <c r="C26" s="248" t="str">
        <f>IF(B26=0, -5, "0")</f>
        <v>0</v>
      </c>
      <c r="D26" s="222" t="s">
        <v>436</v>
      </c>
      <c r="E26" s="222"/>
      <c r="F26" s="221"/>
    </row>
    <row r="27" spans="1:6" x14ac:dyDescent="0.3">
      <c r="A27" s="41" t="s">
        <v>99</v>
      </c>
      <c r="B27" s="221">
        <v>2</v>
      </c>
      <c r="C27" s="221"/>
      <c r="D27" s="222"/>
      <c r="E27" s="221"/>
      <c r="F27" s="221"/>
    </row>
    <row r="28" spans="1:6" x14ac:dyDescent="0.3">
      <c r="A28" s="41" t="s">
        <v>327</v>
      </c>
      <c r="B28" s="221">
        <v>1</v>
      </c>
      <c r="C28" s="221"/>
      <c r="D28" s="222" t="s">
        <v>430</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32" t="s">
        <v>38</v>
      </c>
      <c r="B32" s="333"/>
      <c r="C32" s="334"/>
      <c r="D32" s="125">
        <f>SUM(B26:C31)</f>
        <v>10</v>
      </c>
    </row>
    <row r="33" spans="1:6" x14ac:dyDescent="0.3">
      <c r="A33" s="332" t="s">
        <v>342</v>
      </c>
      <c r="B33" s="333"/>
      <c r="C33" s="334"/>
      <c r="D33" s="65">
        <f>D32/(COUNT(B26:C31)*2)</f>
        <v>0.83333333333333337</v>
      </c>
    </row>
    <row r="34" spans="1:6" s="50" customFormat="1" x14ac:dyDescent="0.3">
      <c r="A34" s="54"/>
      <c r="B34" s="55"/>
      <c r="C34" s="55"/>
      <c r="D34" s="56"/>
    </row>
    <row r="35" spans="1:6" s="50" customFormat="1" ht="19.5" x14ac:dyDescent="0.4">
      <c r="A35" s="330" t="s">
        <v>246</v>
      </c>
      <c r="B35" s="331"/>
      <c r="C35" s="331"/>
      <c r="D35" s="331"/>
      <c r="E35" s="331"/>
      <c r="F35" s="331"/>
    </row>
    <row r="36" spans="1:6" s="50" customFormat="1" ht="18" x14ac:dyDescent="0.35">
      <c r="A36" s="76" t="s">
        <v>107</v>
      </c>
      <c r="B36" s="221" t="s">
        <v>34</v>
      </c>
      <c r="C36" s="248" t="str">
        <f>IF(B36=0, -5, "0")</f>
        <v>0</v>
      </c>
      <c r="D36" s="222" t="s">
        <v>466</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32" t="s">
        <v>38</v>
      </c>
      <c r="B41" s="333"/>
      <c r="C41" s="334"/>
      <c r="D41" s="125">
        <f>SUM(B36:C40)</f>
        <v>8</v>
      </c>
      <c r="E41" s="37"/>
      <c r="F41" s="37"/>
    </row>
    <row r="42" spans="1:6" s="50" customFormat="1" x14ac:dyDescent="0.3">
      <c r="A42" s="332" t="s">
        <v>342</v>
      </c>
      <c r="B42" s="333"/>
      <c r="C42" s="334"/>
      <c r="D42" s="65">
        <f>D41/(COUNT(B36:C40)*2)</f>
        <v>1</v>
      </c>
      <c r="E42" s="37"/>
      <c r="F42" s="37"/>
    </row>
    <row r="43" spans="1:6" s="50" customFormat="1" x14ac:dyDescent="0.3">
      <c r="A43" s="90"/>
      <c r="B43" s="91"/>
      <c r="C43" s="91"/>
      <c r="D43" s="92"/>
    </row>
    <row r="44" spans="1:6" ht="19.5" x14ac:dyDescent="0.4">
      <c r="A44" s="339" t="s">
        <v>21</v>
      </c>
      <c r="B44" s="340"/>
      <c r="C44" s="340"/>
      <c r="D44" s="340"/>
      <c r="E44" s="340"/>
      <c r="F44" s="340"/>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442</v>
      </c>
      <c r="E49" s="221"/>
      <c r="F49" s="221"/>
    </row>
    <row r="50" spans="1:6" ht="18" x14ac:dyDescent="0.35">
      <c r="A50" s="76" t="s">
        <v>343</v>
      </c>
      <c r="B50" s="221" t="s">
        <v>34</v>
      </c>
      <c r="C50" s="248" t="str">
        <f>IF(B50=0, -5, "0")</f>
        <v>0</v>
      </c>
      <c r="D50" s="225"/>
      <c r="E50" s="221"/>
      <c r="F50" s="221"/>
    </row>
    <row r="51" spans="1:6" x14ac:dyDescent="0.3">
      <c r="A51" s="332" t="s">
        <v>38</v>
      </c>
      <c r="B51" s="333"/>
      <c r="C51" s="334"/>
      <c r="D51" s="125">
        <f>SUM(B45:C50)</f>
        <v>10</v>
      </c>
    </row>
    <row r="52" spans="1:6" x14ac:dyDescent="0.3">
      <c r="A52" s="332" t="s">
        <v>342</v>
      </c>
      <c r="B52" s="333"/>
      <c r="C52" s="334"/>
      <c r="D52" s="65">
        <f>D51/(COUNT(B45:C50)*2)</f>
        <v>1</v>
      </c>
    </row>
    <row r="53" spans="1:6" s="50" customFormat="1" x14ac:dyDescent="0.3">
      <c r="A53" s="54"/>
      <c r="B53" s="55"/>
      <c r="C53" s="55"/>
      <c r="D53" s="56"/>
    </row>
    <row r="54" spans="1:6" ht="19.5" x14ac:dyDescent="0.4">
      <c r="A54" s="330" t="s">
        <v>8</v>
      </c>
      <c r="B54" s="331"/>
      <c r="C54" s="331"/>
      <c r="D54" s="331"/>
      <c r="E54" s="331"/>
      <c r="F54" s="331"/>
    </row>
    <row r="55" spans="1:6" ht="36" x14ac:dyDescent="0.35">
      <c r="A55" s="83" t="s">
        <v>197</v>
      </c>
      <c r="B55" s="221">
        <v>1</v>
      </c>
      <c r="C55" s="248" t="str">
        <f>IF(B55=0, -5, "0")</f>
        <v>0</v>
      </c>
      <c r="D55" s="222" t="s">
        <v>440</v>
      </c>
      <c r="E55" s="221"/>
      <c r="F55" s="221"/>
    </row>
    <row r="56" spans="1:6" x14ac:dyDescent="0.3">
      <c r="A56" s="49" t="s">
        <v>185</v>
      </c>
      <c r="B56" s="221">
        <v>2</v>
      </c>
      <c r="C56" s="221"/>
      <c r="D56" s="221"/>
      <c r="E56" s="226"/>
      <c r="F56" s="221"/>
    </row>
    <row r="57" spans="1:6" ht="33" x14ac:dyDescent="0.3">
      <c r="A57" s="51" t="s">
        <v>282</v>
      </c>
      <c r="B57" s="221">
        <v>1</v>
      </c>
      <c r="C57" s="221"/>
      <c r="D57" s="222" t="s">
        <v>434</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32" t="s">
        <v>38</v>
      </c>
      <c r="B62" s="333"/>
      <c r="C62" s="334"/>
      <c r="D62" s="125">
        <f>SUM(B55:C61)</f>
        <v>12</v>
      </c>
    </row>
    <row r="63" spans="1:6" x14ac:dyDescent="0.3">
      <c r="A63" s="332" t="s">
        <v>342</v>
      </c>
      <c r="B63" s="333"/>
      <c r="C63" s="334"/>
      <c r="D63" s="65">
        <f>D62/(COUNT(B55:C61)*2)</f>
        <v>0.8571428571428571</v>
      </c>
    </row>
    <row r="64" spans="1:6" s="50" customFormat="1" x14ac:dyDescent="0.3">
      <c r="A64" s="54"/>
      <c r="B64" s="55"/>
      <c r="C64" s="55"/>
      <c r="D64" s="56"/>
    </row>
    <row r="65" spans="1:6" ht="19.5" x14ac:dyDescent="0.4">
      <c r="A65" s="330" t="s">
        <v>143</v>
      </c>
      <c r="B65" s="331"/>
      <c r="C65" s="331"/>
      <c r="D65" s="331"/>
      <c r="E65" s="331"/>
      <c r="F65" s="331"/>
    </row>
    <row r="66" spans="1:6" ht="34.5" x14ac:dyDescent="0.4">
      <c r="A66" s="41" t="s">
        <v>318</v>
      </c>
      <c r="B66" s="227">
        <v>0</v>
      </c>
      <c r="C66" s="228"/>
      <c r="D66" s="222" t="s">
        <v>439</v>
      </c>
      <c r="E66" s="222" t="s">
        <v>468</v>
      </c>
      <c r="F66" s="221"/>
    </row>
    <row r="67" spans="1:6" ht="72" customHeight="1" x14ac:dyDescent="0.4">
      <c r="A67" s="41" t="s">
        <v>319</v>
      </c>
      <c r="B67" s="227">
        <v>0</v>
      </c>
      <c r="C67" s="228"/>
      <c r="D67" s="222" t="s">
        <v>469</v>
      </c>
      <c r="E67" s="240" t="s">
        <v>488</v>
      </c>
      <c r="F67" s="221"/>
    </row>
    <row r="68" spans="1:6" ht="19.5" x14ac:dyDescent="0.4">
      <c r="A68" s="41" t="s">
        <v>340</v>
      </c>
      <c r="B68" s="227">
        <v>2</v>
      </c>
      <c r="C68" s="228"/>
      <c r="D68" s="230"/>
      <c r="E68" s="230"/>
      <c r="F68" s="221"/>
    </row>
    <row r="69" spans="1:6" ht="51" x14ac:dyDescent="0.4">
      <c r="A69" s="48" t="s">
        <v>285</v>
      </c>
      <c r="B69" s="227">
        <v>1</v>
      </c>
      <c r="C69" s="228"/>
      <c r="D69" s="222" t="s">
        <v>438</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32" t="s">
        <v>38</v>
      </c>
      <c r="B83" s="333"/>
      <c r="C83" s="334"/>
      <c r="D83" s="125">
        <f>SUM(B66:C82)</f>
        <v>19</v>
      </c>
    </row>
    <row r="84" spans="1:6" x14ac:dyDescent="0.3">
      <c r="A84" s="332" t="s">
        <v>342</v>
      </c>
      <c r="B84" s="333"/>
      <c r="C84" s="334"/>
      <c r="D84" s="65">
        <f>D83/(COUNT(B66:C82)*2)</f>
        <v>0.79166666666666663</v>
      </c>
    </row>
    <row r="85" spans="1:6" s="50" customFormat="1" x14ac:dyDescent="0.3">
      <c r="A85" s="54"/>
      <c r="B85" s="55"/>
      <c r="C85" s="55"/>
      <c r="D85" s="56"/>
    </row>
    <row r="86" spans="1:6" ht="19.5" x14ac:dyDescent="0.4">
      <c r="A86" s="330" t="s">
        <v>237</v>
      </c>
      <c r="B86" s="331"/>
      <c r="C86" s="331"/>
      <c r="D86" s="331"/>
      <c r="E86" s="331"/>
      <c r="F86" s="33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16.5" customHeight="1" x14ac:dyDescent="0.4">
      <c r="A90" s="51" t="s">
        <v>348</v>
      </c>
      <c r="B90" s="237">
        <v>2</v>
      </c>
      <c r="C90" s="228"/>
      <c r="D90" s="234"/>
      <c r="E90" s="221"/>
      <c r="F90" s="221"/>
    </row>
    <row r="91" spans="1:6" ht="19.5" x14ac:dyDescent="0.4">
      <c r="A91" s="48" t="s">
        <v>286</v>
      </c>
      <c r="B91" s="237" t="s">
        <v>34</v>
      </c>
      <c r="C91" s="228"/>
      <c r="D91" s="234"/>
      <c r="E91" s="221"/>
      <c r="F91" s="221"/>
    </row>
    <row r="92" spans="1:6" ht="21.75" customHeight="1" x14ac:dyDescent="0.35">
      <c r="A92" s="89" t="s">
        <v>261</v>
      </c>
      <c r="B92" s="237" t="s">
        <v>34</v>
      </c>
      <c r="C92" s="248" t="str">
        <f>IF(B92=0, -5, "0")</f>
        <v>0</v>
      </c>
      <c r="D92" s="36"/>
      <c r="E92" s="221"/>
      <c r="F92" s="221"/>
    </row>
    <row r="93" spans="1:6" ht="18" x14ac:dyDescent="0.35">
      <c r="A93" s="76" t="s">
        <v>266</v>
      </c>
      <c r="B93" s="237">
        <v>1</v>
      </c>
      <c r="C93" s="238" t="str">
        <f>IF(B93=0, -5, "0")</f>
        <v>0</v>
      </c>
      <c r="D93" s="222" t="s">
        <v>425</v>
      </c>
      <c r="E93" s="221"/>
      <c r="F93" s="221"/>
    </row>
    <row r="94" spans="1:6" ht="39" customHeight="1" x14ac:dyDescent="0.3">
      <c r="A94" s="48" t="s">
        <v>182</v>
      </c>
      <c r="B94" s="237">
        <v>0</v>
      </c>
      <c r="C94" s="221"/>
      <c r="D94" s="240" t="s">
        <v>447</v>
      </c>
      <c r="E94" s="222" t="s">
        <v>467</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32" t="s">
        <v>38</v>
      </c>
      <c r="B101" s="333"/>
      <c r="C101" s="334"/>
      <c r="D101" s="125">
        <f>SUM(B87:C100)</f>
        <v>21</v>
      </c>
    </row>
    <row r="102" spans="1:6" x14ac:dyDescent="0.3">
      <c r="A102" s="332" t="s">
        <v>342</v>
      </c>
      <c r="B102" s="333"/>
      <c r="C102" s="334"/>
      <c r="D102" s="65">
        <f>D101/(COUNT(B87:C100)*2)</f>
        <v>0.875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0" t="s">
        <v>238</v>
      </c>
      <c r="B105" s="331"/>
      <c r="C105" s="331"/>
      <c r="D105" s="331"/>
      <c r="E105" s="331"/>
      <c r="F105" s="33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75" customHeight="1" x14ac:dyDescent="0.4">
      <c r="A110" s="49" t="s">
        <v>286</v>
      </c>
      <c r="B110" s="237">
        <v>2</v>
      </c>
      <c r="C110" s="228"/>
      <c r="D110" s="234"/>
      <c r="E110" s="221"/>
      <c r="F110" s="221"/>
    </row>
    <row r="111" spans="1:6" s="50" customFormat="1" ht="21"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ht="33" x14ac:dyDescent="0.3">
      <c r="A116" s="94" t="s">
        <v>263</v>
      </c>
      <c r="B116" s="237">
        <v>1</v>
      </c>
      <c r="C116" s="221"/>
      <c r="D116" s="254" t="s">
        <v>417</v>
      </c>
      <c r="E116" s="221"/>
      <c r="F116" s="221"/>
    </row>
    <row r="117" spans="1:6" s="50" customFormat="1" x14ac:dyDescent="0.3">
      <c r="A117" s="332" t="s">
        <v>38</v>
      </c>
      <c r="B117" s="333"/>
      <c r="C117" s="334"/>
      <c r="D117" s="125">
        <f>SUM(B106:C116)</f>
        <v>21</v>
      </c>
      <c r="E117" s="37"/>
      <c r="F117" s="37"/>
    </row>
    <row r="118" spans="1:6" s="50" customFormat="1" x14ac:dyDescent="0.3">
      <c r="A118" s="332" t="s">
        <v>342</v>
      </c>
      <c r="B118" s="333"/>
      <c r="C118" s="334"/>
      <c r="D118" s="65">
        <f>D117/(COUNT(B106:C116)*2)</f>
        <v>0.95454545454545459</v>
      </c>
      <c r="E118" s="37"/>
      <c r="F118" s="37"/>
    </row>
    <row r="119" spans="1:6" s="50" customFormat="1" x14ac:dyDescent="0.3">
      <c r="A119" s="54"/>
      <c r="B119" s="55"/>
      <c r="C119" s="55"/>
      <c r="D119" s="56"/>
    </row>
    <row r="120" spans="1:6" ht="19.5" x14ac:dyDescent="0.4">
      <c r="A120" s="330" t="s">
        <v>208</v>
      </c>
      <c r="B120" s="331"/>
      <c r="C120" s="331"/>
      <c r="D120" s="331"/>
      <c r="E120" s="331"/>
      <c r="F120" s="331"/>
    </row>
    <row r="121" spans="1:6" x14ac:dyDescent="0.3">
      <c r="A121" s="87" t="s">
        <v>322</v>
      </c>
      <c r="B121" s="238">
        <v>2</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67.5" x14ac:dyDescent="0.4">
      <c r="A125" s="41" t="s">
        <v>339</v>
      </c>
      <c r="B125" s="238">
        <v>1</v>
      </c>
      <c r="C125" s="228"/>
      <c r="D125" s="254" t="s">
        <v>489</v>
      </c>
      <c r="E125" s="229"/>
      <c r="F125" s="221"/>
    </row>
    <row r="126" spans="1:6" ht="21" customHeight="1"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421</v>
      </c>
      <c r="E129" s="222"/>
      <c r="F129" s="221"/>
    </row>
    <row r="130" spans="1:6" x14ac:dyDescent="0.3">
      <c r="A130" s="51" t="s">
        <v>323</v>
      </c>
      <c r="B130" s="238">
        <v>2</v>
      </c>
      <c r="C130" s="241"/>
      <c r="D130" s="222"/>
      <c r="E130" s="222"/>
      <c r="F130" s="221"/>
    </row>
    <row r="131" spans="1:6" ht="33.75" x14ac:dyDescent="0.35">
      <c r="A131" s="88" t="s">
        <v>366</v>
      </c>
      <c r="B131" s="238">
        <v>2</v>
      </c>
      <c r="C131" s="249" t="str">
        <f>IF(B131=0, -5, "0")</f>
        <v>0</v>
      </c>
      <c r="D131" s="254" t="s">
        <v>490</v>
      </c>
      <c r="E131" s="229"/>
      <c r="F131" s="233"/>
    </row>
    <row r="132" spans="1:6" x14ac:dyDescent="0.3">
      <c r="A132" s="332" t="s">
        <v>38</v>
      </c>
      <c r="B132" s="333"/>
      <c r="C132" s="334"/>
      <c r="D132" s="125">
        <f>SUM(B121:C131)</f>
        <v>13</v>
      </c>
    </row>
    <row r="133" spans="1:6" x14ac:dyDescent="0.3">
      <c r="A133" s="332" t="s">
        <v>342</v>
      </c>
      <c r="B133" s="333"/>
      <c r="C133" s="334"/>
      <c r="D133" s="63">
        <f>D132/(COUNT(B121:C131)*2)</f>
        <v>0.9285714285714286</v>
      </c>
    </row>
    <row r="134" spans="1:6" s="50" customFormat="1" x14ac:dyDescent="0.3">
      <c r="A134" s="54"/>
      <c r="B134" s="55"/>
      <c r="C134" s="55"/>
      <c r="D134" s="61"/>
    </row>
    <row r="135" spans="1:6" ht="24.75" customHeight="1" x14ac:dyDescent="0.4">
      <c r="A135" s="330" t="s">
        <v>78</v>
      </c>
      <c r="B135" s="331"/>
      <c r="C135" s="331"/>
      <c r="D135" s="331"/>
      <c r="E135" s="331"/>
      <c r="F135" s="331"/>
    </row>
    <row r="136" spans="1:6" ht="19.5" x14ac:dyDescent="0.4">
      <c r="A136" s="51" t="s">
        <v>349</v>
      </c>
      <c r="B136" s="237">
        <v>2</v>
      </c>
      <c r="C136" s="228"/>
      <c r="D136" s="230"/>
      <c r="E136" s="221"/>
      <c r="F136" s="221"/>
    </row>
    <row r="137" spans="1:6" ht="33.75" x14ac:dyDescent="0.35">
      <c r="A137" s="76" t="s">
        <v>140</v>
      </c>
      <c r="B137" s="237">
        <v>2</v>
      </c>
      <c r="C137" s="250" t="str">
        <f>IF(B137=0, -5, "0")</f>
        <v>0</v>
      </c>
      <c r="D137" s="254" t="s">
        <v>415</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ht="36" customHeight="1" x14ac:dyDescent="0.3">
      <c r="A147" s="41" t="s">
        <v>352</v>
      </c>
      <c r="B147" s="237">
        <v>1</v>
      </c>
      <c r="C147" s="222"/>
      <c r="D147" s="257" t="s">
        <v>470</v>
      </c>
      <c r="E147" s="221"/>
      <c r="F147" s="221"/>
    </row>
    <row r="148" spans="1:6" x14ac:dyDescent="0.3">
      <c r="A148" s="332" t="s">
        <v>38</v>
      </c>
      <c r="B148" s="333"/>
      <c r="C148" s="334"/>
      <c r="D148" s="125">
        <f>SUM(B136:C147)</f>
        <v>17</v>
      </c>
    </row>
    <row r="149" spans="1:6" x14ac:dyDescent="0.3">
      <c r="A149" s="332" t="s">
        <v>342</v>
      </c>
      <c r="B149" s="333"/>
      <c r="C149" s="334"/>
      <c r="D149" s="65">
        <f>D148/(COUNT(B136:C147)*2)</f>
        <v>0.94444444444444442</v>
      </c>
    </row>
    <row r="150" spans="1:6" s="50" customFormat="1" x14ac:dyDescent="0.3">
      <c r="A150" s="54"/>
      <c r="B150" s="55"/>
      <c r="C150" s="55"/>
      <c r="D150" s="56"/>
    </row>
    <row r="151" spans="1:6" ht="19.5" x14ac:dyDescent="0.4">
      <c r="A151" s="330" t="s">
        <v>243</v>
      </c>
      <c r="B151" s="331"/>
      <c r="C151" s="331"/>
      <c r="D151" s="331"/>
      <c r="E151" s="331"/>
      <c r="F151" s="331"/>
    </row>
    <row r="152" spans="1:6" ht="33" x14ac:dyDescent="0.3">
      <c r="A152" s="93" t="s">
        <v>326</v>
      </c>
      <c r="B152" s="221">
        <v>1</v>
      </c>
      <c r="C152" s="221"/>
      <c r="D152" s="222" t="s">
        <v>443</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0</v>
      </c>
      <c r="C155" s="248">
        <f>IF(B155=0, -5, "0")</f>
        <v>-5</v>
      </c>
      <c r="D155" s="222" t="s">
        <v>413</v>
      </c>
      <c r="E155" s="221" t="s">
        <v>412</v>
      </c>
      <c r="F155" s="221"/>
    </row>
    <row r="156" spans="1:6" ht="50.25" x14ac:dyDescent="0.35">
      <c r="A156" s="76" t="s">
        <v>355</v>
      </c>
      <c r="B156" s="221">
        <v>0</v>
      </c>
      <c r="C156" s="248">
        <f>IF(B156=0, -5, "0")</f>
        <v>-5</v>
      </c>
      <c r="D156" s="222" t="s">
        <v>411</v>
      </c>
      <c r="E156" s="221" t="s">
        <v>412</v>
      </c>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32" t="s">
        <v>38</v>
      </c>
      <c r="B160" s="335"/>
      <c r="C160" s="336"/>
      <c r="D160" s="188">
        <f>SUM(B152:C159)</f>
        <v>1</v>
      </c>
    </row>
    <row r="161" spans="1:6" x14ac:dyDescent="0.3">
      <c r="A161" s="332" t="s">
        <v>342</v>
      </c>
      <c r="B161" s="333"/>
      <c r="C161" s="334"/>
      <c r="D161" s="65">
        <f>D160/(COUNT(B152:C159)*2)</f>
        <v>0.05</v>
      </c>
    </row>
    <row r="162" spans="1:6" s="50" customFormat="1" ht="28.15" customHeight="1" x14ac:dyDescent="0.3">
      <c r="A162" s="54"/>
      <c r="B162" s="55"/>
      <c r="C162" s="57"/>
      <c r="D162" s="58"/>
    </row>
    <row r="163" spans="1:6" ht="19.5" x14ac:dyDescent="0.4">
      <c r="A163" s="330" t="s">
        <v>85</v>
      </c>
      <c r="B163" s="331"/>
      <c r="C163" s="331"/>
      <c r="D163" s="331"/>
      <c r="E163" s="331"/>
      <c r="F163" s="331"/>
    </row>
    <row r="164" spans="1:6" ht="33.75" x14ac:dyDescent="0.35">
      <c r="A164" s="76" t="s">
        <v>333</v>
      </c>
      <c r="B164" s="221">
        <v>1</v>
      </c>
      <c r="C164" s="248" t="str">
        <f>IF(B164=0, -5, "0")</f>
        <v>0</v>
      </c>
      <c r="D164" s="222" t="s">
        <v>445</v>
      </c>
      <c r="E164" s="221"/>
      <c r="F164" s="221"/>
    </row>
    <row r="165" spans="1:6" ht="33" x14ac:dyDescent="0.3">
      <c r="A165" s="41" t="s">
        <v>334</v>
      </c>
      <c r="B165" s="221">
        <v>1</v>
      </c>
      <c r="C165" s="221"/>
      <c r="D165" s="222" t="s">
        <v>416</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32" t="s">
        <v>38</v>
      </c>
      <c r="B168" s="333"/>
      <c r="C168" s="334"/>
      <c r="D168" s="125">
        <f>SUM(B164:C167)</f>
        <v>6</v>
      </c>
    </row>
    <row r="169" spans="1:6" x14ac:dyDescent="0.3">
      <c r="A169" s="332" t="s">
        <v>342</v>
      </c>
      <c r="B169" s="333"/>
      <c r="C169" s="334"/>
      <c r="D169" s="65">
        <f>D168/(COUNT(B164:C167)*2)</f>
        <v>0.75</v>
      </c>
    </row>
    <row r="170" spans="1:6" s="50" customFormat="1" x14ac:dyDescent="0.3">
      <c r="A170" s="54"/>
      <c r="B170" s="55"/>
      <c r="C170" s="55"/>
      <c r="D170" s="56"/>
    </row>
    <row r="171" spans="1:6" ht="19.5" x14ac:dyDescent="0.4">
      <c r="A171" s="337" t="s">
        <v>17</v>
      </c>
      <c r="B171" s="338"/>
      <c r="C171" s="338"/>
      <c r="D171" s="338"/>
      <c r="E171" s="338"/>
      <c r="F171" s="338"/>
    </row>
    <row r="172" spans="1:6" ht="69.75" customHeight="1" x14ac:dyDescent="0.3">
      <c r="A172" s="48" t="s">
        <v>202</v>
      </c>
      <c r="B172" s="221">
        <v>1</v>
      </c>
      <c r="C172" s="221"/>
      <c r="D172" s="222" t="s">
        <v>491</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20.25" customHeight="1" x14ac:dyDescent="0.3">
      <c r="A175" s="41" t="s">
        <v>163</v>
      </c>
      <c r="B175" s="221">
        <v>2</v>
      </c>
      <c r="C175" s="221"/>
      <c r="D175" s="222"/>
      <c r="E175" s="222"/>
      <c r="F175" s="221"/>
    </row>
    <row r="176" spans="1:6" x14ac:dyDescent="0.3">
      <c r="A176" s="332" t="s">
        <v>38</v>
      </c>
      <c r="B176" s="333"/>
      <c r="C176" s="334"/>
      <c r="D176" s="125">
        <f>SUM(B172:C175)</f>
        <v>7</v>
      </c>
    </row>
    <row r="177" spans="1:6" x14ac:dyDescent="0.3">
      <c r="A177" s="332" t="s">
        <v>342</v>
      </c>
      <c r="B177" s="333"/>
      <c r="C177" s="334"/>
      <c r="D177" s="65">
        <f>D176/(COUNT(B172:C175)*2)</f>
        <v>0.875</v>
      </c>
    </row>
    <row r="178" spans="1:6" s="50" customFormat="1" x14ac:dyDescent="0.3">
      <c r="A178" s="54"/>
      <c r="B178" s="55"/>
      <c r="C178" s="55"/>
      <c r="D178" s="56"/>
    </row>
    <row r="179" spans="1:6" ht="19.5" x14ac:dyDescent="0.4">
      <c r="A179" s="330" t="s">
        <v>87</v>
      </c>
      <c r="B179" s="331"/>
      <c r="C179" s="331"/>
      <c r="D179" s="331"/>
      <c r="E179" s="331"/>
      <c r="F179" s="331"/>
    </row>
    <row r="180" spans="1:6" ht="49.5" x14ac:dyDescent="0.3">
      <c r="A180" s="87" t="s">
        <v>364</v>
      </c>
      <c r="B180" s="221">
        <v>1</v>
      </c>
      <c r="C180" s="221"/>
      <c r="D180" s="222" t="s">
        <v>471</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32" t="s">
        <v>38</v>
      </c>
      <c r="B185" s="333"/>
      <c r="C185" s="334"/>
      <c r="D185" s="125">
        <f>SUM(B180:C184)</f>
        <v>9</v>
      </c>
    </row>
    <row r="186" spans="1:6" x14ac:dyDescent="0.3">
      <c r="A186" s="332" t="s">
        <v>342</v>
      </c>
      <c r="B186" s="333"/>
      <c r="C186" s="334"/>
      <c r="D186" s="65">
        <f>D185/(COUNT(B180:C184)*2)</f>
        <v>0.9</v>
      </c>
    </row>
    <row r="187" spans="1:6" s="50" customFormat="1" x14ac:dyDescent="0.3">
      <c r="A187" s="54"/>
      <c r="B187" s="55"/>
      <c r="C187" s="55"/>
      <c r="D187" s="56"/>
    </row>
    <row r="188" spans="1:6" ht="19.5" x14ac:dyDescent="0.4">
      <c r="A188" s="330" t="s">
        <v>242</v>
      </c>
      <c r="B188" s="331"/>
      <c r="C188" s="331"/>
      <c r="D188" s="331"/>
      <c r="E188" s="331"/>
      <c r="F188" s="331"/>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32" t="s">
        <v>38</v>
      </c>
      <c r="B193" s="333"/>
      <c r="C193" s="334"/>
      <c r="D193" s="97">
        <f>SUM(B189:C192)</f>
        <v>2</v>
      </c>
    </row>
    <row r="194" spans="1:4" x14ac:dyDescent="0.3">
      <c r="A194" s="332" t="s">
        <v>342</v>
      </c>
      <c r="B194" s="333"/>
      <c r="C194" s="334"/>
      <c r="D194" s="65">
        <f>D193/(COUNT(B189:C192)*2)</f>
        <v>1</v>
      </c>
    </row>
    <row r="196" spans="1:4" ht="18" x14ac:dyDescent="0.35">
      <c r="A196" s="121" t="s">
        <v>487</v>
      </c>
      <c r="B196" s="120"/>
      <c r="C196" s="120"/>
      <c r="D196" s="220">
        <v>0</v>
      </c>
    </row>
    <row r="197" spans="1:4" ht="22.5" x14ac:dyDescent="0.3">
      <c r="A197" s="71" t="s">
        <v>47</v>
      </c>
      <c r="B197" s="72"/>
      <c r="C197" s="73"/>
      <c r="D197" s="74">
        <f>SUM(D193,D185,D176,D168,D160,D62,D51,D32,D22,D117,D148,D132,D101,D83,D41)</f>
        <v>166</v>
      </c>
    </row>
    <row r="198" spans="1:4" ht="22.5" x14ac:dyDescent="0.3">
      <c r="A198" s="71" t="s">
        <v>378</v>
      </c>
      <c r="B198" s="72"/>
      <c r="C198" s="73"/>
      <c r="D198" s="75">
        <f>D197/(COUNT(B189:C192,B180:C184,B172:C175,B164:C167,B152:C159,B55:C61,B45:C50,B26:C31,B17:C21,B106:C116,B136:C147,B121:C131,B87:C100,B66:C82,B36:C40)*2)</f>
        <v>0.81372549019607843</v>
      </c>
    </row>
  </sheetData>
  <sheetProtection algorithmName="SHA-512" hashValue="MXWOGZV3QCEPmusQTyDWc1yoUKAAKaGJmixI8pu02huuB1CbjY8sAVq8pCA7g9FcyKy1pVoVsrycFldTQuf1aQ==" saltValue="l1VBNfv4694+Ld8dqb1lhw==" spinCount="100000" sheet="1" formatCells="0" formatColumns="0" formatRow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4"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opLeftCell="A188" zoomScaleNormal="100" workbookViewId="0">
      <selection activeCell="D284" sqref="D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6" customWidth="1"/>
    <col min="6" max="6" width="11.42578125" style="167"/>
    <col min="7" max="7" width="5" style="167" customWidth="1"/>
    <col min="8" max="16384" width="11.42578125" style="167"/>
  </cols>
  <sheetData>
    <row r="1" spans="1:9" ht="20.25" x14ac:dyDescent="0.3">
      <c r="A1"/>
      <c r="C1" s="42">
        <v>0</v>
      </c>
      <c r="D1" s="324"/>
      <c r="E1" s="324"/>
      <c r="F1" s="324"/>
      <c r="G1" s="324"/>
      <c r="H1" s="324"/>
      <c r="I1" s="324"/>
    </row>
    <row r="2" spans="1:9" ht="20.25" x14ac:dyDescent="0.3">
      <c r="C2" s="42">
        <v>1</v>
      </c>
      <c r="D2" s="213"/>
      <c r="E2" s="260"/>
      <c r="F2" s="213"/>
      <c r="G2" s="213"/>
      <c r="H2" s="213"/>
      <c r="I2" s="213"/>
    </row>
    <row r="3" spans="1:9" ht="20.25" x14ac:dyDescent="0.3">
      <c r="C3" s="42">
        <v>2</v>
      </c>
      <c r="D3" s="213"/>
      <c r="E3" s="260"/>
      <c r="F3" s="213"/>
      <c r="G3" s="213"/>
      <c r="H3" s="213"/>
      <c r="I3" s="213"/>
    </row>
    <row r="4" spans="1:9" ht="20.25" x14ac:dyDescent="0.3">
      <c r="C4" s="42" t="s">
        <v>34</v>
      </c>
      <c r="D4" s="213"/>
      <c r="E4" s="260"/>
      <c r="F4" s="213"/>
      <c r="G4" s="213"/>
      <c r="H4" s="213"/>
      <c r="I4" s="213"/>
    </row>
    <row r="5" spans="1:9" ht="20.25" x14ac:dyDescent="0.3">
      <c r="D5" s="213"/>
      <c r="E5" s="260"/>
      <c r="F5" s="213"/>
      <c r="G5" s="213"/>
      <c r="H5" s="213"/>
      <c r="I5" s="213"/>
    </row>
    <row r="6" spans="1:9" ht="20.25" x14ac:dyDescent="0.3">
      <c r="D6" s="213"/>
      <c r="E6" s="260"/>
      <c r="F6" s="213"/>
      <c r="G6" s="213"/>
      <c r="H6" s="213"/>
      <c r="I6" s="213"/>
    </row>
    <row r="7" spans="1:9" ht="21" x14ac:dyDescent="0.3">
      <c r="A7" s="325" t="s">
        <v>201</v>
      </c>
      <c r="B7" s="325"/>
      <c r="C7" s="325"/>
      <c r="D7" s="325"/>
      <c r="E7" s="325"/>
      <c r="F7" s="325"/>
      <c r="G7" s="213"/>
      <c r="H7" s="213"/>
      <c r="I7" s="213"/>
    </row>
    <row r="8" spans="1:9" ht="29.25" x14ac:dyDescent="0.45">
      <c r="A8" s="326" t="str">
        <f>'Page de garde'!D18</f>
        <v>Sfax Chihia</v>
      </c>
      <c r="B8" s="326"/>
      <c r="C8" s="326"/>
      <c r="D8" s="326"/>
      <c r="E8" s="326"/>
      <c r="F8" s="326"/>
      <c r="G8" s="216"/>
      <c r="H8" s="216"/>
      <c r="I8" s="213"/>
    </row>
    <row r="9" spans="1:9" ht="24" x14ac:dyDescent="0.45">
      <c r="A9" s="38" t="s">
        <v>44</v>
      </c>
      <c r="B9" s="327" t="s">
        <v>492</v>
      </c>
      <c r="C9" s="327"/>
      <c r="D9" s="327"/>
      <c r="E9" s="327"/>
      <c r="F9" s="327"/>
      <c r="G9" s="216"/>
      <c r="H9" s="216"/>
      <c r="I9" s="213"/>
    </row>
    <row r="10" spans="1:9" ht="24" x14ac:dyDescent="0.45">
      <c r="A10" s="39" t="s">
        <v>46</v>
      </c>
      <c r="B10" s="329" t="s">
        <v>493</v>
      </c>
      <c r="C10" s="329"/>
      <c r="D10" s="329"/>
      <c r="E10" s="329"/>
      <c r="F10" s="329"/>
      <c r="G10" s="216"/>
      <c r="H10" s="216"/>
      <c r="I10" s="213"/>
    </row>
    <row r="11" spans="1:9" ht="24" x14ac:dyDescent="0.45">
      <c r="A11" s="38" t="s">
        <v>45</v>
      </c>
      <c r="B11" s="323">
        <v>42895</v>
      </c>
      <c r="C11" s="323"/>
      <c r="D11" s="323"/>
      <c r="E11" s="323"/>
      <c r="F11" s="323"/>
      <c r="G11" s="216"/>
      <c r="H11" s="216"/>
      <c r="I11" s="213"/>
    </row>
    <row r="12" spans="1:9" ht="24" x14ac:dyDescent="0.45">
      <c r="A12" s="38" t="s">
        <v>276</v>
      </c>
      <c r="B12" s="316">
        <f>D505</f>
        <v>0.88703703703703707</v>
      </c>
      <c r="C12" s="316"/>
      <c r="D12" s="316"/>
      <c r="E12" s="316"/>
      <c r="F12" s="316"/>
      <c r="G12" s="216"/>
      <c r="H12" s="216"/>
      <c r="I12" s="213"/>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7" t="s">
        <v>36</v>
      </c>
      <c r="C15" s="77" t="s">
        <v>35</v>
      </c>
      <c r="D15" s="319"/>
      <c r="E15" s="320"/>
      <c r="F15" s="319"/>
      <c r="G15" s="36"/>
      <c r="H15" s="36"/>
    </row>
    <row r="16" spans="1:9" ht="18" x14ac:dyDescent="0.35">
      <c r="A16" s="311" t="s">
        <v>0</v>
      </c>
      <c r="B16" s="311"/>
      <c r="C16" s="311"/>
      <c r="D16" s="311"/>
      <c r="E16" s="311"/>
      <c r="F16" s="311"/>
      <c r="G16" s="36"/>
      <c r="H16" s="36"/>
    </row>
    <row r="17" spans="1:8" ht="18" x14ac:dyDescent="0.3">
      <c r="A17" s="182">
        <f>B11</f>
        <v>42895</v>
      </c>
      <c r="B17" s="36"/>
      <c r="C17" s="36"/>
      <c r="D17" s="36"/>
      <c r="E17" s="261"/>
      <c r="F17" s="36"/>
      <c r="G17" s="36"/>
      <c r="H17" s="36"/>
    </row>
    <row r="18" spans="1:8" ht="18" x14ac:dyDescent="0.25">
      <c r="A18" s="321" t="s">
        <v>1</v>
      </c>
      <c r="B18" s="322"/>
      <c r="C18" s="322"/>
      <c r="D18" s="322"/>
      <c r="E18" s="322"/>
      <c r="F18" s="322"/>
    </row>
    <row r="19" spans="1:8" x14ac:dyDescent="0.25">
      <c r="A19" s="169" t="s">
        <v>10</v>
      </c>
      <c r="B19" s="170">
        <v>2</v>
      </c>
      <c r="C19" s="170"/>
      <c r="D19" s="168" t="s">
        <v>448</v>
      </c>
      <c r="E19" s="168"/>
      <c r="F19" s="147"/>
    </row>
    <row r="20" spans="1:8" x14ac:dyDescent="0.25">
      <c r="A20" s="169" t="s">
        <v>211</v>
      </c>
      <c r="B20" s="170">
        <v>2</v>
      </c>
      <c r="C20" s="170"/>
      <c r="D20" s="168"/>
      <c r="E20" s="168"/>
      <c r="F20" s="147"/>
    </row>
    <row r="21" spans="1:8" x14ac:dyDescent="0.25">
      <c r="A21" s="169" t="s">
        <v>98</v>
      </c>
      <c r="B21" s="170">
        <v>2</v>
      </c>
      <c r="C21" s="170"/>
      <c r="D21" s="168"/>
      <c r="E21" s="168"/>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312" t="s">
        <v>18</v>
      </c>
      <c r="B26" s="313"/>
      <c r="C26" s="313"/>
      <c r="D26" s="313"/>
      <c r="E26" s="313"/>
      <c r="F26" s="313"/>
    </row>
    <row r="27" spans="1:8" x14ac:dyDescent="0.25">
      <c r="A27" s="18" t="s">
        <v>2</v>
      </c>
      <c r="B27" s="170">
        <v>2</v>
      </c>
      <c r="C27" s="170"/>
      <c r="D27" s="168"/>
      <c r="E27" s="168"/>
      <c r="F27" s="147"/>
    </row>
    <row r="28" spans="1:8" ht="18" x14ac:dyDescent="0.35">
      <c r="A28" s="76" t="s">
        <v>186</v>
      </c>
      <c r="B28" s="170">
        <v>2</v>
      </c>
      <c r="C28" s="217" t="str">
        <f>IF(B28=0, -5, "0")</f>
        <v>0</v>
      </c>
      <c r="D28" s="168"/>
      <c r="E28" s="168"/>
      <c r="F28" s="147"/>
    </row>
    <row r="29" spans="1:8" ht="30" x14ac:dyDescent="0.25">
      <c r="A29" s="169" t="s">
        <v>170</v>
      </c>
      <c r="B29" s="170">
        <v>2</v>
      </c>
      <c r="C29" s="170"/>
      <c r="D29" s="168"/>
      <c r="E29" s="168"/>
      <c r="F29" s="147"/>
    </row>
    <row r="30" spans="1:8" ht="45" x14ac:dyDescent="0.25">
      <c r="A30" s="169" t="s">
        <v>165</v>
      </c>
      <c r="B30" s="170">
        <v>2</v>
      </c>
      <c r="C30" s="170"/>
      <c r="D30" s="155"/>
      <c r="E30" s="168"/>
      <c r="F30" s="147"/>
    </row>
    <row r="31" spans="1:8" ht="30" x14ac:dyDescent="0.25">
      <c r="A31" s="18" t="s">
        <v>53</v>
      </c>
      <c r="B31" s="170">
        <v>2</v>
      </c>
      <c r="C31" s="170"/>
      <c r="D31" s="168"/>
      <c r="E31" s="168"/>
      <c r="F31" s="147"/>
    </row>
    <row r="32" spans="1:8" ht="75" x14ac:dyDescent="0.25">
      <c r="A32" s="169" t="s">
        <v>166</v>
      </c>
      <c r="B32" s="170">
        <v>2</v>
      </c>
      <c r="C32" s="170"/>
      <c r="D32" s="156" t="s">
        <v>494</v>
      </c>
      <c r="E32" s="168"/>
      <c r="F32" s="147"/>
      <c r="G32" s="172"/>
    </row>
    <row r="33" spans="1:7" ht="36" x14ac:dyDescent="0.25">
      <c r="A33" s="99" t="s">
        <v>11</v>
      </c>
      <c r="B33" s="170">
        <v>2</v>
      </c>
      <c r="C33" s="217" t="str">
        <f>IF(B33=0, -5, "0")</f>
        <v>0</v>
      </c>
      <c r="D33" s="129"/>
      <c r="E33" s="168"/>
      <c r="F33" s="147"/>
    </row>
    <row r="34" spans="1:7" x14ac:dyDescent="0.25">
      <c r="A34" s="18" t="s">
        <v>290</v>
      </c>
      <c r="B34" s="170">
        <v>2</v>
      </c>
      <c r="C34" s="171"/>
      <c r="D34" s="166" t="s">
        <v>449</v>
      </c>
      <c r="E34" s="146"/>
      <c r="F34" s="173"/>
      <c r="G34" s="172"/>
    </row>
    <row r="35" spans="1:7" x14ac:dyDescent="0.25">
      <c r="A35" s="18" t="s">
        <v>203</v>
      </c>
      <c r="B35" s="170">
        <v>2</v>
      </c>
      <c r="C35" s="170"/>
      <c r="D35" s="168"/>
      <c r="E35" s="168"/>
      <c r="F35" s="147"/>
    </row>
    <row r="36" spans="1:7" ht="45" x14ac:dyDescent="0.25">
      <c r="A36" s="109" t="s">
        <v>287</v>
      </c>
      <c r="B36" s="170" t="s">
        <v>34</v>
      </c>
      <c r="C36" s="154"/>
      <c r="D36" s="134"/>
      <c r="E36" s="7"/>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311" t="s">
        <v>137</v>
      </c>
      <c r="B43" s="311"/>
      <c r="C43" s="311"/>
      <c r="D43" s="311"/>
      <c r="E43" s="311"/>
      <c r="F43" s="311"/>
    </row>
    <row r="44" spans="1:7" x14ac:dyDescent="0.25">
      <c r="A44" s="183">
        <f>B11</f>
        <v>42895</v>
      </c>
      <c r="B44" s="6"/>
      <c r="C44" s="7"/>
      <c r="D44" s="6"/>
    </row>
    <row r="45" spans="1:7" ht="16.5" x14ac:dyDescent="0.25">
      <c r="A45" s="314" t="s">
        <v>63</v>
      </c>
      <c r="B45" s="315"/>
      <c r="C45" s="315"/>
      <c r="D45" s="315"/>
      <c r="E45" s="315"/>
      <c r="F45" s="315"/>
    </row>
    <row r="46" spans="1:7" x14ac:dyDescent="0.25">
      <c r="A46" s="33" t="s">
        <v>109</v>
      </c>
      <c r="B46" s="170">
        <v>2</v>
      </c>
      <c r="C46" s="170"/>
      <c r="D46" s="156"/>
      <c r="E46" s="168"/>
      <c r="F46" s="147"/>
    </row>
    <row r="47" spans="1:7" ht="30" x14ac:dyDescent="0.25">
      <c r="A47" s="43" t="s">
        <v>259</v>
      </c>
      <c r="B47" s="170">
        <v>2</v>
      </c>
      <c r="C47" s="170"/>
      <c r="D47" s="156"/>
      <c r="E47" s="168"/>
      <c r="F47" s="147"/>
    </row>
    <row r="48" spans="1:7" x14ac:dyDescent="0.25">
      <c r="A48" s="33" t="s">
        <v>297</v>
      </c>
      <c r="B48" s="170">
        <v>2</v>
      </c>
      <c r="C48" s="171"/>
      <c r="D48" s="163"/>
      <c r="E48" s="146"/>
      <c r="F48" s="147"/>
    </row>
    <row r="49" spans="1:6" x14ac:dyDescent="0.25">
      <c r="A49" s="33" t="s">
        <v>28</v>
      </c>
      <c r="B49" s="170">
        <v>2</v>
      </c>
      <c r="C49" s="170"/>
      <c r="D49" s="156"/>
      <c r="E49" s="168"/>
      <c r="F49" s="147"/>
    </row>
    <row r="50" spans="1:6" x14ac:dyDescent="0.25">
      <c r="A50" s="43" t="s">
        <v>141</v>
      </c>
      <c r="B50" s="170">
        <v>2</v>
      </c>
      <c r="C50" s="170"/>
      <c r="D50" s="156"/>
      <c r="E50" s="168"/>
      <c r="F50" s="147"/>
    </row>
    <row r="51" spans="1:6" ht="18" x14ac:dyDescent="0.35">
      <c r="A51" s="76" t="s">
        <v>7</v>
      </c>
      <c r="B51" s="170">
        <v>2</v>
      </c>
      <c r="C51" s="217" t="str">
        <f>IF(B51=0, -5, "0")</f>
        <v>0</v>
      </c>
      <c r="D51" s="157"/>
      <c r="E51" s="168"/>
      <c r="F51" s="147"/>
    </row>
    <row r="52" spans="1:6" x14ac:dyDescent="0.25">
      <c r="A52" s="23" t="s">
        <v>26</v>
      </c>
      <c r="B52" s="170">
        <v>2</v>
      </c>
      <c r="C52" s="138"/>
      <c r="D52" s="157"/>
      <c r="E52" s="168"/>
      <c r="F52" s="147"/>
    </row>
    <row r="53" spans="1:6" ht="36" x14ac:dyDescent="0.35">
      <c r="A53" s="83" t="s">
        <v>27</v>
      </c>
      <c r="B53" s="170">
        <v>2</v>
      </c>
      <c r="C53" s="217" t="str">
        <f>IF(B53=0, -5, "0")</f>
        <v>0</v>
      </c>
      <c r="D53" s="141"/>
      <c r="E53" s="168"/>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312" t="s">
        <v>65</v>
      </c>
      <c r="B57" s="313"/>
      <c r="C57" s="313"/>
      <c r="D57" s="313"/>
      <c r="E57" s="313"/>
      <c r="F57" s="313"/>
    </row>
    <row r="58" spans="1:6" x14ac:dyDescent="0.25">
      <c r="A58" s="169" t="s">
        <v>314</v>
      </c>
      <c r="B58" s="170">
        <v>2</v>
      </c>
      <c r="C58" s="170"/>
      <c r="D58" s="168"/>
      <c r="E58" s="168"/>
      <c r="F58" s="147"/>
    </row>
    <row r="59" spans="1:6" x14ac:dyDescent="0.25">
      <c r="A59" s="169" t="s">
        <v>204</v>
      </c>
      <c r="B59" s="170">
        <v>2</v>
      </c>
      <c r="C59" s="171"/>
      <c r="D59" s="162"/>
      <c r="E59" s="146"/>
      <c r="F59" s="173"/>
    </row>
    <row r="60" spans="1:6" ht="30" x14ac:dyDescent="0.25">
      <c r="A60" s="24" t="s">
        <v>142</v>
      </c>
      <c r="B60" s="170">
        <v>0</v>
      </c>
      <c r="C60" s="170"/>
      <c r="D60" s="143" t="s">
        <v>501</v>
      </c>
      <c r="E60" s="168" t="s">
        <v>502</v>
      </c>
      <c r="F60" s="147"/>
    </row>
    <row r="61" spans="1:6" x14ac:dyDescent="0.25">
      <c r="A61" s="24" t="s">
        <v>123</v>
      </c>
      <c r="B61" s="170">
        <v>2</v>
      </c>
      <c r="C61" s="170"/>
      <c r="D61" s="143"/>
      <c r="E61" s="168"/>
      <c r="F61" s="147"/>
    </row>
    <row r="62" spans="1:6" ht="18" x14ac:dyDescent="0.35">
      <c r="A62" s="76" t="s">
        <v>67</v>
      </c>
      <c r="B62" s="170">
        <v>2</v>
      </c>
      <c r="C62" s="217" t="str">
        <f>IF(B62=0, -5, "0")</f>
        <v>0</v>
      </c>
      <c r="D62" s="168"/>
      <c r="E62" s="168"/>
      <c r="F62" s="147"/>
    </row>
    <row r="63" spans="1:6" ht="30" x14ac:dyDescent="0.25">
      <c r="A63" s="169" t="s">
        <v>277</v>
      </c>
      <c r="B63" s="170">
        <v>2</v>
      </c>
      <c r="C63" s="170"/>
      <c r="D63" s="168"/>
      <c r="E63" s="168"/>
      <c r="F63" s="147"/>
    </row>
    <row r="64" spans="1:6" ht="36" x14ac:dyDescent="0.25">
      <c r="A64" s="108" t="s">
        <v>272</v>
      </c>
      <c r="B64" s="170">
        <v>2</v>
      </c>
      <c r="C64" s="217" t="str">
        <f>IF(B64=0, -5, "0")</f>
        <v>0</v>
      </c>
      <c r="D64" s="168"/>
      <c r="E64" s="168"/>
      <c r="F64" s="147"/>
    </row>
    <row r="65" spans="1:6" ht="16.5" x14ac:dyDescent="0.3">
      <c r="A65" s="49" t="s">
        <v>271</v>
      </c>
      <c r="B65" s="170">
        <v>2</v>
      </c>
      <c r="C65" s="171"/>
      <c r="D65" s="146"/>
      <c r="E65" s="146"/>
      <c r="F65" s="147"/>
    </row>
    <row r="66" spans="1:6" x14ac:dyDescent="0.25">
      <c r="A66" s="169" t="s">
        <v>308</v>
      </c>
      <c r="B66" s="170">
        <v>2</v>
      </c>
      <c r="C66" s="170"/>
      <c r="D66" s="157"/>
      <c r="E66" s="146"/>
      <c r="F66" s="147"/>
    </row>
    <row r="67" spans="1:6" x14ac:dyDescent="0.25">
      <c r="A67" s="169" t="s">
        <v>187</v>
      </c>
      <c r="B67" s="170">
        <v>2</v>
      </c>
      <c r="C67" s="170"/>
      <c r="D67" s="157"/>
      <c r="E67" s="168"/>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46"/>
      <c r="F71" s="173"/>
    </row>
    <row r="72" spans="1:6" s="172" customFormat="1" ht="16.5" x14ac:dyDescent="0.3">
      <c r="A72" s="49" t="s">
        <v>270</v>
      </c>
      <c r="B72" s="170" t="s">
        <v>34</v>
      </c>
      <c r="C72" s="171"/>
      <c r="D72" s="152"/>
      <c r="E72" s="146"/>
      <c r="F72" s="173"/>
    </row>
    <row r="73" spans="1:6" s="172" customFormat="1" ht="45" x14ac:dyDescent="0.25">
      <c r="A73" s="169" t="s">
        <v>172</v>
      </c>
      <c r="B73" s="170">
        <v>0</v>
      </c>
      <c r="C73" s="171"/>
      <c r="D73" s="156" t="s">
        <v>497</v>
      </c>
      <c r="E73" s="146" t="s">
        <v>498</v>
      </c>
      <c r="F73" s="173"/>
    </row>
    <row r="74" spans="1:6" s="172" customFormat="1" ht="60" x14ac:dyDescent="0.25">
      <c r="A74" s="169" t="s">
        <v>188</v>
      </c>
      <c r="B74" s="170">
        <v>0</v>
      </c>
      <c r="C74" s="171"/>
      <c r="D74" s="152" t="s">
        <v>499</v>
      </c>
      <c r="E74" s="146" t="s">
        <v>500</v>
      </c>
      <c r="F74" s="173"/>
    </row>
    <row r="75" spans="1:6" s="172" customFormat="1" ht="18" x14ac:dyDescent="0.35">
      <c r="A75" s="179" t="s">
        <v>289</v>
      </c>
      <c r="B75" s="170">
        <v>2</v>
      </c>
      <c r="C75" s="218" t="str">
        <f>IF(B75=0, -5, "0")</f>
        <v>0</v>
      </c>
      <c r="D75" s="152"/>
      <c r="E75" s="262"/>
      <c r="F75" s="173"/>
    </row>
    <row r="76" spans="1:6" s="172" customFormat="1" ht="16.5" x14ac:dyDescent="0.25">
      <c r="A76" s="107" t="s">
        <v>168</v>
      </c>
      <c r="B76" s="170">
        <v>2</v>
      </c>
      <c r="C76" s="218" t="str">
        <f>IF(B76=0, -5, "0")</f>
        <v>0</v>
      </c>
      <c r="D76" s="152"/>
      <c r="E76" s="146"/>
      <c r="F76" s="173"/>
    </row>
    <row r="77" spans="1:6" s="172" customFormat="1" x14ac:dyDescent="0.25">
      <c r="A77" s="24" t="s">
        <v>83</v>
      </c>
      <c r="B77" s="170">
        <v>2</v>
      </c>
      <c r="C77" s="171"/>
      <c r="D77" s="152"/>
      <c r="E77" s="146"/>
      <c r="F77" s="173"/>
    </row>
    <row r="78" spans="1:6" s="172" customFormat="1" ht="30" x14ac:dyDescent="0.25">
      <c r="A78" s="24" t="s">
        <v>221</v>
      </c>
      <c r="B78" s="170">
        <v>2</v>
      </c>
      <c r="C78" s="170"/>
      <c r="D78" s="157"/>
      <c r="E78" s="146"/>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46"/>
      <c r="F80" s="173"/>
    </row>
    <row r="81" spans="1:6" x14ac:dyDescent="0.25">
      <c r="A81" s="19" t="s">
        <v>38</v>
      </c>
      <c r="B81" s="19"/>
      <c r="C81" s="19"/>
      <c r="D81" s="19">
        <f>SUM(B58:C80)</f>
        <v>34</v>
      </c>
    </row>
    <row r="82" spans="1:6" x14ac:dyDescent="0.25">
      <c r="A82" s="19" t="s">
        <v>37</v>
      </c>
      <c r="B82" s="20"/>
      <c r="C82" s="21"/>
      <c r="D82" s="63">
        <f>D81/(COUNT(B58:C80)*2)</f>
        <v>0.85</v>
      </c>
    </row>
    <row r="83" spans="1:6" x14ac:dyDescent="0.25">
      <c r="A83" s="9"/>
      <c r="B83" s="6"/>
      <c r="C83" s="7"/>
      <c r="D83" s="6"/>
    </row>
    <row r="84" spans="1:6" ht="18" x14ac:dyDescent="0.25">
      <c r="A84" s="312" t="s">
        <v>25</v>
      </c>
      <c r="B84" s="313"/>
      <c r="C84" s="313"/>
      <c r="D84" s="313"/>
      <c r="E84" s="313"/>
      <c r="F84" s="313"/>
    </row>
    <row r="85" spans="1:6" x14ac:dyDescent="0.25">
      <c r="A85" s="169" t="s">
        <v>314</v>
      </c>
      <c r="B85" s="170">
        <v>2</v>
      </c>
      <c r="C85" s="170"/>
      <c r="D85" s="157"/>
      <c r="E85" s="168"/>
      <c r="F85" s="147"/>
    </row>
    <row r="86" spans="1:6" ht="45" x14ac:dyDescent="0.25">
      <c r="A86" s="18" t="s">
        <v>105</v>
      </c>
      <c r="B86" s="170">
        <v>0</v>
      </c>
      <c r="C86" s="170"/>
      <c r="D86" s="155" t="s">
        <v>495</v>
      </c>
      <c r="E86" s="155" t="s">
        <v>496</v>
      </c>
      <c r="F86" s="147"/>
    </row>
    <row r="87" spans="1:6" ht="18" x14ac:dyDescent="0.35">
      <c r="A87" s="76" t="s">
        <v>59</v>
      </c>
      <c r="B87" s="170">
        <v>2</v>
      </c>
      <c r="C87" s="217" t="str">
        <f>IF(B87=0, -5, "0")</f>
        <v>0</v>
      </c>
      <c r="D87" s="157"/>
      <c r="E87" s="168"/>
      <c r="F87" s="147"/>
    </row>
    <row r="88" spans="1:6" ht="30" x14ac:dyDescent="0.25">
      <c r="A88" s="24" t="s">
        <v>250</v>
      </c>
      <c r="B88" s="170">
        <v>2</v>
      </c>
      <c r="C88" s="170"/>
      <c r="D88" s="157"/>
      <c r="E88" s="168"/>
      <c r="F88" s="147"/>
    </row>
    <row r="89" spans="1:6" ht="45" x14ac:dyDescent="0.25">
      <c r="A89" s="18" t="s">
        <v>55</v>
      </c>
      <c r="B89" s="170">
        <v>0</v>
      </c>
      <c r="C89" s="170"/>
      <c r="D89" s="158" t="s">
        <v>503</v>
      </c>
      <c r="E89" s="168" t="s">
        <v>522</v>
      </c>
      <c r="F89" s="147"/>
    </row>
    <row r="90" spans="1:6" x14ac:dyDescent="0.25">
      <c r="A90" s="169" t="s">
        <v>293</v>
      </c>
      <c r="B90" s="170">
        <v>2</v>
      </c>
      <c r="C90" s="170"/>
      <c r="D90" s="156"/>
      <c r="E90" s="146"/>
      <c r="F90" s="147"/>
    </row>
    <row r="91" spans="1:6" ht="30" x14ac:dyDescent="0.25">
      <c r="A91" s="18" t="s">
        <v>260</v>
      </c>
      <c r="B91" s="170">
        <v>2</v>
      </c>
      <c r="C91" s="170"/>
      <c r="D91" s="157"/>
      <c r="E91" s="168"/>
      <c r="F91" s="147"/>
    </row>
    <row r="92" spans="1:6" ht="45" x14ac:dyDescent="0.25">
      <c r="A92" s="109" t="s">
        <v>287</v>
      </c>
      <c r="B92" s="170">
        <v>2</v>
      </c>
      <c r="C92" s="154"/>
      <c r="D92" s="255">
        <v>1</v>
      </c>
      <c r="E92" s="7"/>
      <c r="F92" s="102"/>
    </row>
    <row r="93" spans="1:6" x14ac:dyDescent="0.25">
      <c r="A93" s="19" t="s">
        <v>38</v>
      </c>
      <c r="B93" s="19"/>
      <c r="C93" s="19"/>
      <c r="D93" s="19">
        <f>SUM(B85:C91)</f>
        <v>10</v>
      </c>
    </row>
    <row r="94" spans="1:6" x14ac:dyDescent="0.25">
      <c r="A94" s="19" t="s">
        <v>37</v>
      </c>
      <c r="B94" s="20"/>
      <c r="C94" s="21"/>
      <c r="D94" s="63">
        <f>D93/(COUNT(B85:C91)*2)</f>
        <v>0.7142857142857143</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0.8571428571428571</v>
      </c>
    </row>
    <row r="98" spans="1:6" x14ac:dyDescent="0.25">
      <c r="A98" s="5"/>
      <c r="B98" s="6"/>
      <c r="C98" s="7"/>
      <c r="D98" s="6"/>
    </row>
    <row r="99" spans="1:6" ht="18" x14ac:dyDescent="0.35">
      <c r="A99" s="311" t="s">
        <v>129</v>
      </c>
      <c r="B99" s="311"/>
      <c r="C99" s="311"/>
      <c r="D99" s="311"/>
      <c r="E99" s="311"/>
      <c r="F99" s="311"/>
    </row>
    <row r="100" spans="1:6" x14ac:dyDescent="0.25">
      <c r="A100" s="183">
        <f>B11</f>
        <v>42895</v>
      </c>
      <c r="B100" s="6"/>
      <c r="C100" s="7"/>
      <c r="D100" s="6"/>
    </row>
    <row r="101" spans="1:6" ht="16.5" x14ac:dyDescent="0.25">
      <c r="A101" s="314" t="s">
        <v>63</v>
      </c>
      <c r="B101" s="315"/>
      <c r="C101" s="315"/>
      <c r="D101" s="315"/>
      <c r="E101" s="315"/>
      <c r="F101" s="315"/>
    </row>
    <row r="102" spans="1:6" x14ac:dyDescent="0.25">
      <c r="A102" s="23" t="s">
        <v>57</v>
      </c>
      <c r="B102" s="170">
        <v>2</v>
      </c>
      <c r="C102" s="170"/>
      <c r="D102" s="168"/>
      <c r="E102" s="168"/>
      <c r="F102" s="147"/>
    </row>
    <row r="103" spans="1:6" x14ac:dyDescent="0.25">
      <c r="A103" s="23" t="s">
        <v>297</v>
      </c>
      <c r="B103" s="170">
        <v>2</v>
      </c>
      <c r="C103" s="170"/>
      <c r="D103" s="168"/>
      <c r="E103" s="168"/>
      <c r="F103" s="147"/>
    </row>
    <row r="104" spans="1:6" x14ac:dyDescent="0.25">
      <c r="A104" s="33" t="s">
        <v>100</v>
      </c>
      <c r="B104" s="170">
        <v>2</v>
      </c>
      <c r="C104" s="171"/>
      <c r="D104" s="146"/>
      <c r="E104" s="146"/>
      <c r="F104" s="147"/>
    </row>
    <row r="105" spans="1:6" x14ac:dyDescent="0.25">
      <c r="A105" s="33" t="s">
        <v>28</v>
      </c>
      <c r="B105" s="170">
        <v>2</v>
      </c>
      <c r="C105" s="170"/>
      <c r="D105" s="149"/>
      <c r="E105" s="168"/>
      <c r="F105" s="147"/>
    </row>
    <row r="106" spans="1:6" ht="30" x14ac:dyDescent="0.25">
      <c r="A106" s="33" t="s">
        <v>174</v>
      </c>
      <c r="B106" s="170">
        <v>2</v>
      </c>
      <c r="C106" s="170"/>
      <c r="D106" s="129"/>
      <c r="E106" s="168"/>
      <c r="F106" s="147"/>
    </row>
    <row r="107" spans="1:6" ht="18" x14ac:dyDescent="0.35">
      <c r="A107" s="76" t="s">
        <v>59</v>
      </c>
      <c r="B107" s="170">
        <v>2</v>
      </c>
      <c r="C107" s="217" t="str">
        <f>IF(B107=0, -5, "0")</f>
        <v>0</v>
      </c>
      <c r="D107" s="168"/>
      <c r="E107" s="168"/>
      <c r="F107" s="147"/>
    </row>
    <row r="108" spans="1:6" ht="30" x14ac:dyDescent="0.25">
      <c r="A108" s="23" t="s">
        <v>131</v>
      </c>
      <c r="B108" s="170">
        <v>2</v>
      </c>
      <c r="C108" s="138"/>
      <c r="D108" s="168"/>
      <c r="E108" s="168"/>
      <c r="F108" s="147"/>
    </row>
    <row r="109" spans="1:6" ht="36" x14ac:dyDescent="0.35">
      <c r="A109" s="83" t="s">
        <v>27</v>
      </c>
      <c r="B109" s="170">
        <v>2</v>
      </c>
      <c r="C109" s="217" t="str">
        <f>IF(B109=0, -5, "0")</f>
        <v>0</v>
      </c>
      <c r="D109" s="10"/>
      <c r="E109" s="168"/>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312" t="s">
        <v>133</v>
      </c>
      <c r="B113" s="313"/>
      <c r="C113" s="313"/>
      <c r="D113" s="313"/>
      <c r="E113" s="313"/>
      <c r="F113" s="313"/>
    </row>
    <row r="114" spans="1:6" x14ac:dyDescent="0.25">
      <c r="A114" s="169" t="s">
        <v>314</v>
      </c>
      <c r="B114" s="170">
        <v>2</v>
      </c>
      <c r="C114" s="170"/>
      <c r="D114" s="168"/>
      <c r="E114" s="168"/>
      <c r="F114" s="147"/>
    </row>
    <row r="115" spans="1:6" ht="60" x14ac:dyDescent="0.25">
      <c r="A115" s="18" t="s">
        <v>294</v>
      </c>
      <c r="B115" s="170">
        <v>0</v>
      </c>
      <c r="C115" s="170"/>
      <c r="D115" s="143" t="s">
        <v>506</v>
      </c>
      <c r="E115" s="143" t="s">
        <v>505</v>
      </c>
      <c r="F115" s="147"/>
    </row>
    <row r="116" spans="1:6" x14ac:dyDescent="0.25">
      <c r="A116" s="18" t="s">
        <v>71</v>
      </c>
      <c r="B116" s="170">
        <v>2</v>
      </c>
      <c r="C116" s="170"/>
      <c r="D116" s="143"/>
      <c r="E116" s="146"/>
      <c r="F116" s="147"/>
    </row>
    <row r="117" spans="1:6" x14ac:dyDescent="0.25">
      <c r="A117" s="169" t="s">
        <v>295</v>
      </c>
      <c r="B117" s="170">
        <v>2</v>
      </c>
      <c r="C117" s="170"/>
      <c r="D117" s="11"/>
      <c r="E117" s="146"/>
      <c r="F117" s="147"/>
    </row>
    <row r="118" spans="1:6" ht="45" x14ac:dyDescent="0.25">
      <c r="A118" s="18" t="s">
        <v>64</v>
      </c>
      <c r="B118" s="170">
        <v>0</v>
      </c>
      <c r="C118" s="170"/>
      <c r="D118" s="12" t="s">
        <v>504</v>
      </c>
      <c r="E118" s="168"/>
      <c r="F118" s="147"/>
    </row>
    <row r="119" spans="1:6" ht="30" x14ac:dyDescent="0.25">
      <c r="A119" s="169" t="s">
        <v>175</v>
      </c>
      <c r="B119" s="170">
        <v>2</v>
      </c>
      <c r="C119" s="170"/>
      <c r="D119" s="12"/>
      <c r="E119" s="168"/>
      <c r="F119" s="147"/>
    </row>
    <row r="120" spans="1:6" x14ac:dyDescent="0.25">
      <c r="A120" s="169" t="s">
        <v>291</v>
      </c>
      <c r="B120" s="170">
        <v>2</v>
      </c>
      <c r="C120" s="170"/>
      <c r="D120" s="12"/>
      <c r="E120" s="168"/>
      <c r="F120" s="147"/>
    </row>
    <row r="121" spans="1:6" ht="18" x14ac:dyDescent="0.35">
      <c r="A121" s="76" t="s">
        <v>74</v>
      </c>
      <c r="B121" s="170">
        <v>2</v>
      </c>
      <c r="C121" s="217" t="str">
        <f>IF(B121=0, -5, "0")</f>
        <v>0</v>
      </c>
      <c r="D121" s="168"/>
      <c r="E121" s="168"/>
      <c r="F121" s="147"/>
    </row>
    <row r="122" spans="1:6" ht="60" x14ac:dyDescent="0.25">
      <c r="A122" s="18" t="s">
        <v>188</v>
      </c>
      <c r="B122" s="170">
        <v>0</v>
      </c>
      <c r="C122" s="170"/>
      <c r="D122" s="157" t="s">
        <v>499</v>
      </c>
      <c r="E122" s="264" t="s">
        <v>500</v>
      </c>
      <c r="F122" s="147"/>
    </row>
    <row r="123" spans="1:6" ht="16.5" x14ac:dyDescent="0.3">
      <c r="A123" s="48" t="s">
        <v>189</v>
      </c>
      <c r="B123" s="170">
        <v>2</v>
      </c>
      <c r="C123" s="177"/>
      <c r="D123" s="184"/>
      <c r="E123" s="168"/>
      <c r="F123" s="147"/>
    </row>
    <row r="124" spans="1:6" x14ac:dyDescent="0.25">
      <c r="A124" s="169" t="s">
        <v>278</v>
      </c>
      <c r="B124" s="170">
        <v>2</v>
      </c>
      <c r="C124" s="170"/>
      <c r="D124" s="149"/>
      <c r="E124" s="146"/>
      <c r="F124" s="147"/>
    </row>
    <row r="125" spans="1:6" ht="36" x14ac:dyDescent="0.25">
      <c r="A125" s="108" t="s">
        <v>272</v>
      </c>
      <c r="B125" s="170">
        <v>2</v>
      </c>
      <c r="C125" s="217" t="str">
        <f>IF(B125=0, -5, "0")</f>
        <v>0</v>
      </c>
      <c r="D125" s="168"/>
      <c r="E125" s="168"/>
      <c r="F125" s="147"/>
    </row>
    <row r="126" spans="1:6" ht="16.5" x14ac:dyDescent="0.3">
      <c r="A126" s="49" t="s">
        <v>271</v>
      </c>
      <c r="B126" s="170">
        <v>2</v>
      </c>
      <c r="C126" s="177"/>
      <c r="D126" s="184" t="s">
        <v>371</v>
      </c>
      <c r="E126" s="168"/>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262"/>
      <c r="F128" s="147"/>
    </row>
    <row r="129" spans="1:6" ht="16.5" x14ac:dyDescent="0.25">
      <c r="A129" s="185" t="s">
        <v>168</v>
      </c>
      <c r="B129" s="170">
        <v>2</v>
      </c>
      <c r="C129" s="218" t="str">
        <f>IF(B129=0, -5, "0")</f>
        <v>0</v>
      </c>
      <c r="D129" s="146"/>
      <c r="E129" s="146"/>
      <c r="F129" s="173"/>
    </row>
    <row r="130" spans="1:6" x14ac:dyDescent="0.25">
      <c r="A130" s="24" t="s">
        <v>83</v>
      </c>
      <c r="B130" s="170">
        <v>2</v>
      </c>
      <c r="C130" s="170"/>
      <c r="D130" s="168"/>
      <c r="E130" s="168"/>
      <c r="F130" s="147"/>
    </row>
    <row r="131" spans="1:6" ht="33" x14ac:dyDescent="0.3">
      <c r="A131" s="49" t="s">
        <v>222</v>
      </c>
      <c r="B131" s="170">
        <v>2</v>
      </c>
      <c r="C131" s="170"/>
      <c r="D131" s="168"/>
      <c r="E131" s="168"/>
      <c r="F131" s="147"/>
    </row>
    <row r="132" spans="1:6" x14ac:dyDescent="0.25">
      <c r="A132" s="24" t="s">
        <v>248</v>
      </c>
      <c r="B132" s="170">
        <v>2</v>
      </c>
      <c r="C132" s="170"/>
      <c r="D132" s="168"/>
      <c r="E132" s="168"/>
      <c r="F132" s="147"/>
    </row>
    <row r="133" spans="1:6" ht="30" x14ac:dyDescent="0.25">
      <c r="A133" s="24" t="s">
        <v>199</v>
      </c>
      <c r="B133" s="170">
        <v>2</v>
      </c>
      <c r="C133" s="170"/>
      <c r="D133" s="168"/>
      <c r="E133" s="168"/>
      <c r="F133" s="147"/>
    </row>
    <row r="134" spans="1:6" x14ac:dyDescent="0.25">
      <c r="A134" s="19" t="s">
        <v>38</v>
      </c>
      <c r="B134" s="19"/>
      <c r="C134" s="19"/>
      <c r="D134" s="19">
        <f>SUM(B114:C133)</f>
        <v>34</v>
      </c>
    </row>
    <row r="135" spans="1:6" x14ac:dyDescent="0.25">
      <c r="A135" s="19" t="s">
        <v>37</v>
      </c>
      <c r="B135" s="20"/>
      <c r="C135" s="21"/>
      <c r="D135" s="63">
        <f>D134/(COUNT(B114:C133)*2)</f>
        <v>0.85</v>
      </c>
    </row>
    <row r="136" spans="1:6" x14ac:dyDescent="0.25">
      <c r="A136" s="9"/>
      <c r="B136" s="6"/>
      <c r="C136" s="7"/>
      <c r="D136" s="6"/>
    </row>
    <row r="137" spans="1:6" ht="18" x14ac:dyDescent="0.25">
      <c r="A137" s="312" t="s">
        <v>73</v>
      </c>
      <c r="B137" s="313"/>
      <c r="C137" s="313"/>
      <c r="D137" s="313"/>
      <c r="E137" s="313"/>
      <c r="F137" s="313"/>
    </row>
    <row r="138" spans="1:6" ht="30" x14ac:dyDescent="0.25">
      <c r="A138" s="169" t="s">
        <v>372</v>
      </c>
      <c r="B138" s="170">
        <v>2</v>
      </c>
      <c r="C138" s="170"/>
      <c r="D138" s="168"/>
      <c r="E138" s="146"/>
      <c r="F138" s="147"/>
    </row>
    <row r="139" spans="1:6" x14ac:dyDescent="0.25">
      <c r="A139" s="18" t="s">
        <v>144</v>
      </c>
      <c r="B139" s="170">
        <v>2</v>
      </c>
      <c r="C139" s="170"/>
      <c r="D139" s="143"/>
      <c r="E139" s="168"/>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68"/>
      <c r="F142" s="147"/>
    </row>
    <row r="143" spans="1:6" ht="46.5" x14ac:dyDescent="0.35">
      <c r="A143" s="83" t="s">
        <v>273</v>
      </c>
      <c r="B143" s="170">
        <v>0</v>
      </c>
      <c r="C143" s="217">
        <f>IF(B143=0, -5, "0")</f>
        <v>-5</v>
      </c>
      <c r="D143" s="168" t="s">
        <v>507</v>
      </c>
      <c r="E143" s="168" t="s">
        <v>508</v>
      </c>
      <c r="F143" s="147"/>
    </row>
    <row r="144" spans="1:6" ht="16.5" x14ac:dyDescent="0.25">
      <c r="A144" s="186" t="s">
        <v>75</v>
      </c>
      <c r="B144" s="170">
        <v>2</v>
      </c>
      <c r="C144" s="177"/>
      <c r="D144" s="187"/>
      <c r="E144" s="168"/>
      <c r="F144" s="147"/>
    </row>
    <row r="145" spans="1:6" ht="66" x14ac:dyDescent="0.25">
      <c r="A145" s="110" t="s">
        <v>287</v>
      </c>
      <c r="B145" s="170">
        <v>1</v>
      </c>
      <c r="C145" s="154"/>
      <c r="D145" s="134">
        <v>0.75</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0.79166666666666663</v>
      </c>
    </row>
    <row r="151" spans="1:6" x14ac:dyDescent="0.25">
      <c r="A151" s="9"/>
      <c r="B151" s="6"/>
      <c r="C151" s="7"/>
      <c r="D151" s="6"/>
    </row>
    <row r="152" spans="1:6" ht="18" x14ac:dyDescent="0.35">
      <c r="A152" s="311" t="s">
        <v>130</v>
      </c>
      <c r="B152" s="311"/>
      <c r="C152" s="311"/>
      <c r="D152" s="311"/>
      <c r="E152" s="311"/>
      <c r="F152" s="311"/>
    </row>
    <row r="153" spans="1:6" x14ac:dyDescent="0.25">
      <c r="A153" s="183">
        <f>B11</f>
        <v>42895</v>
      </c>
      <c r="B153" s="6"/>
      <c r="C153" s="7"/>
      <c r="D153" s="59"/>
    </row>
    <row r="154" spans="1:6" ht="16.5" x14ac:dyDescent="0.25">
      <c r="A154" s="314" t="s">
        <v>63</v>
      </c>
      <c r="B154" s="315"/>
      <c r="C154" s="315"/>
      <c r="D154" s="315"/>
      <c r="E154" s="315"/>
      <c r="F154" s="315"/>
    </row>
    <row r="155" spans="1:6" x14ac:dyDescent="0.25">
      <c r="A155" s="23" t="s">
        <v>132</v>
      </c>
      <c r="B155" s="170">
        <v>2</v>
      </c>
      <c r="C155" s="170"/>
      <c r="D155" s="168"/>
      <c r="E155" s="168"/>
      <c r="F155" s="147"/>
    </row>
    <row r="156" spans="1:6" x14ac:dyDescent="0.25">
      <c r="A156" s="23" t="s">
        <v>297</v>
      </c>
      <c r="B156" s="170">
        <v>2</v>
      </c>
      <c r="C156" s="170"/>
      <c r="D156" s="168"/>
      <c r="E156" s="168"/>
      <c r="F156" s="147"/>
    </row>
    <row r="157" spans="1:6" x14ac:dyDescent="0.25">
      <c r="A157" s="23" t="s">
        <v>69</v>
      </c>
      <c r="B157" s="170">
        <v>2</v>
      </c>
      <c r="C157" s="168"/>
      <c r="D157" s="168"/>
      <c r="E157" s="168"/>
      <c r="F157" s="147"/>
    </row>
    <row r="158" spans="1:6" x14ac:dyDescent="0.25">
      <c r="A158" s="33" t="s">
        <v>136</v>
      </c>
      <c r="B158" s="170">
        <v>2</v>
      </c>
      <c r="C158" s="170"/>
      <c r="D158" s="149"/>
      <c r="E158" s="168"/>
      <c r="F158" s="147"/>
    </row>
    <row r="159" spans="1:6" ht="30" x14ac:dyDescent="0.25">
      <c r="A159" s="23" t="s">
        <v>190</v>
      </c>
      <c r="B159" s="170">
        <v>2</v>
      </c>
      <c r="C159" s="170"/>
      <c r="D159" s="168"/>
      <c r="E159" s="168"/>
      <c r="F159" s="147"/>
    </row>
    <row r="160" spans="1:6" ht="18" x14ac:dyDescent="0.35">
      <c r="A160" s="76" t="s">
        <v>59</v>
      </c>
      <c r="B160" s="170">
        <v>2</v>
      </c>
      <c r="C160" s="217" t="str">
        <f>IF(B160=0, -5, "0")</f>
        <v>0</v>
      </c>
      <c r="D160" s="168"/>
      <c r="E160" s="168"/>
      <c r="F160" s="147"/>
    </row>
    <row r="161" spans="1:6" x14ac:dyDescent="0.25">
      <c r="A161" s="23" t="s">
        <v>145</v>
      </c>
      <c r="B161" s="170">
        <v>2</v>
      </c>
      <c r="C161" s="138"/>
      <c r="D161" s="168"/>
      <c r="E161" s="168"/>
      <c r="F161" s="147"/>
    </row>
    <row r="162" spans="1:6" x14ac:dyDescent="0.25">
      <c r="A162" s="23" t="s">
        <v>27</v>
      </c>
      <c r="B162" s="170">
        <v>2</v>
      </c>
      <c r="C162" s="170"/>
      <c r="D162" s="10"/>
      <c r="E162" s="168"/>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12" t="s">
        <v>134</v>
      </c>
      <c r="B166" s="313"/>
      <c r="C166" s="313"/>
      <c r="D166" s="313"/>
      <c r="E166" s="313"/>
      <c r="F166" s="313"/>
    </row>
    <row r="167" spans="1:6" ht="30" x14ac:dyDescent="0.25">
      <c r="A167" s="169" t="s">
        <v>314</v>
      </c>
      <c r="B167" s="170">
        <v>2</v>
      </c>
      <c r="C167" s="170"/>
      <c r="D167" s="143" t="s">
        <v>509</v>
      </c>
      <c r="E167" s="168"/>
      <c r="F167" s="147"/>
    </row>
    <row r="168" spans="1:6" x14ac:dyDescent="0.25">
      <c r="A168" s="18" t="s">
        <v>102</v>
      </c>
      <c r="B168" s="170">
        <v>2</v>
      </c>
      <c r="C168" s="170"/>
      <c r="D168" s="143"/>
      <c r="E168" s="168"/>
      <c r="F168" s="147"/>
    </row>
    <row r="169" spans="1:6" x14ac:dyDescent="0.25">
      <c r="A169" s="18" t="s">
        <v>135</v>
      </c>
      <c r="B169" s="170">
        <v>2</v>
      </c>
      <c r="C169" s="170"/>
      <c r="D169" s="143"/>
      <c r="E169" s="168"/>
      <c r="F169" s="147"/>
    </row>
    <row r="170" spans="1:6" x14ac:dyDescent="0.25">
      <c r="A170" s="18" t="s">
        <v>64</v>
      </c>
      <c r="B170" s="170">
        <v>2</v>
      </c>
      <c r="C170" s="170"/>
      <c r="D170" s="12"/>
      <c r="E170" s="168"/>
      <c r="F170" s="147"/>
    </row>
    <row r="171" spans="1:6" x14ac:dyDescent="0.25">
      <c r="A171" s="18" t="s">
        <v>279</v>
      </c>
      <c r="B171" s="170">
        <v>2</v>
      </c>
      <c r="C171" s="170"/>
      <c r="D171" s="12"/>
      <c r="E171" s="168"/>
      <c r="F171" s="147"/>
    </row>
    <row r="172" spans="1:6" ht="18" x14ac:dyDescent="0.35">
      <c r="A172" s="83" t="s">
        <v>80</v>
      </c>
      <c r="B172" s="170">
        <v>2</v>
      </c>
      <c r="C172" s="217" t="str">
        <f>IF(B172=0, -5, "0")</f>
        <v>0</v>
      </c>
      <c r="D172" s="12"/>
      <c r="E172" s="168"/>
      <c r="F172" s="147"/>
    </row>
    <row r="173" spans="1:6" x14ac:dyDescent="0.25">
      <c r="A173" s="169" t="s">
        <v>296</v>
      </c>
      <c r="B173" s="170">
        <v>2</v>
      </c>
      <c r="C173" s="171"/>
      <c r="D173" s="166"/>
      <c r="E173" s="146"/>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68"/>
      <c r="F175" s="147"/>
    </row>
    <row r="176" spans="1:6" ht="46.5" x14ac:dyDescent="0.35">
      <c r="A176" s="86" t="s">
        <v>209</v>
      </c>
      <c r="B176" s="170">
        <v>0</v>
      </c>
      <c r="C176" s="217">
        <f>IF(B176=0, -5, "0")</f>
        <v>-5</v>
      </c>
      <c r="D176" s="168" t="s">
        <v>510</v>
      </c>
      <c r="E176" s="168" t="s">
        <v>511</v>
      </c>
      <c r="F176" s="147"/>
    </row>
    <row r="177" spans="1:7" x14ac:dyDescent="0.25">
      <c r="A177" s="169" t="s">
        <v>291</v>
      </c>
      <c r="B177" s="170">
        <v>2</v>
      </c>
      <c r="C177" s="170"/>
      <c r="D177" s="168"/>
      <c r="E177" s="168"/>
      <c r="F177" s="147"/>
    </row>
    <row r="178" spans="1:7" ht="60" x14ac:dyDescent="0.25">
      <c r="A178" s="169" t="s">
        <v>188</v>
      </c>
      <c r="B178" s="170">
        <v>0</v>
      </c>
      <c r="C178" s="170"/>
      <c r="D178" s="157" t="s">
        <v>499</v>
      </c>
      <c r="E178" s="264" t="s">
        <v>500</v>
      </c>
      <c r="F178" s="147"/>
    </row>
    <row r="179" spans="1:7" ht="18" x14ac:dyDescent="0.35">
      <c r="A179" s="160" t="s">
        <v>289</v>
      </c>
      <c r="B179" s="170">
        <v>2</v>
      </c>
      <c r="C179" s="170"/>
      <c r="D179" s="168"/>
      <c r="E179" s="262"/>
      <c r="F179" s="147"/>
    </row>
    <row r="180" spans="1:7" ht="16.5" x14ac:dyDescent="0.25">
      <c r="A180" s="107" t="s">
        <v>168</v>
      </c>
      <c r="B180" s="170">
        <v>2</v>
      </c>
      <c r="C180" s="218" t="str">
        <f>IF(B180=0, -5, "0")</f>
        <v>0</v>
      </c>
      <c r="D180" s="146"/>
      <c r="E180" s="146"/>
      <c r="F180" s="147"/>
    </row>
    <row r="181" spans="1:7" x14ac:dyDescent="0.25">
      <c r="A181" s="24" t="s">
        <v>83</v>
      </c>
      <c r="B181" s="170">
        <v>2</v>
      </c>
      <c r="C181" s="170"/>
      <c r="D181" s="168"/>
      <c r="E181" s="168"/>
      <c r="F181" s="147"/>
    </row>
    <row r="182" spans="1:7" ht="33" x14ac:dyDescent="0.3">
      <c r="A182" s="180" t="s">
        <v>234</v>
      </c>
      <c r="B182" s="170">
        <v>2</v>
      </c>
      <c r="C182" s="170"/>
      <c r="D182" s="69"/>
      <c r="E182" s="168"/>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68"/>
      <c r="F184" s="147"/>
    </row>
    <row r="185" spans="1:7" ht="45" x14ac:dyDescent="0.25">
      <c r="A185" s="101" t="s">
        <v>287</v>
      </c>
      <c r="B185" s="170">
        <v>1</v>
      </c>
      <c r="C185" s="154"/>
      <c r="D185" s="134">
        <v>0.75</v>
      </c>
      <c r="E185" s="7"/>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311" t="s">
        <v>167</v>
      </c>
      <c r="B192" s="311"/>
      <c r="C192" s="311"/>
      <c r="D192" s="311"/>
      <c r="E192" s="311"/>
      <c r="F192" s="311"/>
    </row>
    <row r="193" spans="1:7" x14ac:dyDescent="0.25">
      <c r="A193" s="189">
        <f>B11</f>
        <v>42895</v>
      </c>
      <c r="B193" s="6"/>
      <c r="C193" s="7"/>
      <c r="D193" s="6"/>
    </row>
    <row r="194" spans="1:7" ht="18" x14ac:dyDescent="0.25">
      <c r="A194" s="312" t="s">
        <v>158</v>
      </c>
      <c r="B194" s="313"/>
      <c r="C194" s="313"/>
      <c r="D194" s="313"/>
      <c r="E194" s="313"/>
      <c r="F194" s="313"/>
    </row>
    <row r="195" spans="1:7" ht="36" x14ac:dyDescent="0.35">
      <c r="A195" s="83" t="s">
        <v>27</v>
      </c>
      <c r="B195" s="170" t="s">
        <v>34</v>
      </c>
      <c r="C195" s="217" t="str">
        <f>IF(B195=0, -5, "0")</f>
        <v>0</v>
      </c>
      <c r="D195" s="168"/>
      <c r="E195" s="168"/>
      <c r="F195" s="147"/>
    </row>
    <row r="196" spans="1:7" x14ac:dyDescent="0.25">
      <c r="A196" s="23" t="s">
        <v>57</v>
      </c>
      <c r="B196" s="170" t="s">
        <v>34</v>
      </c>
      <c r="C196" s="170"/>
      <c r="D196" s="168"/>
      <c r="E196" s="168"/>
      <c r="F196" s="147"/>
    </row>
    <row r="197" spans="1:7" x14ac:dyDescent="0.25">
      <c r="A197" s="33" t="s">
        <v>297</v>
      </c>
      <c r="B197" s="170" t="s">
        <v>34</v>
      </c>
      <c r="C197" s="170"/>
      <c r="D197" s="168"/>
      <c r="E197" s="146"/>
      <c r="F197" s="147"/>
    </row>
    <row r="198" spans="1:7" x14ac:dyDescent="0.25">
      <c r="A198" s="23" t="s">
        <v>100</v>
      </c>
      <c r="B198" s="170" t="s">
        <v>34</v>
      </c>
      <c r="C198" s="170"/>
      <c r="D198" s="168"/>
      <c r="E198" s="168"/>
      <c r="F198" s="147"/>
    </row>
    <row r="199" spans="1:7" x14ac:dyDescent="0.25">
      <c r="A199" s="23" t="s">
        <v>154</v>
      </c>
      <c r="B199" s="170" t="s">
        <v>34</v>
      </c>
      <c r="C199" s="170"/>
      <c r="D199" s="168"/>
      <c r="E199" s="168"/>
      <c r="F199" s="147"/>
    </row>
    <row r="200" spans="1:7" x14ac:dyDescent="0.25">
      <c r="A200" s="33" t="s">
        <v>153</v>
      </c>
      <c r="B200" s="170" t="s">
        <v>34</v>
      </c>
      <c r="C200" s="170"/>
      <c r="D200" s="168"/>
      <c r="E200" s="168"/>
      <c r="F200" s="147"/>
    </row>
    <row r="201" spans="1:7" x14ac:dyDescent="0.25">
      <c r="A201" s="33" t="s">
        <v>28</v>
      </c>
      <c r="B201" s="170" t="s">
        <v>34</v>
      </c>
      <c r="C201" s="170"/>
      <c r="D201" s="168"/>
      <c r="E201" s="168"/>
      <c r="F201" s="147"/>
    </row>
    <row r="202" spans="1:7" x14ac:dyDescent="0.25">
      <c r="A202" s="33" t="s">
        <v>155</v>
      </c>
      <c r="B202" s="170" t="s">
        <v>34</v>
      </c>
      <c r="C202" s="170"/>
      <c r="D202" s="149"/>
      <c r="E202" s="168"/>
      <c r="F202" s="147"/>
    </row>
    <row r="203" spans="1:7" ht="18" x14ac:dyDescent="0.35">
      <c r="A203" s="190" t="s">
        <v>298</v>
      </c>
      <c r="B203" s="170" t="s">
        <v>34</v>
      </c>
      <c r="C203" s="217" t="str">
        <f>IF(B203=0, -5, "0")</f>
        <v>0</v>
      </c>
      <c r="D203" s="168"/>
      <c r="E203" s="168"/>
      <c r="F203" s="147"/>
    </row>
    <row r="204" spans="1:7" ht="16.5" x14ac:dyDescent="0.3">
      <c r="A204" s="191" t="s">
        <v>362</v>
      </c>
      <c r="B204" s="170" t="s">
        <v>34</v>
      </c>
      <c r="C204" s="217" t="str">
        <f>IF(B204=0, -5, "0")</f>
        <v>0</v>
      </c>
      <c r="D204" s="146"/>
      <c r="E204" s="168"/>
      <c r="F204" s="147"/>
      <c r="G204" s="172"/>
    </row>
    <row r="205" spans="1:7" x14ac:dyDescent="0.25">
      <c r="A205" s="174" t="s">
        <v>145</v>
      </c>
      <c r="B205" s="170" t="s">
        <v>34</v>
      </c>
      <c r="C205" s="170"/>
      <c r="D205" s="168"/>
      <c r="E205" s="168"/>
      <c r="F205" s="147"/>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312" t="s">
        <v>76</v>
      </c>
      <c r="B209" s="313"/>
      <c r="C209" s="313"/>
      <c r="D209" s="313"/>
      <c r="E209" s="313"/>
      <c r="F209" s="313"/>
    </row>
    <row r="210" spans="1:7" x14ac:dyDescent="0.25">
      <c r="A210" s="169" t="s">
        <v>314</v>
      </c>
      <c r="B210" s="170" t="s">
        <v>34</v>
      </c>
      <c r="C210" s="170"/>
      <c r="D210" s="168"/>
      <c r="E210" s="146"/>
      <c r="F210" s="147"/>
    </row>
    <row r="211" spans="1:7" ht="54" x14ac:dyDescent="0.35">
      <c r="A211" s="83" t="s">
        <v>363</v>
      </c>
      <c r="B211" s="170" t="s">
        <v>34</v>
      </c>
      <c r="C211" s="217" t="str">
        <f>IF(B211=0, -5, "0")</f>
        <v>0</v>
      </c>
      <c r="D211" s="168"/>
      <c r="E211" s="168"/>
      <c r="F211" s="147"/>
    </row>
    <row r="212" spans="1:7" x14ac:dyDescent="0.25">
      <c r="A212" s="18" t="s">
        <v>192</v>
      </c>
      <c r="B212" s="170">
        <v>2</v>
      </c>
      <c r="C212" s="170"/>
      <c r="D212" s="143"/>
      <c r="E212" s="168"/>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68"/>
      <c r="F214" s="147"/>
    </row>
    <row r="215" spans="1:7" x14ac:dyDescent="0.25">
      <c r="A215" s="169" t="s">
        <v>64</v>
      </c>
      <c r="B215" s="170">
        <v>2</v>
      </c>
      <c r="C215" s="170"/>
      <c r="D215" s="149"/>
      <c r="E215" s="168"/>
      <c r="F215" s="147"/>
    </row>
    <row r="216" spans="1:7" x14ac:dyDescent="0.25">
      <c r="A216" s="18" t="s">
        <v>70</v>
      </c>
      <c r="B216" s="170">
        <v>2</v>
      </c>
      <c r="C216" s="170"/>
      <c r="D216" s="12"/>
      <c r="E216" s="168"/>
      <c r="F216" s="147"/>
    </row>
    <row r="217" spans="1:7" x14ac:dyDescent="0.25">
      <c r="A217" s="169" t="s">
        <v>291</v>
      </c>
      <c r="B217" s="170">
        <v>2</v>
      </c>
      <c r="C217" s="170"/>
      <c r="D217" s="12"/>
      <c r="E217" s="168"/>
      <c r="F217" s="147"/>
    </row>
    <row r="218" spans="1:7" x14ac:dyDescent="0.25">
      <c r="A218" s="18" t="s">
        <v>188</v>
      </c>
      <c r="B218" s="170">
        <v>2</v>
      </c>
      <c r="C218" s="170"/>
      <c r="D218" s="168"/>
      <c r="E218" s="168"/>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68"/>
      <c r="F220" s="147"/>
    </row>
    <row r="221" spans="1:7" x14ac:dyDescent="0.25">
      <c r="A221" s="24" t="s">
        <v>159</v>
      </c>
      <c r="B221" s="170" t="s">
        <v>34</v>
      </c>
      <c r="C221" s="170"/>
      <c r="D221" s="168"/>
      <c r="E221" s="168"/>
      <c r="F221" s="147"/>
    </row>
    <row r="222" spans="1:7" ht="45" x14ac:dyDescent="0.25">
      <c r="A222" s="108" t="s">
        <v>72</v>
      </c>
      <c r="B222" s="170">
        <v>0</v>
      </c>
      <c r="C222" s="217">
        <f>IF(B222=0, -5, "0")</f>
        <v>-5</v>
      </c>
      <c r="D222" s="168" t="s">
        <v>512</v>
      </c>
      <c r="E222" s="168"/>
      <c r="F222" s="147"/>
    </row>
    <row r="223" spans="1:7" ht="18" x14ac:dyDescent="0.35">
      <c r="A223" s="48" t="s">
        <v>289</v>
      </c>
      <c r="B223" s="170">
        <v>2</v>
      </c>
      <c r="C223" s="170"/>
      <c r="D223" s="168"/>
      <c r="E223" s="262"/>
      <c r="F223" s="147"/>
      <c r="G223" s="172"/>
    </row>
    <row r="224" spans="1:7" ht="16.5" x14ac:dyDescent="0.25">
      <c r="A224" s="107" t="s">
        <v>168</v>
      </c>
      <c r="B224" s="170">
        <v>2</v>
      </c>
      <c r="C224" s="218" t="str">
        <f>IF(B224=0, -5, "0")</f>
        <v>0</v>
      </c>
      <c r="D224" s="146"/>
      <c r="E224" s="168"/>
      <c r="F224" s="147"/>
    </row>
    <row r="225" spans="1:6" x14ac:dyDescent="0.25">
      <c r="A225" s="24" t="s">
        <v>83</v>
      </c>
      <c r="B225" s="170">
        <v>2</v>
      </c>
      <c r="C225" s="170"/>
      <c r="D225" s="168"/>
      <c r="E225" s="168"/>
      <c r="F225" s="147"/>
    </row>
    <row r="226" spans="1:6" ht="30" x14ac:dyDescent="0.25">
      <c r="A226" s="24" t="s">
        <v>244</v>
      </c>
      <c r="B226" s="170">
        <v>2</v>
      </c>
      <c r="C226" s="170"/>
      <c r="D226" s="69"/>
      <c r="E226" s="168"/>
      <c r="F226" s="147"/>
    </row>
    <row r="227" spans="1:6" x14ac:dyDescent="0.25">
      <c r="A227" s="24" t="s">
        <v>248</v>
      </c>
      <c r="B227" s="170">
        <v>2</v>
      </c>
      <c r="C227" s="170"/>
      <c r="D227" s="168"/>
      <c r="E227" s="168"/>
      <c r="F227" s="147"/>
    </row>
    <row r="228" spans="1:6" ht="30" x14ac:dyDescent="0.25">
      <c r="A228" s="24" t="s">
        <v>199</v>
      </c>
      <c r="B228" s="170">
        <v>2</v>
      </c>
      <c r="C228" s="24"/>
      <c r="D228" s="60"/>
      <c r="E228" s="168"/>
      <c r="F228" s="147"/>
    </row>
    <row r="229" spans="1:6" x14ac:dyDescent="0.25">
      <c r="A229" s="19" t="s">
        <v>38</v>
      </c>
      <c r="B229" s="19"/>
      <c r="C229" s="19"/>
      <c r="D229" s="19">
        <f>SUM(B210:C228)</f>
        <v>21</v>
      </c>
    </row>
    <row r="230" spans="1:6" x14ac:dyDescent="0.25">
      <c r="A230" s="19" t="s">
        <v>37</v>
      </c>
      <c r="B230" s="20"/>
      <c r="C230" s="21"/>
      <c r="D230" s="63">
        <f>D229/(COUNT(B210:C228)*2)</f>
        <v>0.7</v>
      </c>
    </row>
    <row r="231" spans="1:6" x14ac:dyDescent="0.25">
      <c r="A231" s="9"/>
      <c r="B231" s="6"/>
      <c r="C231" s="7"/>
      <c r="D231" s="6"/>
    </row>
    <row r="232" spans="1:6" ht="18" x14ac:dyDescent="0.25">
      <c r="A232" s="312" t="s">
        <v>191</v>
      </c>
      <c r="B232" s="313"/>
      <c r="C232" s="313"/>
      <c r="D232" s="313"/>
      <c r="E232" s="313"/>
      <c r="F232" s="313"/>
    </row>
    <row r="233" spans="1:6" x14ac:dyDescent="0.25">
      <c r="A233" s="169" t="s">
        <v>314</v>
      </c>
      <c r="B233" s="171">
        <v>2</v>
      </c>
      <c r="C233" s="171"/>
      <c r="D233" s="152"/>
      <c r="E233" s="168"/>
      <c r="F233" s="147"/>
    </row>
    <row r="234" spans="1:6" ht="30" x14ac:dyDescent="0.25">
      <c r="A234" s="18" t="s">
        <v>205</v>
      </c>
      <c r="B234" s="171">
        <v>2</v>
      </c>
      <c r="C234" s="170"/>
      <c r="D234" s="155"/>
      <c r="E234" s="168"/>
      <c r="F234" s="147"/>
    </row>
    <row r="235" spans="1:6" ht="18" x14ac:dyDescent="0.35">
      <c r="A235" s="76" t="s">
        <v>59</v>
      </c>
      <c r="B235" s="171">
        <v>2</v>
      </c>
      <c r="C235" s="217" t="str">
        <f>IF(B235=0, -5, "0")</f>
        <v>0</v>
      </c>
      <c r="D235" s="157"/>
      <c r="E235" s="168"/>
      <c r="F235" s="147"/>
    </row>
    <row r="236" spans="1:6" ht="36" x14ac:dyDescent="0.35">
      <c r="A236" s="83" t="s">
        <v>177</v>
      </c>
      <c r="B236" s="171">
        <v>2</v>
      </c>
      <c r="C236" s="217" t="str">
        <f>IF(B236=0, -5, "0")</f>
        <v>0</v>
      </c>
      <c r="D236" s="157"/>
      <c r="E236" s="168"/>
      <c r="F236" s="147"/>
    </row>
    <row r="237" spans="1:6" x14ac:dyDescent="0.25">
      <c r="A237" s="18" t="s">
        <v>252</v>
      </c>
      <c r="B237" s="171">
        <v>2</v>
      </c>
      <c r="C237" s="170"/>
      <c r="D237" s="157"/>
      <c r="E237" s="168"/>
      <c r="F237" s="147"/>
    </row>
    <row r="238" spans="1:6" x14ac:dyDescent="0.25">
      <c r="A238" s="18" t="s">
        <v>55</v>
      </c>
      <c r="B238" s="171">
        <v>2</v>
      </c>
      <c r="C238" s="170"/>
      <c r="D238" s="158"/>
      <c r="E238" s="168"/>
      <c r="F238" s="147"/>
    </row>
    <row r="239" spans="1:6" x14ac:dyDescent="0.25">
      <c r="A239" s="169" t="s">
        <v>299</v>
      </c>
      <c r="B239" s="171">
        <v>2</v>
      </c>
      <c r="C239" s="171"/>
      <c r="D239" s="165"/>
      <c r="E239" s="146"/>
      <c r="F239" s="147"/>
    </row>
    <row r="240" spans="1:6" x14ac:dyDescent="0.25">
      <c r="A240" s="169" t="s">
        <v>156</v>
      </c>
      <c r="B240" s="171" t="s">
        <v>34</v>
      </c>
      <c r="C240" s="170"/>
      <c r="D240" s="156"/>
      <c r="E240" s="168"/>
      <c r="F240" s="147"/>
    </row>
    <row r="241" spans="1:6" ht="45" x14ac:dyDescent="0.25">
      <c r="A241" s="100" t="s">
        <v>287</v>
      </c>
      <c r="B241" s="171">
        <v>2</v>
      </c>
      <c r="C241" s="154"/>
      <c r="D241" s="265">
        <v>1</v>
      </c>
      <c r="E241" s="7"/>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35</v>
      </c>
    </row>
    <row r="246" spans="1:6" ht="18" x14ac:dyDescent="0.25">
      <c r="A246" s="103" t="s">
        <v>227</v>
      </c>
      <c r="B246" s="104"/>
      <c r="C246" s="105"/>
      <c r="D246" s="106">
        <f>D245/(COUNT(B210:C228,B233:C240,B195:C205)*2)</f>
        <v>0.79545454545454541</v>
      </c>
    </row>
    <row r="247" spans="1:6" s="3" customFormat="1" ht="18" x14ac:dyDescent="0.25">
      <c r="A247" s="45"/>
      <c r="B247" s="46"/>
      <c r="C247" s="46"/>
      <c r="D247" s="47"/>
      <c r="E247" s="263"/>
    </row>
    <row r="248" spans="1:6" s="3" customFormat="1" ht="18" x14ac:dyDescent="0.35">
      <c r="A248" s="311" t="s">
        <v>78</v>
      </c>
      <c r="B248" s="311"/>
      <c r="C248" s="311"/>
      <c r="D248" s="311"/>
      <c r="E248" s="311"/>
      <c r="F248" s="311"/>
    </row>
    <row r="249" spans="1:6" s="3" customFormat="1" x14ac:dyDescent="0.25">
      <c r="A249" s="183">
        <f>B11</f>
        <v>42895</v>
      </c>
      <c r="B249" s="6"/>
      <c r="C249" s="7"/>
      <c r="D249" s="6"/>
      <c r="E249" s="263"/>
    </row>
    <row r="250" spans="1:6" s="3" customFormat="1" ht="18" x14ac:dyDescent="0.25">
      <c r="A250" s="312" t="s">
        <v>79</v>
      </c>
      <c r="B250" s="313"/>
      <c r="C250" s="313"/>
      <c r="D250" s="313"/>
      <c r="E250" s="313"/>
      <c r="F250" s="313"/>
    </row>
    <row r="251" spans="1:6" s="3" customFormat="1" ht="36" x14ac:dyDescent="0.35">
      <c r="A251" s="83" t="s">
        <v>27</v>
      </c>
      <c r="B251" s="170">
        <v>2</v>
      </c>
      <c r="C251" s="217" t="str">
        <f>IF(B251=0, -5, "0")</f>
        <v>0</v>
      </c>
      <c r="D251" s="168"/>
      <c r="E251" s="146"/>
      <c r="F251" s="173"/>
    </row>
    <row r="252" spans="1:6" s="3" customFormat="1" ht="45" x14ac:dyDescent="0.25">
      <c r="A252" s="23" t="s">
        <v>148</v>
      </c>
      <c r="B252" s="170">
        <v>0</v>
      </c>
      <c r="C252" s="170"/>
      <c r="D252" s="168" t="s">
        <v>513</v>
      </c>
      <c r="E252" s="146" t="s">
        <v>514</v>
      </c>
      <c r="F252" s="173"/>
    </row>
    <row r="253" spans="1:6" s="3" customFormat="1" x14ac:dyDescent="0.25">
      <c r="A253" s="33" t="s">
        <v>300</v>
      </c>
      <c r="B253" s="170">
        <v>2</v>
      </c>
      <c r="C253" s="170"/>
      <c r="D253" s="146"/>
      <c r="E253" s="146"/>
      <c r="F253" s="173"/>
    </row>
    <row r="254" spans="1:6" s="3" customFormat="1" x14ac:dyDescent="0.25">
      <c r="A254" s="33" t="s">
        <v>301</v>
      </c>
      <c r="B254" s="170">
        <v>2</v>
      </c>
      <c r="C254" s="170"/>
      <c r="D254" s="146"/>
      <c r="E254" s="146"/>
      <c r="F254" s="173"/>
    </row>
    <row r="255" spans="1:6" s="3" customFormat="1" x14ac:dyDescent="0.25">
      <c r="A255" s="33" t="s">
        <v>28</v>
      </c>
      <c r="B255" s="170">
        <v>2</v>
      </c>
      <c r="C255" s="170"/>
      <c r="D255" s="149"/>
      <c r="E255" s="146"/>
      <c r="F255" s="173"/>
    </row>
    <row r="256" spans="1:6" s="3" customFormat="1" ht="36" x14ac:dyDescent="0.35">
      <c r="A256" s="83" t="s">
        <v>161</v>
      </c>
      <c r="B256" s="170">
        <v>2</v>
      </c>
      <c r="C256" s="217" t="str">
        <f>IF(B256=0, -5, "0")</f>
        <v>0</v>
      </c>
      <c r="D256" s="168"/>
      <c r="E256" s="146"/>
      <c r="F256" s="173"/>
    </row>
    <row r="257" spans="1:6" s="3" customFormat="1" ht="30" x14ac:dyDescent="0.25">
      <c r="A257" s="33" t="s">
        <v>193</v>
      </c>
      <c r="B257" s="170">
        <v>2</v>
      </c>
      <c r="C257" s="170"/>
      <c r="D257" s="149"/>
      <c r="E257" s="146"/>
      <c r="F257" s="173"/>
    </row>
    <row r="258" spans="1:6" s="3" customFormat="1" x14ac:dyDescent="0.25">
      <c r="A258" s="33" t="s">
        <v>160</v>
      </c>
      <c r="B258" s="170">
        <v>2</v>
      </c>
      <c r="C258" s="170"/>
      <c r="D258" s="149"/>
      <c r="E258" s="146"/>
      <c r="F258" s="173"/>
    </row>
    <row r="259" spans="1:6" s="3" customFormat="1" x14ac:dyDescent="0.25">
      <c r="A259" s="23" t="s">
        <v>68</v>
      </c>
      <c r="B259" s="170">
        <v>2</v>
      </c>
      <c r="C259" s="170"/>
      <c r="D259" s="168"/>
      <c r="E259" s="146"/>
      <c r="F259" s="173"/>
    </row>
    <row r="260" spans="1:6" s="3" customFormat="1" ht="18" x14ac:dyDescent="0.35">
      <c r="A260" s="76" t="s">
        <v>59</v>
      </c>
      <c r="B260" s="170">
        <v>2</v>
      </c>
      <c r="C260" s="217" t="str">
        <f>IF(B260=0, -5, "0")</f>
        <v>0</v>
      </c>
      <c r="D260" s="168"/>
      <c r="E260" s="146"/>
      <c r="F260" s="173"/>
    </row>
    <row r="261" spans="1:6" s="3" customFormat="1" x14ac:dyDescent="0.25">
      <c r="A261" s="23" t="s">
        <v>145</v>
      </c>
      <c r="B261" s="170">
        <v>2</v>
      </c>
      <c r="C261" s="170"/>
      <c r="D261" s="168"/>
      <c r="E261" s="146"/>
      <c r="F261" s="173"/>
    </row>
    <row r="262" spans="1:6" s="3" customFormat="1" x14ac:dyDescent="0.25">
      <c r="A262" s="23" t="s">
        <v>153</v>
      </c>
      <c r="B262" s="170">
        <v>2</v>
      </c>
      <c r="C262" s="170"/>
      <c r="D262" s="10"/>
      <c r="E262" s="146"/>
      <c r="F262" s="173"/>
    </row>
    <row r="263" spans="1:6" s="3" customFormat="1" x14ac:dyDescent="0.25">
      <c r="A263" s="19" t="s">
        <v>38</v>
      </c>
      <c r="B263" s="19"/>
      <c r="C263" s="19"/>
      <c r="D263" s="19">
        <f>SUM(B251:C262)</f>
        <v>22</v>
      </c>
      <c r="E263" s="263"/>
    </row>
    <row r="264" spans="1:6" s="3" customFormat="1" x14ac:dyDescent="0.25">
      <c r="A264" s="19" t="s">
        <v>37</v>
      </c>
      <c r="B264" s="20"/>
      <c r="C264" s="21"/>
      <c r="D264" s="63">
        <f>D263/(COUNT(B251:C262)*2)</f>
        <v>0.91666666666666663</v>
      </c>
      <c r="E264" s="263"/>
    </row>
    <row r="265" spans="1:6" s="3" customFormat="1" x14ac:dyDescent="0.25">
      <c r="A265" s="9"/>
      <c r="B265" s="6"/>
      <c r="C265" s="7"/>
      <c r="D265" s="6"/>
      <c r="E265" s="263"/>
    </row>
    <row r="266" spans="1:6" s="3" customFormat="1" ht="18" x14ac:dyDescent="0.25">
      <c r="A266" s="312" t="s">
        <v>81</v>
      </c>
      <c r="B266" s="313"/>
      <c r="C266" s="313"/>
      <c r="D266" s="313"/>
      <c r="E266" s="313"/>
      <c r="F266" s="313"/>
    </row>
    <row r="267" spans="1:6" s="3" customFormat="1" x14ac:dyDescent="0.25">
      <c r="A267" s="152" t="s">
        <v>368</v>
      </c>
      <c r="B267" s="171">
        <v>2</v>
      </c>
      <c r="C267" s="171"/>
      <c r="E267" s="146"/>
      <c r="F267" s="173"/>
    </row>
    <row r="268" spans="1:6" s="3" customFormat="1" x14ac:dyDescent="0.25">
      <c r="A268" s="18" t="s">
        <v>206</v>
      </c>
      <c r="B268" s="171">
        <v>2</v>
      </c>
      <c r="C268" s="170"/>
      <c r="D268" s="11"/>
      <c r="E268" s="146"/>
      <c r="F268" s="173"/>
    </row>
    <row r="269" spans="1:6" s="3" customFormat="1" x14ac:dyDescent="0.25">
      <c r="A269" s="169" t="s">
        <v>312</v>
      </c>
      <c r="B269" s="171">
        <v>2</v>
      </c>
      <c r="C269" s="170"/>
      <c r="D269" s="164"/>
      <c r="E269" s="146"/>
      <c r="F269" s="173"/>
    </row>
    <row r="270" spans="1:6" s="3" customFormat="1" x14ac:dyDescent="0.25">
      <c r="A270" s="169" t="s">
        <v>149</v>
      </c>
      <c r="B270" s="171">
        <v>2</v>
      </c>
      <c r="C270" s="170"/>
      <c r="D270" s="11"/>
      <c r="E270" s="146"/>
      <c r="F270" s="173"/>
    </row>
    <row r="271" spans="1:6" s="3" customFormat="1" ht="18" x14ac:dyDescent="0.35">
      <c r="A271" s="76" t="s">
        <v>7</v>
      </c>
      <c r="B271" s="171">
        <v>2</v>
      </c>
      <c r="C271" s="217" t="str">
        <f>IF(B271=0, -5, "0")</f>
        <v>0</v>
      </c>
      <c r="D271" s="11"/>
      <c r="E271" s="146"/>
      <c r="F271" s="173"/>
    </row>
    <row r="272" spans="1:6" s="3" customFormat="1" x14ac:dyDescent="0.25">
      <c r="A272" s="18" t="s">
        <v>253</v>
      </c>
      <c r="B272" s="171">
        <v>2</v>
      </c>
      <c r="C272" s="170"/>
      <c r="D272" s="11"/>
      <c r="E272" s="146"/>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46"/>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46"/>
      <c r="F276" s="173"/>
    </row>
    <row r="277" spans="1:6" s="3" customFormat="1" ht="18" x14ac:dyDescent="0.25">
      <c r="A277" s="108" t="s">
        <v>173</v>
      </c>
      <c r="B277" s="171" t="s">
        <v>34</v>
      </c>
      <c r="C277" s="218" t="str">
        <f>IF(B277=0, -5, "0")</f>
        <v>0</v>
      </c>
      <c r="D277" s="164"/>
      <c r="E277" s="146"/>
      <c r="F277" s="173"/>
    </row>
    <row r="278" spans="1:6" s="3" customFormat="1" ht="18" x14ac:dyDescent="0.35">
      <c r="A278" s="48" t="s">
        <v>289</v>
      </c>
      <c r="B278" s="171">
        <v>2</v>
      </c>
      <c r="C278" s="171"/>
      <c r="D278" s="164"/>
      <c r="E278" s="262"/>
      <c r="F278" s="173"/>
    </row>
    <row r="279" spans="1:6" s="3" customFormat="1" ht="16.5" x14ac:dyDescent="0.25">
      <c r="A279" s="107" t="s">
        <v>168</v>
      </c>
      <c r="B279" s="171">
        <v>2</v>
      </c>
      <c r="C279" s="218" t="str">
        <f>IF(B279=0, -5, "0")</f>
        <v>0</v>
      </c>
      <c r="D279" s="164"/>
      <c r="E279" s="146"/>
      <c r="F279" s="173"/>
    </row>
    <row r="280" spans="1:6" s="3" customFormat="1" x14ac:dyDescent="0.25">
      <c r="A280" s="24" t="s">
        <v>83</v>
      </c>
      <c r="B280" s="171">
        <v>2</v>
      </c>
      <c r="C280" s="170"/>
      <c r="D280" s="11"/>
      <c r="E280" s="146"/>
      <c r="F280" s="173"/>
    </row>
    <row r="281" spans="1:6" s="3" customFormat="1" ht="30" x14ac:dyDescent="0.25">
      <c r="A281" s="24" t="s">
        <v>234</v>
      </c>
      <c r="B281" s="171">
        <v>2</v>
      </c>
      <c r="C281" s="170"/>
      <c r="D281" s="11"/>
      <c r="E281" s="146"/>
      <c r="F281" s="173"/>
    </row>
    <row r="282" spans="1:6" s="3" customFormat="1" x14ac:dyDescent="0.25">
      <c r="A282" s="24" t="s">
        <v>248</v>
      </c>
      <c r="B282" s="171">
        <v>2</v>
      </c>
      <c r="C282" s="170"/>
      <c r="D282" s="11"/>
      <c r="E282" s="146"/>
      <c r="F282" s="173"/>
    </row>
    <row r="283" spans="1:6" s="3" customFormat="1" ht="30" x14ac:dyDescent="0.25">
      <c r="A283" s="24" t="s">
        <v>199</v>
      </c>
      <c r="B283" s="171">
        <v>2</v>
      </c>
      <c r="C283" s="170"/>
      <c r="D283" s="11"/>
      <c r="E283" s="146"/>
      <c r="F283" s="173"/>
    </row>
    <row r="284" spans="1:6" s="3" customFormat="1" ht="45" x14ac:dyDescent="0.25">
      <c r="A284" s="101" t="s">
        <v>287</v>
      </c>
      <c r="B284" s="171">
        <v>2</v>
      </c>
      <c r="C284" s="154"/>
      <c r="D284" s="256">
        <v>1</v>
      </c>
      <c r="E284" s="263"/>
    </row>
    <row r="285" spans="1:6" s="3" customFormat="1" x14ac:dyDescent="0.25">
      <c r="A285" s="19" t="s">
        <v>38</v>
      </c>
      <c r="B285" s="19"/>
      <c r="C285" s="19"/>
      <c r="D285" s="19">
        <f>SUM(B267:C283)</f>
        <v>32</v>
      </c>
      <c r="E285" s="263"/>
    </row>
    <row r="286" spans="1:6" s="3" customFormat="1" x14ac:dyDescent="0.25">
      <c r="A286" s="19" t="s">
        <v>37</v>
      </c>
      <c r="B286" s="20"/>
      <c r="C286" s="21"/>
      <c r="D286" s="63">
        <f>D285/(COUNT(B267:C283)*2)</f>
        <v>1</v>
      </c>
      <c r="E286" s="263"/>
    </row>
    <row r="287" spans="1:6" s="3" customFormat="1" x14ac:dyDescent="0.25">
      <c r="A287" s="9"/>
      <c r="B287" s="6"/>
      <c r="C287" s="7"/>
      <c r="D287" s="6"/>
      <c r="E287" s="263"/>
    </row>
    <row r="288" spans="1:6" s="3" customFormat="1" ht="18" x14ac:dyDescent="0.25">
      <c r="A288" s="78" t="s">
        <v>82</v>
      </c>
      <c r="B288" s="84"/>
      <c r="C288" s="85"/>
      <c r="D288" s="81">
        <f>SUM(D285,D263)</f>
        <v>54</v>
      </c>
      <c r="E288" s="263"/>
    </row>
    <row r="289" spans="1:7" s="3" customFormat="1" ht="18" x14ac:dyDescent="0.25">
      <c r="A289" s="78" t="s">
        <v>228</v>
      </c>
      <c r="B289" s="84"/>
      <c r="C289" s="85"/>
      <c r="D289" s="82">
        <f>D288/(COUNT(B251:C262,B267:C283)*2)</f>
        <v>0.9642857142857143</v>
      </c>
      <c r="E289" s="263"/>
    </row>
    <row r="290" spans="1:7" s="3" customFormat="1" ht="18" x14ac:dyDescent="0.25">
      <c r="A290" s="45"/>
      <c r="B290" s="46"/>
      <c r="C290" s="46"/>
      <c r="D290" s="47"/>
      <c r="E290" s="263"/>
    </row>
    <row r="291" spans="1:7" ht="18" x14ac:dyDescent="0.35">
      <c r="A291" s="311" t="s">
        <v>4</v>
      </c>
      <c r="B291" s="311"/>
      <c r="C291" s="311"/>
      <c r="D291" s="311"/>
      <c r="E291" s="311"/>
      <c r="F291" s="311"/>
    </row>
    <row r="292" spans="1:7" x14ac:dyDescent="0.25">
      <c r="A292" s="192">
        <f>B11</f>
        <v>42895</v>
      </c>
      <c r="B292" s="6"/>
      <c r="C292" s="7"/>
      <c r="D292" s="59"/>
    </row>
    <row r="293" spans="1:7" ht="18" x14ac:dyDescent="0.25">
      <c r="A293" s="312" t="s">
        <v>19</v>
      </c>
      <c r="B293" s="313"/>
      <c r="C293" s="313"/>
      <c r="D293" s="313"/>
      <c r="E293" s="313"/>
      <c r="F293" s="313"/>
    </row>
    <row r="294" spans="1:7" x14ac:dyDescent="0.25">
      <c r="A294" s="32" t="s">
        <v>62</v>
      </c>
      <c r="B294" s="170">
        <v>2</v>
      </c>
      <c r="C294" s="170"/>
      <c r="D294" s="168"/>
      <c r="E294" s="168"/>
      <c r="F294" s="147"/>
    </row>
    <row r="295" spans="1:7" ht="30" x14ac:dyDescent="0.25">
      <c r="A295" s="22" t="s">
        <v>6</v>
      </c>
      <c r="B295" s="170">
        <v>0</v>
      </c>
      <c r="C295" s="170"/>
      <c r="D295" s="168" t="s">
        <v>515</v>
      </c>
      <c r="E295" s="168" t="s">
        <v>516</v>
      </c>
      <c r="F295" s="147"/>
    </row>
    <row r="296" spans="1:7" x14ac:dyDescent="0.25">
      <c r="A296" s="161" t="s">
        <v>297</v>
      </c>
      <c r="B296" s="170">
        <v>2</v>
      </c>
      <c r="C296" s="170"/>
      <c r="D296" s="168"/>
      <c r="E296" s="168"/>
      <c r="F296" s="147"/>
    </row>
    <row r="297" spans="1:7" x14ac:dyDescent="0.25">
      <c r="A297" s="32" t="s">
        <v>20</v>
      </c>
      <c r="B297" s="170">
        <v>2</v>
      </c>
      <c r="C297" s="170"/>
      <c r="D297" s="149"/>
      <c r="E297" s="168"/>
      <c r="F297" s="147"/>
    </row>
    <row r="298" spans="1:7" x14ac:dyDescent="0.25">
      <c r="A298" s="22" t="s">
        <v>39</v>
      </c>
      <c r="B298" s="170">
        <v>2</v>
      </c>
      <c r="C298" s="170"/>
      <c r="D298" s="168"/>
      <c r="E298" s="168"/>
      <c r="F298" s="147"/>
    </row>
    <row r="299" spans="1:7" x14ac:dyDescent="0.25">
      <c r="A299" s="32" t="s">
        <v>50</v>
      </c>
      <c r="B299" s="170">
        <v>2</v>
      </c>
      <c r="C299" s="170"/>
      <c r="D299" s="156"/>
      <c r="E299" s="168"/>
      <c r="F299" s="147"/>
    </row>
    <row r="300" spans="1:7" ht="18" x14ac:dyDescent="0.35">
      <c r="A300" s="76" t="s">
        <v>54</v>
      </c>
      <c r="B300" s="170">
        <v>2</v>
      </c>
      <c r="C300" s="217" t="str">
        <f>IF(B300=0, -5, "0")</f>
        <v>0</v>
      </c>
      <c r="D300" s="168"/>
      <c r="E300" s="168"/>
      <c r="F300" s="147"/>
      <c r="G300" s="172"/>
    </row>
    <row r="301" spans="1:7" x14ac:dyDescent="0.25">
      <c r="A301" s="22" t="s">
        <v>145</v>
      </c>
      <c r="B301" s="170">
        <v>2</v>
      </c>
      <c r="C301" s="170"/>
      <c r="D301" s="168"/>
      <c r="E301" s="168"/>
      <c r="F301" s="147"/>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312" t="s">
        <v>122</v>
      </c>
      <c r="B305" s="313"/>
      <c r="C305" s="313"/>
      <c r="D305" s="313"/>
      <c r="E305" s="313"/>
      <c r="F305" s="313"/>
    </row>
    <row r="306" spans="1:6" x14ac:dyDescent="0.25">
      <c r="A306" s="169" t="s">
        <v>303</v>
      </c>
      <c r="B306" s="171">
        <v>2</v>
      </c>
      <c r="C306" s="171"/>
      <c r="D306" s="146"/>
      <c r="E306" s="146"/>
      <c r="F306" s="173"/>
    </row>
    <row r="307" spans="1:6" ht="45" x14ac:dyDescent="0.25">
      <c r="A307" s="169" t="s">
        <v>373</v>
      </c>
      <c r="B307" s="171">
        <v>0</v>
      </c>
      <c r="C307" s="170"/>
      <c r="D307" s="168" t="s">
        <v>523</v>
      </c>
      <c r="E307" s="168" t="s">
        <v>517</v>
      </c>
      <c r="F307" s="147"/>
    </row>
    <row r="308" spans="1:6" x14ac:dyDescent="0.25">
      <c r="A308" s="18" t="s">
        <v>5</v>
      </c>
      <c r="B308" s="171">
        <v>2</v>
      </c>
      <c r="C308" s="170"/>
      <c r="D308" s="157"/>
      <c r="E308" s="168"/>
      <c r="F308" s="147"/>
    </row>
    <row r="309" spans="1:6" ht="18" x14ac:dyDescent="0.35">
      <c r="A309" s="76" t="s">
        <v>367</v>
      </c>
      <c r="B309" s="171">
        <v>0</v>
      </c>
      <c r="C309" s="217">
        <f>IF(B309=0, -5, "0")</f>
        <v>-5</v>
      </c>
      <c r="D309" s="98" t="s">
        <v>518</v>
      </c>
      <c r="E309" s="168"/>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68"/>
      <c r="F312" s="147"/>
    </row>
    <row r="313" spans="1:6" ht="30" x14ac:dyDescent="0.25">
      <c r="A313" s="18" t="s">
        <v>199</v>
      </c>
      <c r="B313" s="171">
        <v>2</v>
      </c>
      <c r="C313" s="170"/>
      <c r="D313" s="168"/>
      <c r="E313" s="168"/>
      <c r="F313" s="147"/>
    </row>
    <row r="314" spans="1:6" x14ac:dyDescent="0.25">
      <c r="A314" s="18" t="s">
        <v>248</v>
      </c>
      <c r="B314" s="171">
        <v>2</v>
      </c>
      <c r="C314" s="170"/>
      <c r="D314" s="168"/>
      <c r="E314" s="168"/>
      <c r="F314" s="147"/>
    </row>
    <row r="315" spans="1:6" ht="16.5" x14ac:dyDescent="0.25">
      <c r="A315" s="107" t="s">
        <v>168</v>
      </c>
      <c r="B315" s="171">
        <v>2</v>
      </c>
      <c r="C315" s="218" t="str">
        <f>IF(B315=0, -5, "0")</f>
        <v>0</v>
      </c>
      <c r="D315" s="146"/>
      <c r="E315" s="168"/>
      <c r="F315" s="147"/>
    </row>
    <row r="316" spans="1:6" x14ac:dyDescent="0.25">
      <c r="A316" s="24" t="s">
        <v>83</v>
      </c>
      <c r="B316" s="171">
        <v>2</v>
      </c>
      <c r="C316" s="170"/>
      <c r="D316" s="168"/>
      <c r="E316" s="168"/>
      <c r="F316" s="147"/>
    </row>
    <row r="317" spans="1:6" ht="45" x14ac:dyDescent="0.25">
      <c r="A317" s="101" t="s">
        <v>287</v>
      </c>
      <c r="B317" s="171">
        <v>0</v>
      </c>
      <c r="C317" s="154"/>
      <c r="D317" s="134">
        <v>0</v>
      </c>
      <c r="E317" s="7"/>
      <c r="F317" s="102"/>
    </row>
    <row r="318" spans="1:6" x14ac:dyDescent="0.25">
      <c r="A318" s="19" t="s">
        <v>38</v>
      </c>
      <c r="B318" s="19"/>
      <c r="C318" s="19"/>
      <c r="D318" s="115">
        <f>SUM(B306:C316)</f>
        <v>13</v>
      </c>
    </row>
    <row r="319" spans="1:6" x14ac:dyDescent="0.25">
      <c r="A319" s="19" t="s">
        <v>37</v>
      </c>
      <c r="B319" s="20"/>
      <c r="C319" s="21"/>
      <c r="D319" s="63">
        <f>D318/(COUNT(B306:C316)*2)</f>
        <v>0.54166666666666663</v>
      </c>
    </row>
    <row r="320" spans="1:6" x14ac:dyDescent="0.25">
      <c r="A320" s="8"/>
      <c r="B320" s="7"/>
      <c r="C320" s="7"/>
      <c r="D320" s="7"/>
    </row>
    <row r="321" spans="1:9" ht="18" x14ac:dyDescent="0.25">
      <c r="A321" s="78" t="s">
        <v>41</v>
      </c>
      <c r="B321" s="84"/>
      <c r="C321" s="85"/>
      <c r="D321" s="81">
        <f>SUM(D318,D302)</f>
        <v>27</v>
      </c>
    </row>
    <row r="322" spans="1:9" ht="18" x14ac:dyDescent="0.25">
      <c r="A322" s="78" t="s">
        <v>229</v>
      </c>
      <c r="B322" s="84"/>
      <c r="C322" s="85"/>
      <c r="D322" s="82">
        <f>D321/(COUNT(B306:C316,B294:C301)*2)</f>
        <v>0.67500000000000004</v>
      </c>
    </row>
    <row r="323" spans="1:9" x14ac:dyDescent="0.25">
      <c r="A323" s="9"/>
      <c r="B323" s="6"/>
      <c r="C323" s="7"/>
      <c r="D323" s="6"/>
    </row>
    <row r="324" spans="1:9" ht="18" x14ac:dyDescent="0.35">
      <c r="A324" s="311" t="s">
        <v>21</v>
      </c>
      <c r="B324" s="311"/>
      <c r="C324" s="311"/>
      <c r="D324" s="311"/>
      <c r="E324" s="311"/>
      <c r="F324" s="311"/>
    </row>
    <row r="325" spans="1:9" x14ac:dyDescent="0.25">
      <c r="A325" s="193">
        <f>B11</f>
        <v>42895</v>
      </c>
      <c r="B325" s="6"/>
      <c r="C325" s="7"/>
      <c r="D325" s="6"/>
    </row>
    <row r="326" spans="1:9" ht="18" x14ac:dyDescent="0.25">
      <c r="A326" s="312" t="s">
        <v>12</v>
      </c>
      <c r="B326" s="313"/>
      <c r="C326" s="313"/>
      <c r="D326" s="313"/>
      <c r="E326" s="313"/>
      <c r="F326" s="313"/>
    </row>
    <row r="327" spans="1:9" x14ac:dyDescent="0.25">
      <c r="A327" s="169" t="s">
        <v>109</v>
      </c>
      <c r="B327" s="170">
        <v>2</v>
      </c>
      <c r="C327" s="170"/>
      <c r="D327" s="143"/>
      <c r="E327" s="168"/>
      <c r="F327" s="147"/>
    </row>
    <row r="328" spans="1:9" x14ac:dyDescent="0.25">
      <c r="A328" s="169" t="s">
        <v>51</v>
      </c>
      <c r="B328" s="170">
        <v>2</v>
      </c>
      <c r="C328" s="170"/>
      <c r="E328" s="168"/>
      <c r="F328" s="147"/>
    </row>
    <row r="329" spans="1:9" x14ac:dyDescent="0.25">
      <c r="A329" s="169" t="s">
        <v>100</v>
      </c>
      <c r="B329" s="170">
        <v>2</v>
      </c>
      <c r="C329" s="170"/>
      <c r="D329" s="143"/>
      <c r="E329" s="168"/>
      <c r="F329" s="147"/>
    </row>
    <row r="330" spans="1:9" ht="18" x14ac:dyDescent="0.35">
      <c r="A330" s="76" t="s">
        <v>22</v>
      </c>
      <c r="B330" s="170">
        <v>2</v>
      </c>
      <c r="C330" s="217" t="str">
        <f>IF(B330=0, -5, "0")</f>
        <v>0</v>
      </c>
      <c r="D330" s="168"/>
      <c r="E330" s="168"/>
      <c r="F330" s="147"/>
    </row>
    <row r="331" spans="1:9" ht="18" x14ac:dyDescent="0.35">
      <c r="A331" s="76" t="s">
        <v>60</v>
      </c>
      <c r="B331" s="170">
        <v>2</v>
      </c>
      <c r="C331" s="217" t="str">
        <f>IF(B331=0, -5, "0")</f>
        <v>0</v>
      </c>
      <c r="D331" s="168"/>
      <c r="E331" s="168"/>
      <c r="F331" s="147"/>
    </row>
    <row r="332" spans="1:9" x14ac:dyDescent="0.25">
      <c r="A332" s="169" t="s">
        <v>145</v>
      </c>
      <c r="B332" s="170">
        <v>2</v>
      </c>
      <c r="C332" s="170"/>
      <c r="D332" s="168"/>
      <c r="E332" s="168"/>
      <c r="F332" s="147"/>
    </row>
    <row r="333" spans="1:9" ht="36" x14ac:dyDescent="0.35">
      <c r="A333" s="83" t="s">
        <v>23</v>
      </c>
      <c r="B333" s="170">
        <v>2</v>
      </c>
      <c r="C333" s="217" t="str">
        <f>IF(B333=0, -5, "0")</f>
        <v>0</v>
      </c>
      <c r="D333" s="129"/>
      <c r="E333" s="168"/>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68"/>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312" t="s">
        <v>25</v>
      </c>
      <c r="B339" s="313"/>
      <c r="C339" s="313"/>
      <c r="D339" s="313"/>
      <c r="E339" s="313"/>
      <c r="F339" s="313"/>
    </row>
    <row r="340" spans="1:6" ht="30" x14ac:dyDescent="0.25">
      <c r="A340" s="169" t="s">
        <v>110</v>
      </c>
      <c r="B340" s="170">
        <v>1</v>
      </c>
      <c r="C340" s="170"/>
      <c r="D340" s="168" t="s">
        <v>519</v>
      </c>
      <c r="E340" s="168"/>
      <c r="F340" s="147"/>
    </row>
    <row r="341" spans="1:6" ht="18" x14ac:dyDescent="0.35">
      <c r="A341" s="76" t="s">
        <v>7</v>
      </c>
      <c r="B341" s="170">
        <v>2</v>
      </c>
      <c r="C341" s="217" t="str">
        <f>IF(B341=0, -5, "0")</f>
        <v>0</v>
      </c>
      <c r="D341" s="168"/>
      <c r="E341" s="146"/>
      <c r="F341" s="147"/>
    </row>
    <row r="342" spans="1:6" x14ac:dyDescent="0.25">
      <c r="A342" s="169" t="s">
        <v>145</v>
      </c>
      <c r="B342" s="170">
        <v>2</v>
      </c>
      <c r="C342" s="170"/>
      <c r="D342" s="168"/>
      <c r="E342" s="168"/>
      <c r="F342" s="147"/>
    </row>
    <row r="343" spans="1:6" x14ac:dyDescent="0.25">
      <c r="A343" s="169" t="s">
        <v>253</v>
      </c>
      <c r="B343" s="170">
        <v>2</v>
      </c>
      <c r="C343" s="170"/>
      <c r="D343" s="168"/>
      <c r="E343" s="168"/>
      <c r="F343" s="147"/>
    </row>
    <row r="344" spans="1:6" x14ac:dyDescent="0.25">
      <c r="A344" s="24" t="s">
        <v>111</v>
      </c>
      <c r="B344" s="170">
        <v>2</v>
      </c>
      <c r="C344" s="170"/>
      <c r="D344" s="143"/>
      <c r="E344" s="168"/>
      <c r="F344" s="147"/>
    </row>
    <row r="345" spans="1:6" ht="45" x14ac:dyDescent="0.25">
      <c r="A345" s="101" t="s">
        <v>287</v>
      </c>
      <c r="B345" s="170">
        <v>2</v>
      </c>
      <c r="C345" s="154"/>
      <c r="D345" s="134">
        <v>1</v>
      </c>
      <c r="E345" s="7"/>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311" t="s">
        <v>8</v>
      </c>
      <c r="B352" s="311"/>
      <c r="C352" s="311"/>
      <c r="D352" s="311"/>
      <c r="E352" s="311"/>
      <c r="F352" s="311"/>
    </row>
    <row r="353" spans="1:6" x14ac:dyDescent="0.25">
      <c r="A353" s="183">
        <f>B11</f>
        <v>42895</v>
      </c>
      <c r="B353" s="6"/>
      <c r="C353" s="7"/>
      <c r="D353" s="59"/>
    </row>
    <row r="354" spans="1:6" ht="16.5" x14ac:dyDescent="0.25">
      <c r="A354" s="314" t="s">
        <v>113</v>
      </c>
      <c r="B354" s="315"/>
      <c r="C354" s="315"/>
      <c r="D354" s="315"/>
      <c r="E354" s="315"/>
      <c r="F354" s="315"/>
    </row>
    <row r="355" spans="1:6" x14ac:dyDescent="0.25">
      <c r="A355" s="43" t="s">
        <v>112</v>
      </c>
      <c r="B355" s="170">
        <v>2</v>
      </c>
      <c r="C355" s="170"/>
      <c r="D355" s="168"/>
      <c r="E355" s="168"/>
      <c r="F355" s="147"/>
    </row>
    <row r="356" spans="1:6" x14ac:dyDescent="0.25">
      <c r="A356" s="43" t="s">
        <v>309</v>
      </c>
      <c r="B356" s="170">
        <v>2</v>
      </c>
      <c r="C356" s="170"/>
      <c r="D356" s="168"/>
      <c r="E356" s="69"/>
      <c r="F356" s="147"/>
    </row>
    <row r="357" spans="1:6" x14ac:dyDescent="0.25">
      <c r="A357" s="33" t="s">
        <v>28</v>
      </c>
      <c r="B357" s="170">
        <v>2</v>
      </c>
      <c r="C357" s="170"/>
      <c r="D357" s="149"/>
      <c r="E357" s="168"/>
      <c r="F357" s="147"/>
    </row>
    <row r="358" spans="1:6" x14ac:dyDescent="0.25">
      <c r="A358" s="23" t="s">
        <v>13</v>
      </c>
      <c r="B358" s="170">
        <v>2</v>
      </c>
      <c r="C358" s="170"/>
      <c r="D358" s="168"/>
      <c r="E358" s="168"/>
      <c r="F358" s="147"/>
    </row>
    <row r="359" spans="1:6" ht="18" x14ac:dyDescent="0.35">
      <c r="A359" s="76" t="s">
        <v>59</v>
      </c>
      <c r="B359" s="170">
        <v>2</v>
      </c>
      <c r="C359" s="217" t="str">
        <f>IF(B359=0, -5, "0")</f>
        <v>0</v>
      </c>
      <c r="D359" s="168"/>
      <c r="E359" s="168"/>
      <c r="F359" s="147"/>
    </row>
    <row r="360" spans="1:6" x14ac:dyDescent="0.25">
      <c r="A360" s="23" t="s">
        <v>145</v>
      </c>
      <c r="B360" s="170">
        <v>2</v>
      </c>
      <c r="C360" s="138"/>
      <c r="D360" s="168"/>
      <c r="E360" s="168"/>
      <c r="F360" s="147"/>
    </row>
    <row r="361" spans="1:6" x14ac:dyDescent="0.25">
      <c r="A361" s="23" t="s">
        <v>280</v>
      </c>
      <c r="B361" s="170">
        <v>2</v>
      </c>
      <c r="C361" s="138"/>
      <c r="D361" s="10"/>
      <c r="E361" s="168"/>
      <c r="F361" s="147"/>
    </row>
    <row r="362" spans="1:6" x14ac:dyDescent="0.25">
      <c r="A362" s="23" t="s">
        <v>27</v>
      </c>
      <c r="B362" s="170">
        <v>2</v>
      </c>
      <c r="C362" s="170"/>
      <c r="D362" s="10"/>
      <c r="E362" s="168"/>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12" t="s">
        <v>25</v>
      </c>
      <c r="B366" s="313"/>
      <c r="C366" s="313"/>
      <c r="D366" s="313"/>
      <c r="E366" s="313"/>
      <c r="F366" s="313"/>
    </row>
    <row r="367" spans="1:6" x14ac:dyDescent="0.25">
      <c r="A367" s="169" t="s">
        <v>314</v>
      </c>
      <c r="B367" s="171">
        <v>2</v>
      </c>
      <c r="C367" s="171"/>
      <c r="D367" s="152"/>
      <c r="E367" s="168"/>
      <c r="F367" s="147"/>
    </row>
    <row r="368" spans="1:6" x14ac:dyDescent="0.25">
      <c r="A368" s="18" t="s">
        <v>105</v>
      </c>
      <c r="B368" s="171">
        <v>2</v>
      </c>
      <c r="C368" s="170"/>
      <c r="D368" s="143"/>
      <c r="E368" s="168"/>
      <c r="F368" s="147"/>
    </row>
    <row r="369" spans="1:6" ht="18" x14ac:dyDescent="0.35">
      <c r="A369" s="76" t="s">
        <v>59</v>
      </c>
      <c r="B369" s="171">
        <v>2</v>
      </c>
      <c r="C369" s="217" t="str">
        <f>IF(B369=0, -5, "0")</f>
        <v>0</v>
      </c>
      <c r="D369" s="168"/>
      <c r="E369" s="168"/>
      <c r="F369" s="147"/>
    </row>
    <row r="370" spans="1:6" x14ac:dyDescent="0.25">
      <c r="A370" s="18" t="s">
        <v>253</v>
      </c>
      <c r="B370" s="171">
        <v>2</v>
      </c>
      <c r="C370" s="170"/>
      <c r="D370" s="168"/>
      <c r="E370" s="168"/>
      <c r="F370" s="147"/>
    </row>
    <row r="371" spans="1:6" x14ac:dyDescent="0.25">
      <c r="A371" s="18" t="s">
        <v>55</v>
      </c>
      <c r="B371" s="171">
        <v>2</v>
      </c>
      <c r="C371" s="170"/>
      <c r="D371" s="12"/>
      <c r="E371" s="168"/>
      <c r="F371" s="147"/>
    </row>
    <row r="372" spans="1:6" x14ac:dyDescent="0.25">
      <c r="A372" s="18" t="s">
        <v>14</v>
      </c>
      <c r="B372" s="171">
        <v>2</v>
      </c>
      <c r="C372" s="170"/>
      <c r="D372" s="12"/>
      <c r="E372" s="168"/>
      <c r="F372" s="147"/>
    </row>
    <row r="373" spans="1:6" x14ac:dyDescent="0.25">
      <c r="A373" s="24" t="s">
        <v>114</v>
      </c>
      <c r="B373" s="171">
        <v>2</v>
      </c>
      <c r="C373" s="170"/>
      <c r="D373" s="129"/>
      <c r="E373" s="168"/>
      <c r="F373" s="147"/>
    </row>
    <row r="374" spans="1:6" ht="18" x14ac:dyDescent="0.35">
      <c r="A374" s="76" t="s">
        <v>115</v>
      </c>
      <c r="B374" s="171">
        <v>2</v>
      </c>
      <c r="C374" s="217" t="str">
        <f>IF(B374=0, -5, "0")</f>
        <v>0</v>
      </c>
      <c r="D374" s="168"/>
      <c r="E374" s="168"/>
      <c r="F374" s="147"/>
    </row>
    <row r="375" spans="1:6" ht="30" x14ac:dyDescent="0.25">
      <c r="A375" s="18" t="s">
        <v>199</v>
      </c>
      <c r="B375" s="171">
        <v>2</v>
      </c>
      <c r="C375" s="170"/>
      <c r="D375" s="168"/>
      <c r="E375" s="168"/>
      <c r="F375" s="147"/>
    </row>
    <row r="376" spans="1:6" x14ac:dyDescent="0.25">
      <c r="A376" s="18" t="s">
        <v>248</v>
      </c>
      <c r="B376" s="171">
        <v>2</v>
      </c>
      <c r="C376" s="170"/>
      <c r="D376" s="168"/>
      <c r="E376" s="168"/>
      <c r="F376" s="147"/>
    </row>
    <row r="377" spans="1:6" x14ac:dyDescent="0.25">
      <c r="A377" s="24" t="s">
        <v>168</v>
      </c>
      <c r="B377" s="171">
        <v>2</v>
      </c>
      <c r="C377" s="170"/>
      <c r="D377" s="168"/>
      <c r="E377" s="168"/>
      <c r="F377" s="147"/>
    </row>
    <row r="378" spans="1:6" x14ac:dyDescent="0.25">
      <c r="A378" s="24" t="s">
        <v>83</v>
      </c>
      <c r="B378" s="171">
        <v>2</v>
      </c>
      <c r="C378" s="170"/>
      <c r="D378" s="168"/>
      <c r="E378" s="168"/>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70">
        <v>2</v>
      </c>
      <c r="C383" s="170"/>
      <c r="D383" s="168"/>
      <c r="E383" s="168"/>
      <c r="F383" s="147"/>
    </row>
    <row r="384" spans="1:6" ht="18" x14ac:dyDescent="0.35">
      <c r="A384" s="76" t="s">
        <v>59</v>
      </c>
      <c r="B384" s="170">
        <v>2</v>
      </c>
      <c r="C384" s="217" t="str">
        <f>IF(B384=0, -5, "0")</f>
        <v>0</v>
      </c>
      <c r="D384" s="168"/>
      <c r="E384" s="168"/>
      <c r="F384" s="147"/>
    </row>
    <row r="385" spans="1:16384" x14ac:dyDescent="0.25">
      <c r="A385" s="18" t="s">
        <v>255</v>
      </c>
      <c r="B385" s="170">
        <v>2</v>
      </c>
      <c r="C385" s="170"/>
      <c r="D385" s="168"/>
      <c r="E385" s="168"/>
      <c r="F385" s="147"/>
    </row>
    <row r="386" spans="1:16384" ht="27" customHeight="1" x14ac:dyDescent="0.25">
      <c r="A386" s="169" t="s">
        <v>310</v>
      </c>
      <c r="B386" s="170">
        <v>2</v>
      </c>
      <c r="C386" s="171"/>
      <c r="D386" s="146"/>
      <c r="E386" s="146"/>
      <c r="F386" s="147"/>
    </row>
    <row r="387" spans="1:16384" ht="13.5" customHeight="1" x14ac:dyDescent="0.35">
      <c r="A387" s="76" t="s">
        <v>115</v>
      </c>
      <c r="B387" s="170">
        <v>2</v>
      </c>
      <c r="C387" s="217" t="str">
        <f>IF(B387=0, -5, "0")</f>
        <v>0</v>
      </c>
      <c r="D387" s="168"/>
      <c r="E387" s="168"/>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9" t="s">
        <v>314</v>
      </c>
      <c r="B392" s="171">
        <v>2</v>
      </c>
      <c r="C392" s="171"/>
      <c r="D392" s="152"/>
      <c r="E392" s="168"/>
      <c r="F392" s="147"/>
    </row>
    <row r="393" spans="1:16384" x14ac:dyDescent="0.25">
      <c r="A393" s="169" t="s">
        <v>56</v>
      </c>
      <c r="B393" s="171">
        <v>2</v>
      </c>
      <c r="C393" s="170"/>
      <c r="D393" s="157"/>
      <c r="E393" s="168"/>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68"/>
      <c r="F395" s="147"/>
    </row>
    <row r="396" spans="1:16384" ht="18" x14ac:dyDescent="0.35">
      <c r="A396" s="76" t="s">
        <v>119</v>
      </c>
      <c r="B396" s="171">
        <v>2</v>
      </c>
      <c r="C396" s="217" t="str">
        <f>IF(B396=0, -5, "0")</f>
        <v>0</v>
      </c>
      <c r="D396" s="157"/>
      <c r="E396" s="168"/>
      <c r="F396" s="147"/>
    </row>
    <row r="397" spans="1:16384" ht="32.25" customHeight="1" x14ac:dyDescent="0.25">
      <c r="A397" s="18" t="s">
        <v>256</v>
      </c>
      <c r="B397" s="171">
        <v>2</v>
      </c>
      <c r="C397" s="170"/>
      <c r="D397" s="157"/>
      <c r="E397" s="168"/>
      <c r="F397" s="147"/>
    </row>
    <row r="398" spans="1:16384" ht="27.75" customHeight="1" x14ac:dyDescent="0.25">
      <c r="A398" s="109" t="s">
        <v>287</v>
      </c>
      <c r="B398" s="171">
        <v>2</v>
      </c>
      <c r="C398" s="154"/>
      <c r="D398" s="255">
        <v>1</v>
      </c>
      <c r="E398" s="7"/>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59"/>
    </row>
    <row r="404" spans="1:6" x14ac:dyDescent="0.25">
      <c r="A404" s="5"/>
      <c r="B404" s="6"/>
      <c r="C404" s="7"/>
      <c r="D404" s="6"/>
    </row>
    <row r="405" spans="1:6" ht="18" x14ac:dyDescent="0.35">
      <c r="A405" s="311" t="s">
        <v>125</v>
      </c>
      <c r="B405" s="311"/>
      <c r="C405" s="311"/>
      <c r="D405" s="311"/>
      <c r="E405" s="311"/>
      <c r="F405" s="311"/>
    </row>
    <row r="406" spans="1:6" x14ac:dyDescent="0.25">
      <c r="A406" s="192">
        <f>B11</f>
        <v>42895</v>
      </c>
      <c r="B406" s="6"/>
      <c r="C406" s="7"/>
      <c r="D406" s="6"/>
    </row>
    <row r="407" spans="1:6" ht="16.5" x14ac:dyDescent="0.25">
      <c r="A407" s="314" t="s">
        <v>19</v>
      </c>
      <c r="B407" s="315"/>
      <c r="C407" s="315"/>
      <c r="D407" s="315"/>
      <c r="E407" s="315"/>
      <c r="F407" s="315"/>
    </row>
    <row r="408" spans="1:6" x14ac:dyDescent="0.25">
      <c r="A408" s="32" t="s">
        <v>62</v>
      </c>
      <c r="B408" s="170">
        <v>2</v>
      </c>
      <c r="C408" s="170"/>
      <c r="D408" s="168"/>
      <c r="E408" s="168"/>
      <c r="F408" s="147"/>
    </row>
    <row r="409" spans="1:6" x14ac:dyDescent="0.25">
      <c r="A409" s="22" t="s">
        <v>6</v>
      </c>
      <c r="B409" s="170">
        <v>2</v>
      </c>
      <c r="C409" s="170"/>
      <c r="D409" s="168"/>
      <c r="E409" s="168"/>
      <c r="F409" s="147"/>
    </row>
    <row r="410" spans="1:6" x14ac:dyDescent="0.25">
      <c r="A410" s="32" t="s">
        <v>20</v>
      </c>
      <c r="B410" s="170">
        <v>2</v>
      </c>
      <c r="C410" s="170"/>
      <c r="D410" s="149"/>
      <c r="E410" s="168"/>
      <c r="F410" s="147"/>
    </row>
    <row r="411" spans="1:6" x14ac:dyDescent="0.25">
      <c r="A411" s="22" t="s">
        <v>126</v>
      </c>
      <c r="B411" s="170">
        <v>2</v>
      </c>
      <c r="C411" s="170"/>
      <c r="D411" s="168"/>
      <c r="E411" s="168"/>
      <c r="F411" s="147"/>
    </row>
    <row r="412" spans="1:6" x14ac:dyDescent="0.25">
      <c r="A412" s="32" t="s">
        <v>194</v>
      </c>
      <c r="B412" s="170">
        <v>2</v>
      </c>
      <c r="C412" s="170"/>
      <c r="D412" s="168"/>
      <c r="E412" s="168"/>
      <c r="F412" s="147"/>
    </row>
    <row r="413" spans="1:6" ht="18" x14ac:dyDescent="0.35">
      <c r="A413" s="76" t="s">
        <v>54</v>
      </c>
      <c r="B413" s="170">
        <v>2</v>
      </c>
      <c r="C413" s="217" t="str">
        <f>IF(B413=0, -5, "0")</f>
        <v>0</v>
      </c>
      <c r="D413" s="168"/>
      <c r="E413" s="168"/>
      <c r="F413" s="147"/>
    </row>
    <row r="414" spans="1:6" x14ac:dyDescent="0.25">
      <c r="A414" s="22" t="s">
        <v>118</v>
      </c>
      <c r="B414" s="170">
        <v>2</v>
      </c>
      <c r="C414" s="170"/>
      <c r="D414" s="168"/>
      <c r="E414" s="168"/>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14" t="s">
        <v>122</v>
      </c>
      <c r="B418" s="315"/>
      <c r="C418" s="315"/>
      <c r="D418" s="315"/>
      <c r="E418" s="315"/>
      <c r="F418" s="315"/>
    </row>
    <row r="419" spans="1:6" ht="16.5" x14ac:dyDescent="0.25">
      <c r="A419" s="107" t="s">
        <v>127</v>
      </c>
      <c r="B419" s="170">
        <v>2</v>
      </c>
      <c r="C419" s="217" t="str">
        <f>IF(B419=0, -5, "0")</f>
        <v>0</v>
      </c>
      <c r="D419" s="168"/>
      <c r="E419" s="168"/>
      <c r="F419" s="147"/>
    </row>
    <row r="420" spans="1:6" ht="30" x14ac:dyDescent="0.25">
      <c r="A420" s="169" t="s">
        <v>281</v>
      </c>
      <c r="B420" s="170">
        <v>2</v>
      </c>
      <c r="C420" s="170"/>
      <c r="D420" s="168"/>
      <c r="E420" s="168"/>
      <c r="F420" s="147"/>
    </row>
    <row r="421" spans="1:6" x14ac:dyDescent="0.25">
      <c r="A421" s="169" t="s">
        <v>407</v>
      </c>
      <c r="B421" s="170">
        <v>2</v>
      </c>
      <c r="C421" s="170"/>
      <c r="D421" s="168"/>
      <c r="E421" s="168"/>
      <c r="F421" s="147"/>
    </row>
    <row r="422" spans="1:6" x14ac:dyDescent="0.25">
      <c r="A422" s="169" t="s">
        <v>146</v>
      </c>
      <c r="B422" s="170">
        <v>2</v>
      </c>
      <c r="C422" s="170"/>
      <c r="D422" s="149"/>
      <c r="E422" s="168"/>
      <c r="F422" s="147"/>
    </row>
    <row r="423" spans="1:6" ht="18" x14ac:dyDescent="0.35">
      <c r="A423" s="76" t="s">
        <v>61</v>
      </c>
      <c r="B423" s="170">
        <v>2</v>
      </c>
      <c r="C423" s="217" t="str">
        <f>IF(B423=0, -5, "0")</f>
        <v>0</v>
      </c>
      <c r="D423" s="168"/>
      <c r="E423" s="168"/>
      <c r="F423" s="147"/>
    </row>
    <row r="424" spans="1:6" ht="30" x14ac:dyDescent="0.25">
      <c r="A424" s="18" t="s">
        <v>199</v>
      </c>
      <c r="B424" s="170">
        <v>2</v>
      </c>
      <c r="C424" s="170"/>
      <c r="D424" s="168"/>
      <c r="E424" s="168"/>
      <c r="F424" s="147"/>
    </row>
    <row r="425" spans="1:6" x14ac:dyDescent="0.25">
      <c r="A425" s="18" t="s">
        <v>248</v>
      </c>
      <c r="B425" s="170">
        <v>2</v>
      </c>
      <c r="C425" s="170"/>
      <c r="D425" s="168"/>
      <c r="E425" s="168"/>
      <c r="F425" s="147"/>
    </row>
    <row r="426" spans="1:6" ht="16.5" x14ac:dyDescent="0.25">
      <c r="A426" s="107" t="s">
        <v>168</v>
      </c>
      <c r="B426" s="170">
        <v>2</v>
      </c>
      <c r="C426" s="218" t="str">
        <f>IF(B426=0, -5, "0")</f>
        <v>0</v>
      </c>
      <c r="D426" s="146"/>
      <c r="E426" s="146"/>
      <c r="F426" s="173"/>
    </row>
    <row r="427" spans="1:6" x14ac:dyDescent="0.25">
      <c r="A427" s="24" t="s">
        <v>83</v>
      </c>
      <c r="B427" s="170">
        <v>2</v>
      </c>
      <c r="C427" s="170"/>
      <c r="D427" s="168"/>
      <c r="E427" s="168"/>
      <c r="F427" s="147"/>
    </row>
    <row r="428" spans="1:6" ht="45" x14ac:dyDescent="0.25">
      <c r="A428" s="101" t="s">
        <v>287</v>
      </c>
      <c r="B428" s="170">
        <v>2</v>
      </c>
      <c r="C428" s="154"/>
      <c r="D428" s="134">
        <v>1</v>
      </c>
      <c r="E428" s="7"/>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311" t="s">
        <v>374</v>
      </c>
      <c r="B435" s="311"/>
      <c r="C435" s="311"/>
      <c r="D435" s="311"/>
      <c r="E435" s="311"/>
      <c r="F435" s="311"/>
    </row>
    <row r="436" spans="1:7" x14ac:dyDescent="0.25">
      <c r="A436" s="195">
        <f>+B11</f>
        <v>42895</v>
      </c>
      <c r="B436" s="6"/>
      <c r="C436" s="7"/>
      <c r="D436" s="6"/>
    </row>
    <row r="437" spans="1:7" ht="18" x14ac:dyDescent="0.25">
      <c r="A437" s="312" t="s">
        <v>375</v>
      </c>
      <c r="B437" s="313"/>
      <c r="C437" s="313"/>
      <c r="D437" s="313"/>
      <c r="E437" s="313"/>
      <c r="F437" s="313"/>
    </row>
    <row r="438" spans="1:7" ht="45" x14ac:dyDescent="0.25">
      <c r="A438" s="18" t="s">
        <v>305</v>
      </c>
      <c r="B438" s="170">
        <v>0</v>
      </c>
      <c r="C438" s="170"/>
      <c r="D438" s="168" t="s">
        <v>520</v>
      </c>
      <c r="E438" s="168" t="s">
        <v>521</v>
      </c>
      <c r="F438" s="147"/>
    </row>
    <row r="439" spans="1:7" ht="16.5" x14ac:dyDescent="0.25">
      <c r="A439" s="107" t="s">
        <v>369</v>
      </c>
      <c r="B439" s="170">
        <v>2</v>
      </c>
      <c r="C439" s="217" t="str">
        <f>IF(B439=0, -5, "0")</f>
        <v>0</v>
      </c>
      <c r="D439" s="168"/>
      <c r="E439" s="168"/>
      <c r="F439" s="147"/>
    </row>
    <row r="440" spans="1:7" x14ac:dyDescent="0.25">
      <c r="A440" s="169" t="s">
        <v>315</v>
      </c>
      <c r="B440" s="170">
        <v>2</v>
      </c>
      <c r="C440" s="171"/>
      <c r="D440" s="147"/>
      <c r="E440" s="146"/>
      <c r="F440" s="147"/>
    </row>
    <row r="441" spans="1:7" ht="16.5" x14ac:dyDescent="0.3">
      <c r="A441" s="48" t="s">
        <v>195</v>
      </c>
      <c r="B441" s="170">
        <v>2</v>
      </c>
      <c r="C441" s="171"/>
      <c r="D441" s="146"/>
      <c r="E441" s="146"/>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312" t="s">
        <v>31</v>
      </c>
      <c r="B444" s="313"/>
      <c r="C444" s="313"/>
      <c r="D444" s="313"/>
      <c r="E444" s="313"/>
      <c r="F444" s="313"/>
    </row>
    <row r="445" spans="1:7" x14ac:dyDescent="0.25">
      <c r="A445" s="22" t="s">
        <v>3</v>
      </c>
      <c r="B445" s="170">
        <v>2</v>
      </c>
      <c r="C445" s="170"/>
      <c r="D445" s="168"/>
      <c r="E445" s="168"/>
      <c r="F445" s="147"/>
    </row>
    <row r="446" spans="1:7" x14ac:dyDescent="0.25">
      <c r="A446" s="32" t="s">
        <v>30</v>
      </c>
      <c r="B446" s="170">
        <v>2</v>
      </c>
      <c r="C446" s="170"/>
      <c r="D446" s="168"/>
      <c r="E446" s="168"/>
      <c r="F446" s="147"/>
    </row>
    <row r="447" spans="1:7" ht="45" x14ac:dyDescent="0.25">
      <c r="A447" s="116" t="s">
        <v>287</v>
      </c>
      <c r="B447" s="170">
        <v>2</v>
      </c>
      <c r="C447" s="154"/>
      <c r="D447" s="134">
        <v>1</v>
      </c>
      <c r="E447" s="7"/>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70">
        <v>2</v>
      </c>
      <c r="C456" s="170"/>
      <c r="D456" s="168"/>
      <c r="E456" s="168"/>
      <c r="F456" s="147"/>
    </row>
    <row r="457" spans="1:6" x14ac:dyDescent="0.25">
      <c r="A457" s="32" t="s">
        <v>245</v>
      </c>
      <c r="B457" s="170">
        <v>2</v>
      </c>
      <c r="C457" s="170"/>
      <c r="D457" s="149"/>
      <c r="E457" s="168"/>
      <c r="F457" s="147"/>
    </row>
    <row r="458" spans="1:6" x14ac:dyDescent="0.25">
      <c r="A458" s="32" t="s">
        <v>86</v>
      </c>
      <c r="B458" s="170">
        <v>2</v>
      </c>
      <c r="C458" s="171"/>
      <c r="D458" s="162"/>
      <c r="E458" s="146"/>
      <c r="F458" s="147"/>
    </row>
    <row r="459" spans="1:6" x14ac:dyDescent="0.25">
      <c r="A459" s="32" t="s">
        <v>16</v>
      </c>
      <c r="B459" s="170">
        <v>2</v>
      </c>
      <c r="C459" s="170"/>
      <c r="D459" s="156"/>
      <c r="E459" s="168"/>
      <c r="F459" s="147"/>
    </row>
    <row r="460" spans="1:6" ht="45" x14ac:dyDescent="0.25">
      <c r="A460" s="116" t="s">
        <v>287</v>
      </c>
      <c r="B460" s="170" t="s">
        <v>34</v>
      </c>
      <c r="C460" s="154"/>
      <c r="D460" s="156"/>
      <c r="E460" s="7"/>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71">
        <v>2</v>
      </c>
      <c r="C466" s="171"/>
      <c r="D466" s="146"/>
      <c r="E466" s="146"/>
      <c r="F466" s="147"/>
    </row>
    <row r="467" spans="1:7" ht="45.75" x14ac:dyDescent="0.3">
      <c r="A467" s="181" t="s">
        <v>306</v>
      </c>
      <c r="B467" s="171" t="s">
        <v>34</v>
      </c>
      <c r="C467" s="218" t="str">
        <f>IF(B467=0, -5, "0")</f>
        <v>0</v>
      </c>
      <c r="D467" s="146" t="s">
        <v>461</v>
      </c>
      <c r="E467" s="59"/>
      <c r="F467" s="147"/>
      <c r="G467" s="172"/>
    </row>
    <row r="468" spans="1:7" ht="30" x14ac:dyDescent="0.25">
      <c r="A468" s="32" t="s">
        <v>196</v>
      </c>
      <c r="B468" s="171">
        <v>2</v>
      </c>
      <c r="C468" s="171"/>
      <c r="D468" s="162"/>
      <c r="E468" s="146"/>
      <c r="F468" s="147"/>
    </row>
    <row r="469" spans="1:7" ht="45" x14ac:dyDescent="0.25">
      <c r="A469" s="32" t="s">
        <v>287</v>
      </c>
      <c r="B469" s="171" t="s">
        <v>34</v>
      </c>
      <c r="C469" s="154"/>
      <c r="D469" s="143"/>
      <c r="E469" s="7"/>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70">
        <v>2</v>
      </c>
      <c r="C475" s="170"/>
      <c r="D475" s="168"/>
      <c r="E475" s="168"/>
      <c r="F475" s="147"/>
    </row>
    <row r="476" spans="1:7" ht="36" x14ac:dyDescent="0.35">
      <c r="A476" s="83" t="s">
        <v>274</v>
      </c>
      <c r="B476" s="170">
        <v>2</v>
      </c>
      <c r="C476" s="217" t="str">
        <f>IF(B476=0, -5, "0")</f>
        <v>0</v>
      </c>
      <c r="D476" s="168"/>
      <c r="E476" s="168"/>
      <c r="F476" s="147"/>
    </row>
    <row r="477" spans="1:7" ht="36" x14ac:dyDescent="0.35">
      <c r="A477" s="83" t="s">
        <v>106</v>
      </c>
      <c r="B477" s="170">
        <v>2</v>
      </c>
      <c r="C477" s="217" t="str">
        <f>IF(B477=0, -5, "0")</f>
        <v>0</v>
      </c>
      <c r="D477" s="168"/>
      <c r="E477" s="168"/>
      <c r="F477" s="147"/>
    </row>
    <row r="478" spans="1:7" x14ac:dyDescent="0.25">
      <c r="A478" s="169" t="s">
        <v>179</v>
      </c>
      <c r="B478" s="170">
        <v>2</v>
      </c>
      <c r="C478" s="170"/>
      <c r="D478" s="168"/>
      <c r="E478" s="168"/>
      <c r="F478" s="147"/>
    </row>
    <row r="479" spans="1:7" x14ac:dyDescent="0.25">
      <c r="A479" s="18" t="s">
        <v>275</v>
      </c>
      <c r="B479" s="170">
        <v>2</v>
      </c>
      <c r="C479" s="170"/>
      <c r="D479" s="143"/>
      <c r="E479" s="168"/>
      <c r="F479" s="147"/>
    </row>
    <row r="480" spans="1:7" ht="30" x14ac:dyDescent="0.25">
      <c r="A480" s="18" t="s">
        <v>49</v>
      </c>
      <c r="B480" s="170">
        <v>2</v>
      </c>
      <c r="C480" s="170"/>
      <c r="D480" s="168"/>
      <c r="E480" s="168"/>
      <c r="F480" s="147"/>
    </row>
    <row r="481" spans="1:7" x14ac:dyDescent="0.25">
      <c r="A481" s="18" t="s">
        <v>258</v>
      </c>
      <c r="B481" s="170">
        <v>2</v>
      </c>
      <c r="C481" s="170"/>
      <c r="D481" s="168"/>
      <c r="E481" s="168"/>
      <c r="F481" s="147"/>
    </row>
    <row r="482" spans="1:7" x14ac:dyDescent="0.25">
      <c r="A482" s="24" t="s">
        <v>120</v>
      </c>
      <c r="B482" s="170">
        <v>2</v>
      </c>
      <c r="C482" s="170"/>
      <c r="D482" s="168"/>
      <c r="E482" s="168"/>
      <c r="F482" s="147"/>
    </row>
    <row r="483" spans="1:7" x14ac:dyDescent="0.25">
      <c r="A483" s="18" t="s">
        <v>88</v>
      </c>
      <c r="B483" s="170">
        <v>2</v>
      </c>
      <c r="C483" s="170"/>
      <c r="D483" s="168"/>
      <c r="E483" s="168"/>
      <c r="F483" s="147"/>
    </row>
    <row r="484" spans="1:7" ht="30" x14ac:dyDescent="0.25">
      <c r="A484" s="169" t="s">
        <v>257</v>
      </c>
      <c r="B484" s="170">
        <v>2</v>
      </c>
      <c r="C484" s="170"/>
      <c r="D484" s="168"/>
      <c r="E484" s="168"/>
      <c r="F484" s="147"/>
    </row>
    <row r="485" spans="1:7" ht="30" x14ac:dyDescent="0.25">
      <c r="A485" s="169" t="s">
        <v>210</v>
      </c>
      <c r="B485" s="170">
        <v>2</v>
      </c>
      <c r="C485" s="170"/>
      <c r="D485" s="168"/>
      <c r="E485" s="168"/>
      <c r="F485" s="147"/>
    </row>
    <row r="486" spans="1:7" x14ac:dyDescent="0.25">
      <c r="A486" s="194" t="s">
        <v>370</v>
      </c>
      <c r="B486" s="170">
        <v>2</v>
      </c>
      <c r="C486" s="170"/>
      <c r="D486" s="168"/>
      <c r="E486" s="168"/>
      <c r="F486" s="147"/>
    </row>
    <row r="487" spans="1:7" x14ac:dyDescent="0.25">
      <c r="A487" s="100" t="s">
        <v>408</v>
      </c>
      <c r="B487" s="170">
        <v>2</v>
      </c>
      <c r="C487" s="147"/>
      <c r="D487" s="147"/>
      <c r="E487" s="168"/>
      <c r="F487" s="147"/>
      <c r="G487" s="172"/>
    </row>
    <row r="488" spans="1:7" ht="30" x14ac:dyDescent="0.25">
      <c r="A488" s="100" t="s">
        <v>409</v>
      </c>
      <c r="B488" s="170">
        <v>2</v>
      </c>
      <c r="C488" s="177"/>
      <c r="D488" s="175"/>
      <c r="E488" s="184"/>
      <c r="F488" s="176"/>
    </row>
    <row r="489" spans="1:7" ht="45" x14ac:dyDescent="0.25">
      <c r="A489" s="100" t="s">
        <v>410</v>
      </c>
      <c r="B489" s="170" t="s">
        <v>34</v>
      </c>
      <c r="C489" s="154"/>
      <c r="D489" s="175"/>
      <c r="E489" s="168"/>
      <c r="F489" s="147"/>
    </row>
    <row r="490" spans="1:7" ht="45" x14ac:dyDescent="0.25">
      <c r="A490" s="100" t="s">
        <v>287</v>
      </c>
      <c r="B490" s="170">
        <v>2</v>
      </c>
      <c r="C490" s="154"/>
      <c r="D490" s="178">
        <v>1</v>
      </c>
      <c r="E490" s="7"/>
      <c r="F490" s="102"/>
    </row>
    <row r="491" spans="1:7" x14ac:dyDescent="0.25">
      <c r="A491" s="19" t="s">
        <v>38</v>
      </c>
      <c r="B491" s="19"/>
      <c r="C491" s="19"/>
      <c r="D491" s="19">
        <f>SUM(B475:C489)</f>
        <v>28</v>
      </c>
    </row>
    <row r="492" spans="1:7" x14ac:dyDescent="0.25">
      <c r="A492" s="19" t="s">
        <v>37</v>
      </c>
      <c r="B492" s="20"/>
      <c r="C492" s="21"/>
      <c r="D492" s="63">
        <f>D491/(COUNT(B475:C489)*2)</f>
        <v>1</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9" t="s">
        <v>169</v>
      </c>
      <c r="B496" s="170">
        <v>2</v>
      </c>
      <c r="C496" s="170"/>
      <c r="D496" s="252"/>
      <c r="E496" s="157"/>
      <c r="F496" s="253"/>
    </row>
    <row r="497" spans="1:6" x14ac:dyDescent="0.25">
      <c r="A497" s="18" t="s">
        <v>58</v>
      </c>
      <c r="B497" s="170">
        <v>2</v>
      </c>
      <c r="C497" s="170"/>
      <c r="D497" s="157"/>
      <c r="E497" s="157"/>
      <c r="F497" s="253"/>
    </row>
    <row r="498" spans="1:6" ht="16.5" x14ac:dyDescent="0.35">
      <c r="A498" s="117" t="s">
        <v>121</v>
      </c>
      <c r="B498" s="170">
        <v>2</v>
      </c>
      <c r="C498" s="217" t="str">
        <f>IF(B498=0, -5, "0")</f>
        <v>0</v>
      </c>
      <c r="D498" s="157"/>
      <c r="E498" s="157"/>
      <c r="F498" s="253"/>
    </row>
    <row r="499" spans="1:6" ht="45" x14ac:dyDescent="0.3">
      <c r="A499" s="123" t="s">
        <v>287</v>
      </c>
      <c r="B499" s="170" t="s">
        <v>34</v>
      </c>
      <c r="C499" s="170"/>
      <c r="D499" s="157"/>
      <c r="E499" s="7"/>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0.86363636363636365</v>
      </c>
    </row>
    <row r="504" spans="1:6" ht="22.5" x14ac:dyDescent="0.3">
      <c r="A504" s="71" t="s">
        <v>47</v>
      </c>
      <c r="B504" s="72"/>
      <c r="C504" s="73"/>
      <c r="D504" s="74">
        <f>SUM(D500,D491,D461,D451,D402,D349,D321,D40,D470,D288,D245,D149,D432,D189,D96)</f>
        <v>479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0.88703703703703707</v>
      </c>
    </row>
  </sheetData>
  <sheetProtection algorithmName="SHA-512" hashValue="nOZqg2O57I5fLz4WfBpYQ8xaxwiQu2EamSTcT1KpfoMWFAyYMVQFebNi1VqjIR9MsUxhVC86fUsY23KkWHDPJQ==" saltValue="0nIqiwmh+znzY3WK09UZHw==" spinCount="100000" sheet="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66:B469 B392:B398 B27:B36 B46:B53 B85:B92 B58:B80 B102:B109 B114:B133 B138:B145 B167:B185 B155:B162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3" zoomScale="80" zoomScaleNormal="80" workbookViewId="0">
      <selection activeCell="D192" sqref="D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67" customWidth="1"/>
    <col min="5" max="5" width="23" style="267" customWidth="1"/>
    <col min="6" max="16384" width="11.42578125" style="37"/>
  </cols>
  <sheetData>
    <row r="1" spans="1:9" s="36" customFormat="1" ht="24" x14ac:dyDescent="0.45">
      <c r="A1" s="35"/>
      <c r="B1" s="52">
        <v>0</v>
      </c>
      <c r="D1" s="342"/>
      <c r="E1" s="342"/>
      <c r="F1" s="342"/>
      <c r="G1" s="342"/>
      <c r="H1" s="342"/>
      <c r="I1" s="342"/>
    </row>
    <row r="2" spans="1:9" s="36" customFormat="1" ht="24" x14ac:dyDescent="0.45">
      <c r="A2" s="35"/>
      <c r="B2" s="52">
        <v>1</v>
      </c>
      <c r="D2" s="266"/>
      <c r="E2" s="266"/>
      <c r="F2" s="216"/>
      <c r="G2" s="216"/>
      <c r="H2" s="216"/>
      <c r="I2" s="216"/>
    </row>
    <row r="3" spans="1:9" s="36" customFormat="1" ht="24" x14ac:dyDescent="0.45">
      <c r="A3" s="35"/>
      <c r="B3" s="52">
        <v>2</v>
      </c>
      <c r="D3" s="266"/>
      <c r="E3" s="266"/>
      <c r="F3" s="216"/>
      <c r="G3" s="216"/>
      <c r="H3" s="216"/>
      <c r="I3" s="216"/>
    </row>
    <row r="4" spans="1:9" s="36" customFormat="1" ht="16.5" customHeight="1" x14ac:dyDescent="0.45">
      <c r="A4" s="35"/>
      <c r="B4" s="52" t="s">
        <v>34</v>
      </c>
      <c r="D4" s="267"/>
      <c r="E4" s="266"/>
      <c r="F4" s="216"/>
      <c r="G4" s="216"/>
      <c r="H4" s="216"/>
      <c r="I4" s="216"/>
    </row>
    <row r="5" spans="1:9" s="36" customFormat="1" ht="16.5" customHeight="1" x14ac:dyDescent="0.45">
      <c r="A5" s="35"/>
      <c r="D5" s="266"/>
      <c r="E5" s="266"/>
      <c r="F5" s="216"/>
      <c r="G5" s="216"/>
      <c r="H5" s="216"/>
      <c r="I5" s="216"/>
    </row>
    <row r="6" spans="1:9" s="36" customFormat="1" ht="37.5" customHeight="1" x14ac:dyDescent="0.45">
      <c r="A6" s="325" t="s">
        <v>52</v>
      </c>
      <c r="B6" s="325"/>
      <c r="C6" s="325"/>
      <c r="D6" s="325"/>
      <c r="E6" s="325"/>
      <c r="F6" s="325"/>
      <c r="G6" s="216"/>
      <c r="H6" s="216"/>
      <c r="I6" s="216"/>
    </row>
    <row r="7" spans="1:9" s="36" customFormat="1" ht="21.75" customHeight="1" x14ac:dyDescent="0.45">
      <c r="A7" s="326" t="str">
        <f>'A1 Exploitation'!A8:F8</f>
        <v>Sfax Chihia</v>
      </c>
      <c r="B7" s="326"/>
      <c r="C7" s="326"/>
      <c r="D7" s="326"/>
      <c r="E7" s="326"/>
      <c r="F7" s="326"/>
      <c r="G7" s="216"/>
      <c r="H7" s="216"/>
      <c r="I7" s="216"/>
    </row>
    <row r="8" spans="1:9" s="36" customFormat="1" ht="24" x14ac:dyDescent="0.45">
      <c r="A8" s="38" t="s">
        <v>44</v>
      </c>
      <c r="B8" s="343" t="str">
        <f>'A2 Exploitation'!B9:F9</f>
        <v>Dr Hatem KARAA</v>
      </c>
      <c r="C8" s="343"/>
      <c r="D8" s="343"/>
      <c r="E8" s="343"/>
      <c r="F8" s="343"/>
      <c r="G8" s="216"/>
      <c r="H8" s="216"/>
      <c r="I8" s="216"/>
    </row>
    <row r="9" spans="1:9" s="36" customFormat="1" ht="24" x14ac:dyDescent="0.45">
      <c r="A9" s="39" t="s">
        <v>46</v>
      </c>
      <c r="B9" s="344" t="str">
        <f>'A2 Exploitation'!B10:F10</f>
        <v>Directeur du magasin et chefs de rayon</v>
      </c>
      <c r="C9" s="344"/>
      <c r="D9" s="344"/>
      <c r="E9" s="344"/>
      <c r="F9" s="344"/>
      <c r="G9" s="216"/>
      <c r="H9" s="216"/>
      <c r="I9" s="216"/>
    </row>
    <row r="10" spans="1:9" s="36" customFormat="1" ht="24" x14ac:dyDescent="0.45">
      <c r="A10" s="38" t="s">
        <v>45</v>
      </c>
      <c r="B10" s="341">
        <f>'A2 Exploitation'!B11:F11</f>
        <v>42895</v>
      </c>
      <c r="C10" s="341"/>
      <c r="D10" s="341"/>
      <c r="E10" s="341"/>
      <c r="F10" s="341"/>
      <c r="G10" s="216"/>
      <c r="H10" s="216"/>
      <c r="I10" s="216"/>
    </row>
    <row r="11" spans="1:9" s="36" customFormat="1" ht="24" x14ac:dyDescent="0.45">
      <c r="A11" s="38" t="s">
        <v>341</v>
      </c>
      <c r="B11" s="345">
        <f>D198</f>
        <v>0.89639639639639634</v>
      </c>
      <c r="C11" s="345"/>
      <c r="D11" s="345"/>
      <c r="E11" s="345"/>
      <c r="F11" s="345"/>
      <c r="G11" s="216"/>
      <c r="H11" s="216"/>
      <c r="I11" s="216"/>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49" t="s">
        <v>48</v>
      </c>
      <c r="E13" s="349" t="s">
        <v>213</v>
      </c>
      <c r="F13" s="319" t="s">
        <v>214</v>
      </c>
    </row>
    <row r="14" spans="1:9" s="36" customFormat="1" ht="12.75" customHeight="1" x14ac:dyDescent="0.3">
      <c r="A14" s="318"/>
      <c r="B14" s="70" t="s">
        <v>36</v>
      </c>
      <c r="C14" s="70" t="s">
        <v>35</v>
      </c>
      <c r="D14" s="349"/>
      <c r="E14" s="349"/>
      <c r="F14" s="319"/>
    </row>
    <row r="15" spans="1:9" x14ac:dyDescent="0.3">
      <c r="A15" s="41"/>
      <c r="B15" s="41"/>
      <c r="C15" s="41"/>
      <c r="D15" s="51"/>
    </row>
    <row r="16" spans="1:9" ht="19.5" x14ac:dyDescent="0.4">
      <c r="A16" s="346" t="s">
        <v>0</v>
      </c>
      <c r="B16" s="347"/>
      <c r="C16" s="347"/>
      <c r="D16" s="347"/>
      <c r="E16" s="347"/>
      <c r="F16" s="347"/>
    </row>
    <row r="17" spans="1:6" x14ac:dyDescent="0.3">
      <c r="A17" s="41" t="s">
        <v>316</v>
      </c>
      <c r="B17" s="221">
        <v>2</v>
      </c>
      <c r="C17" s="221"/>
      <c r="D17" s="222"/>
      <c r="E17" s="222"/>
      <c r="F17" s="221"/>
    </row>
    <row r="18" spans="1:6" x14ac:dyDescent="0.3">
      <c r="A18" s="48" t="s">
        <v>89</v>
      </c>
      <c r="B18" s="221">
        <v>2</v>
      </c>
      <c r="C18" s="221"/>
      <c r="D18" s="222"/>
      <c r="E18" s="222"/>
      <c r="F18" s="221"/>
    </row>
    <row r="19" spans="1:6" x14ac:dyDescent="0.3">
      <c r="A19" s="41" t="s">
        <v>90</v>
      </c>
      <c r="B19" s="221">
        <v>2</v>
      </c>
      <c r="C19" s="221"/>
      <c r="D19" s="222"/>
      <c r="E19" s="222"/>
      <c r="F19" s="221"/>
    </row>
    <row r="20" spans="1:6" x14ac:dyDescent="0.3">
      <c r="A20" s="41" t="s">
        <v>164</v>
      </c>
      <c r="B20" s="221">
        <v>2</v>
      </c>
      <c r="C20" s="221"/>
      <c r="D20" s="223"/>
      <c r="E20" s="222"/>
      <c r="F20" s="221"/>
    </row>
    <row r="21" spans="1:6" x14ac:dyDescent="0.3">
      <c r="A21" s="87" t="s">
        <v>236</v>
      </c>
      <c r="B21" s="221">
        <v>2</v>
      </c>
      <c r="C21" s="221"/>
      <c r="D21" s="223"/>
      <c r="E21" s="222"/>
      <c r="F21" s="221"/>
    </row>
    <row r="22" spans="1:6" x14ac:dyDescent="0.3">
      <c r="A22" s="348" t="s">
        <v>38</v>
      </c>
      <c r="B22" s="335"/>
      <c r="C22" s="336"/>
      <c r="D22" s="259">
        <f>SUM(B17:C21)</f>
        <v>10</v>
      </c>
    </row>
    <row r="23" spans="1:6" x14ac:dyDescent="0.3">
      <c r="A23" s="332" t="s">
        <v>342</v>
      </c>
      <c r="B23" s="333"/>
      <c r="C23" s="334"/>
      <c r="D23" s="63">
        <f>D22/(COUNT(B17:C21)*2)</f>
        <v>1</v>
      </c>
    </row>
    <row r="24" spans="1:6" s="50" customFormat="1" x14ac:dyDescent="0.3">
      <c r="A24" s="54"/>
      <c r="B24" s="55"/>
      <c r="C24" s="55"/>
      <c r="D24" s="61"/>
      <c r="E24" s="277"/>
    </row>
    <row r="25" spans="1:6" ht="19.5" x14ac:dyDescent="0.4">
      <c r="A25" s="330" t="s">
        <v>4</v>
      </c>
      <c r="B25" s="331"/>
      <c r="C25" s="331"/>
      <c r="D25" s="331"/>
      <c r="E25" s="331"/>
      <c r="F25" s="331"/>
    </row>
    <row r="26" spans="1:6" ht="18" x14ac:dyDescent="0.35">
      <c r="A26" s="76" t="s">
        <v>107</v>
      </c>
      <c r="B26" s="221">
        <v>1</v>
      </c>
      <c r="C26" s="248" t="str">
        <f>IF(B26=0, -5, "0")</f>
        <v>0</v>
      </c>
      <c r="D26" s="222" t="s">
        <v>524</v>
      </c>
      <c r="E26" s="222"/>
      <c r="F26" s="221"/>
    </row>
    <row r="27" spans="1:6" x14ac:dyDescent="0.3">
      <c r="A27" s="41" t="s">
        <v>99</v>
      </c>
      <c r="B27" s="221">
        <v>2</v>
      </c>
      <c r="C27" s="221"/>
      <c r="D27" s="222"/>
      <c r="E27" s="222"/>
      <c r="F27" s="221"/>
    </row>
    <row r="28" spans="1:6" x14ac:dyDescent="0.3">
      <c r="A28" s="41" t="s">
        <v>327</v>
      </c>
      <c r="B28" s="221">
        <v>1</v>
      </c>
      <c r="C28" s="221"/>
      <c r="D28" s="222" t="s">
        <v>525</v>
      </c>
      <c r="E28" s="222"/>
      <c r="F28" s="221"/>
    </row>
    <row r="29" spans="1:6" x14ac:dyDescent="0.3">
      <c r="A29" s="41" t="s">
        <v>335</v>
      </c>
      <c r="B29" s="221">
        <v>2</v>
      </c>
      <c r="C29" s="221"/>
      <c r="D29" s="225"/>
      <c r="E29" s="222"/>
      <c r="F29" s="221"/>
    </row>
    <row r="30" spans="1:6" x14ac:dyDescent="0.3">
      <c r="A30" s="41" t="s">
        <v>91</v>
      </c>
      <c r="B30" s="221">
        <v>2</v>
      </c>
      <c r="C30" s="221"/>
      <c r="D30" s="225"/>
      <c r="E30" s="222"/>
      <c r="F30" s="221"/>
    </row>
    <row r="31" spans="1:6" x14ac:dyDescent="0.3">
      <c r="A31" s="41" t="s">
        <v>340</v>
      </c>
      <c r="B31" s="221">
        <v>2</v>
      </c>
      <c r="C31" s="221"/>
      <c r="D31" s="225"/>
      <c r="E31" s="222"/>
      <c r="F31" s="221"/>
    </row>
    <row r="32" spans="1:6" x14ac:dyDescent="0.3">
      <c r="A32" s="332" t="s">
        <v>38</v>
      </c>
      <c r="B32" s="333"/>
      <c r="C32" s="334"/>
      <c r="D32" s="258">
        <f>SUM(B26:C31)</f>
        <v>10</v>
      </c>
    </row>
    <row r="33" spans="1:6" x14ac:dyDescent="0.3">
      <c r="A33" s="332" t="s">
        <v>342</v>
      </c>
      <c r="B33" s="333"/>
      <c r="C33" s="334"/>
      <c r="D33" s="63">
        <f>D32/(COUNT(B26:C31)*2)</f>
        <v>0.83333333333333337</v>
      </c>
    </row>
    <row r="34" spans="1:6" s="50" customFormat="1" x14ac:dyDescent="0.3">
      <c r="A34" s="54"/>
      <c r="B34" s="55"/>
      <c r="C34" s="55"/>
      <c r="D34" s="61"/>
      <c r="E34" s="277"/>
    </row>
    <row r="35" spans="1:6" s="50" customFormat="1" ht="19.5" x14ac:dyDescent="0.4">
      <c r="A35" s="330" t="s">
        <v>246</v>
      </c>
      <c r="B35" s="331"/>
      <c r="C35" s="331"/>
      <c r="D35" s="331"/>
      <c r="E35" s="331"/>
      <c r="F35" s="331"/>
    </row>
    <row r="36" spans="1:6" s="50" customFormat="1" ht="18" x14ac:dyDescent="0.35">
      <c r="A36" s="76" t="s">
        <v>107</v>
      </c>
      <c r="B36" s="221" t="s">
        <v>34</v>
      </c>
      <c r="C36" s="248" t="str">
        <f>IF(B36=0, -5, "0")</f>
        <v>0</v>
      </c>
      <c r="D36" s="222" t="s">
        <v>526</v>
      </c>
      <c r="E36" s="222"/>
      <c r="F36" s="221"/>
    </row>
    <row r="37" spans="1:6" s="50" customFormat="1" x14ac:dyDescent="0.3">
      <c r="A37" s="41" t="s">
        <v>264</v>
      </c>
      <c r="B37" s="221">
        <v>2</v>
      </c>
      <c r="C37" s="221"/>
      <c r="D37" s="222"/>
      <c r="E37" s="222"/>
      <c r="F37" s="221"/>
    </row>
    <row r="38" spans="1:6" s="50" customFormat="1" x14ac:dyDescent="0.3">
      <c r="A38" s="41" t="s">
        <v>328</v>
      </c>
      <c r="B38" s="221">
        <v>2</v>
      </c>
      <c r="C38" s="221"/>
      <c r="D38" s="222"/>
      <c r="E38" s="222"/>
      <c r="F38" s="221"/>
    </row>
    <row r="39" spans="1:6" s="50" customFormat="1" x14ac:dyDescent="0.3">
      <c r="A39" s="41" t="s">
        <v>91</v>
      </c>
      <c r="B39" s="221">
        <v>2</v>
      </c>
      <c r="C39" s="221"/>
      <c r="D39" s="225"/>
      <c r="E39" s="222"/>
      <c r="F39" s="221"/>
    </row>
    <row r="40" spans="1:6" s="50" customFormat="1" x14ac:dyDescent="0.3">
      <c r="A40" s="41" t="s">
        <v>340</v>
      </c>
      <c r="B40" s="221">
        <v>2</v>
      </c>
      <c r="C40" s="221"/>
      <c r="D40" s="225"/>
      <c r="E40" s="222"/>
      <c r="F40" s="221"/>
    </row>
    <row r="41" spans="1:6" s="50" customFormat="1" x14ac:dyDescent="0.3">
      <c r="A41" s="332" t="s">
        <v>38</v>
      </c>
      <c r="B41" s="333"/>
      <c r="C41" s="334"/>
      <c r="D41" s="258">
        <f>SUM(B36:C40)</f>
        <v>8</v>
      </c>
      <c r="E41" s="267"/>
      <c r="F41" s="37"/>
    </row>
    <row r="42" spans="1:6" s="50" customFormat="1" x14ac:dyDescent="0.3">
      <c r="A42" s="332" t="s">
        <v>342</v>
      </c>
      <c r="B42" s="333"/>
      <c r="C42" s="334"/>
      <c r="D42" s="63">
        <f>D41/(COUNT(B36:C40)*2)</f>
        <v>1</v>
      </c>
      <c r="E42" s="267"/>
      <c r="F42" s="37"/>
    </row>
    <row r="43" spans="1:6" s="50" customFormat="1" x14ac:dyDescent="0.3">
      <c r="A43" s="90"/>
      <c r="B43" s="91"/>
      <c r="C43" s="91"/>
      <c r="D43" s="268"/>
      <c r="E43" s="277"/>
    </row>
    <row r="44" spans="1:6" ht="19.5" x14ac:dyDescent="0.4">
      <c r="A44" s="339" t="s">
        <v>21</v>
      </c>
      <c r="B44" s="340"/>
      <c r="C44" s="340"/>
      <c r="D44" s="340"/>
      <c r="E44" s="340"/>
      <c r="F44" s="340"/>
    </row>
    <row r="45" spans="1:6" x14ac:dyDescent="0.3">
      <c r="A45" s="41" t="s">
        <v>317</v>
      </c>
      <c r="B45" s="221">
        <v>2</v>
      </c>
      <c r="C45" s="221"/>
      <c r="D45" s="225"/>
      <c r="E45" s="222"/>
      <c r="F45" s="221"/>
    </row>
    <row r="46" spans="1:6" x14ac:dyDescent="0.3">
      <c r="A46" s="41" t="s">
        <v>92</v>
      </c>
      <c r="B46" s="221">
        <v>2</v>
      </c>
      <c r="C46" s="221"/>
      <c r="D46" s="225"/>
      <c r="E46" s="222"/>
      <c r="F46" s="221"/>
    </row>
    <row r="47" spans="1:6" x14ac:dyDescent="0.3">
      <c r="A47" s="41" t="s">
        <v>262</v>
      </c>
      <c r="B47" s="221">
        <v>2</v>
      </c>
      <c r="C47" s="221"/>
      <c r="D47" s="222"/>
      <c r="E47" s="222"/>
      <c r="F47" s="221"/>
    </row>
    <row r="48" spans="1:6" x14ac:dyDescent="0.3">
      <c r="A48" s="41" t="s">
        <v>24</v>
      </c>
      <c r="B48" s="221">
        <v>2</v>
      </c>
      <c r="C48" s="221"/>
      <c r="D48" s="222"/>
      <c r="E48" s="222"/>
      <c r="F48" s="221"/>
    </row>
    <row r="49" spans="1:6" x14ac:dyDescent="0.3">
      <c r="A49" s="41" t="s">
        <v>93</v>
      </c>
      <c r="B49" s="221">
        <v>2</v>
      </c>
      <c r="C49" s="221"/>
      <c r="D49" s="222"/>
      <c r="E49" s="222"/>
      <c r="F49" s="221"/>
    </row>
    <row r="50" spans="1:6" ht="18" x14ac:dyDescent="0.35">
      <c r="A50" s="76" t="s">
        <v>343</v>
      </c>
      <c r="B50" s="221">
        <v>2</v>
      </c>
      <c r="C50" s="248" t="str">
        <f>IF(B50=0, -5, "0")</f>
        <v>0</v>
      </c>
      <c r="D50" s="225"/>
      <c r="E50" s="222"/>
      <c r="F50" s="221"/>
    </row>
    <row r="51" spans="1:6" x14ac:dyDescent="0.3">
      <c r="A51" s="332" t="s">
        <v>38</v>
      </c>
      <c r="B51" s="333"/>
      <c r="C51" s="334"/>
      <c r="D51" s="258">
        <f>SUM(B45:C50)</f>
        <v>12</v>
      </c>
    </row>
    <row r="52" spans="1:6" x14ac:dyDescent="0.3">
      <c r="A52" s="332" t="s">
        <v>342</v>
      </c>
      <c r="B52" s="333"/>
      <c r="C52" s="334"/>
      <c r="D52" s="63">
        <f>D51/(COUNT(B45:C50)*2)</f>
        <v>1</v>
      </c>
    </row>
    <row r="53" spans="1:6" s="50" customFormat="1" x14ac:dyDescent="0.3">
      <c r="A53" s="54"/>
      <c r="B53" s="55"/>
      <c r="C53" s="55"/>
      <c r="D53" s="61"/>
      <c r="E53" s="277"/>
    </row>
    <row r="54" spans="1:6" ht="19.5" x14ac:dyDescent="0.4">
      <c r="A54" s="330" t="s">
        <v>8</v>
      </c>
      <c r="B54" s="331"/>
      <c r="C54" s="331"/>
      <c r="D54" s="331"/>
      <c r="E54" s="331"/>
      <c r="F54" s="331"/>
    </row>
    <row r="55" spans="1:6" ht="36" x14ac:dyDescent="0.35">
      <c r="A55" s="83" t="s">
        <v>197</v>
      </c>
      <c r="B55" s="221">
        <v>1</v>
      </c>
      <c r="C55" s="248" t="str">
        <f>IF(B55=0, -5, "0")</f>
        <v>0</v>
      </c>
      <c r="D55" s="225" t="s">
        <v>527</v>
      </c>
      <c r="E55" s="222"/>
      <c r="F55" s="221"/>
    </row>
    <row r="56" spans="1:6" x14ac:dyDescent="0.3">
      <c r="A56" s="49" t="s">
        <v>185</v>
      </c>
      <c r="B56" s="221">
        <v>2</v>
      </c>
      <c r="C56" s="221"/>
      <c r="D56" s="222"/>
      <c r="E56" s="269"/>
      <c r="F56" s="221"/>
    </row>
    <row r="57" spans="1:6" ht="30.75" x14ac:dyDescent="0.3">
      <c r="A57" s="51" t="s">
        <v>282</v>
      </c>
      <c r="B57" s="221">
        <v>1</v>
      </c>
      <c r="C57" s="221"/>
      <c r="D57" s="225" t="s">
        <v>528</v>
      </c>
      <c r="E57" s="222"/>
      <c r="F57" s="221"/>
    </row>
    <row r="58" spans="1:6" ht="30.75" x14ac:dyDescent="0.3">
      <c r="A58" s="51" t="s">
        <v>101</v>
      </c>
      <c r="B58" s="221">
        <v>0</v>
      </c>
      <c r="C58" s="221"/>
      <c r="D58" s="225" t="s">
        <v>529</v>
      </c>
      <c r="E58" s="222"/>
      <c r="F58" s="221"/>
    </row>
    <row r="59" spans="1:6" ht="36" x14ac:dyDescent="0.35">
      <c r="A59" s="83" t="s">
        <v>249</v>
      </c>
      <c r="B59" s="221">
        <v>2</v>
      </c>
      <c r="C59" s="248" t="str">
        <f>IF(B59=0, -5, "0")</f>
        <v>0</v>
      </c>
      <c r="D59" s="222" t="s">
        <v>531</v>
      </c>
      <c r="E59" s="222"/>
      <c r="F59" s="221"/>
    </row>
    <row r="60" spans="1:6" ht="18" x14ac:dyDescent="0.35">
      <c r="A60" s="76" t="s">
        <v>344</v>
      </c>
      <c r="B60" s="221">
        <v>2</v>
      </c>
      <c r="C60" s="248" t="str">
        <f>IF(B60=0, -5, "0")</f>
        <v>0</v>
      </c>
      <c r="D60" s="222"/>
      <c r="E60" s="222"/>
      <c r="F60" s="221"/>
    </row>
    <row r="61" spans="1:6" x14ac:dyDescent="0.3">
      <c r="A61" s="41" t="s">
        <v>340</v>
      </c>
      <c r="B61" s="221">
        <v>2</v>
      </c>
      <c r="C61" s="221"/>
      <c r="D61" s="225"/>
      <c r="E61" s="222"/>
      <c r="F61" s="221"/>
    </row>
    <row r="62" spans="1:6" x14ac:dyDescent="0.3">
      <c r="A62" s="332" t="s">
        <v>38</v>
      </c>
      <c r="B62" s="333"/>
      <c r="C62" s="334"/>
      <c r="D62" s="258">
        <f>SUM(B55:C61)</f>
        <v>10</v>
      </c>
    </row>
    <row r="63" spans="1:6" x14ac:dyDescent="0.3">
      <c r="A63" s="332" t="s">
        <v>342</v>
      </c>
      <c r="B63" s="333"/>
      <c r="C63" s="334"/>
      <c r="D63" s="63">
        <f>D62/(COUNT(B55:C61)*2)</f>
        <v>0.7142857142857143</v>
      </c>
    </row>
    <row r="64" spans="1:6" s="50" customFormat="1" x14ac:dyDescent="0.3">
      <c r="A64" s="54"/>
      <c r="B64" s="55"/>
      <c r="C64" s="55"/>
      <c r="D64" s="61"/>
      <c r="E64" s="277"/>
    </row>
    <row r="65" spans="1:6" ht="19.5" x14ac:dyDescent="0.4">
      <c r="A65" s="330" t="s">
        <v>143</v>
      </c>
      <c r="B65" s="331"/>
      <c r="C65" s="331"/>
      <c r="D65" s="331"/>
      <c r="E65" s="331"/>
      <c r="F65" s="331"/>
    </row>
    <row r="66" spans="1:6" ht="30" x14ac:dyDescent="0.4">
      <c r="A66" s="41" t="s">
        <v>318</v>
      </c>
      <c r="B66" s="227">
        <v>0</v>
      </c>
      <c r="C66" s="228"/>
      <c r="D66" s="229" t="s">
        <v>530</v>
      </c>
      <c r="E66" s="229"/>
      <c r="F66" s="221"/>
    </row>
    <row r="67" spans="1:6" ht="19.5" x14ac:dyDescent="0.4">
      <c r="A67" s="41" t="s">
        <v>319</v>
      </c>
      <c r="B67" s="227">
        <v>0</v>
      </c>
      <c r="C67" s="228"/>
      <c r="D67" s="229" t="s">
        <v>541</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69"/>
      <c r="E71" s="269"/>
      <c r="F71" s="221"/>
    </row>
    <row r="72" spans="1:6" ht="19.5" x14ac:dyDescent="0.4">
      <c r="A72" s="41" t="s">
        <v>103</v>
      </c>
      <c r="B72" s="227">
        <v>2</v>
      </c>
      <c r="C72" s="228"/>
      <c r="D72" s="222"/>
      <c r="E72" s="222"/>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32" t="s">
        <v>38</v>
      </c>
      <c r="B83" s="333"/>
      <c r="C83" s="334"/>
      <c r="D83" s="258">
        <f>SUM(B66:C82)</f>
        <v>28</v>
      </c>
    </row>
    <row r="84" spans="1:6" x14ac:dyDescent="0.3">
      <c r="A84" s="332" t="s">
        <v>342</v>
      </c>
      <c r="B84" s="333"/>
      <c r="C84" s="334"/>
      <c r="D84" s="63">
        <f>D83/(COUNT(B66:C82)*2)</f>
        <v>0.875</v>
      </c>
    </row>
    <row r="85" spans="1:6" s="50" customFormat="1" x14ac:dyDescent="0.3">
      <c r="A85" s="54"/>
      <c r="B85" s="55"/>
      <c r="C85" s="55"/>
      <c r="D85" s="61"/>
      <c r="E85" s="277"/>
    </row>
    <row r="86" spans="1:6" ht="19.5" x14ac:dyDescent="0.4">
      <c r="A86" s="330" t="s">
        <v>237</v>
      </c>
      <c r="B86" s="331"/>
      <c r="C86" s="331"/>
      <c r="D86" s="331"/>
      <c r="E86" s="331"/>
      <c r="F86" s="331"/>
    </row>
    <row r="87" spans="1:6" ht="34.5" x14ac:dyDescent="0.4">
      <c r="A87" s="93" t="s">
        <v>320</v>
      </c>
      <c r="B87" s="237">
        <v>2</v>
      </c>
      <c r="C87" s="228"/>
      <c r="D87" s="222"/>
      <c r="E87" s="222"/>
      <c r="F87" s="221"/>
    </row>
    <row r="88" spans="1:6" ht="19.5" x14ac:dyDescent="0.4">
      <c r="A88" s="41" t="s">
        <v>319</v>
      </c>
      <c r="B88" s="237">
        <v>2</v>
      </c>
      <c r="C88" s="228"/>
      <c r="D88" s="222"/>
      <c r="E88" s="222"/>
      <c r="F88" s="221"/>
    </row>
    <row r="89" spans="1:6" ht="19.5" x14ac:dyDescent="0.4">
      <c r="A89" s="41" t="s">
        <v>347</v>
      </c>
      <c r="B89" s="237">
        <v>2</v>
      </c>
      <c r="C89" s="228"/>
      <c r="D89" s="234"/>
      <c r="E89" s="222"/>
      <c r="F89" s="221"/>
    </row>
    <row r="90" spans="1:6" ht="34.5" x14ac:dyDescent="0.4">
      <c r="A90" s="51" t="s">
        <v>348</v>
      </c>
      <c r="B90" s="237">
        <v>2</v>
      </c>
      <c r="C90" s="228"/>
      <c r="D90" s="234"/>
      <c r="E90" s="222"/>
      <c r="F90" s="221"/>
    </row>
    <row r="91" spans="1:6" ht="19.5" x14ac:dyDescent="0.4">
      <c r="A91" s="48" t="s">
        <v>286</v>
      </c>
      <c r="B91" s="237" t="s">
        <v>34</v>
      </c>
      <c r="C91" s="228"/>
      <c r="D91" s="234"/>
      <c r="E91" s="222"/>
      <c r="F91" s="221"/>
    </row>
    <row r="92" spans="1:6" ht="36" x14ac:dyDescent="0.35">
      <c r="A92" s="89" t="s">
        <v>261</v>
      </c>
      <c r="B92" s="237">
        <v>2</v>
      </c>
      <c r="C92" s="248" t="str">
        <f>IF(B92=0, -5, "0")</f>
        <v>0</v>
      </c>
      <c r="D92" s="261"/>
      <c r="E92" s="222"/>
      <c r="F92" s="221"/>
    </row>
    <row r="93" spans="1:6" ht="18" x14ac:dyDescent="0.35">
      <c r="A93" s="76" t="s">
        <v>266</v>
      </c>
      <c r="B93" s="237">
        <v>1</v>
      </c>
      <c r="C93" s="251" t="str">
        <f>IF(B93=0, -5, "0")</f>
        <v>0</v>
      </c>
      <c r="D93" s="222" t="s">
        <v>532</v>
      </c>
      <c r="E93" s="222"/>
      <c r="F93" s="221"/>
    </row>
    <row r="94" spans="1:6" x14ac:dyDescent="0.3">
      <c r="A94" s="48" t="s">
        <v>182</v>
      </c>
      <c r="B94" s="237">
        <v>1</v>
      </c>
      <c r="C94" s="221"/>
      <c r="D94" s="222" t="s">
        <v>542</v>
      </c>
      <c r="E94" s="222"/>
      <c r="F94" s="221"/>
    </row>
    <row r="95" spans="1:6" x14ac:dyDescent="0.3">
      <c r="A95" s="53" t="s">
        <v>329</v>
      </c>
      <c r="B95" s="237">
        <v>2</v>
      </c>
      <c r="C95" s="221"/>
      <c r="D95" s="222"/>
      <c r="E95" s="222"/>
      <c r="F95" s="221"/>
    </row>
    <row r="96" spans="1:6" x14ac:dyDescent="0.3">
      <c r="A96" s="53" t="s">
        <v>330</v>
      </c>
      <c r="B96" s="237">
        <v>2</v>
      </c>
      <c r="C96" s="221"/>
      <c r="D96" s="222"/>
      <c r="E96" s="222"/>
      <c r="F96" s="221"/>
    </row>
    <row r="97" spans="1:6" x14ac:dyDescent="0.3">
      <c r="A97" s="41" t="s">
        <v>147</v>
      </c>
      <c r="B97" s="237">
        <v>2</v>
      </c>
      <c r="C97" s="221"/>
      <c r="D97" s="222"/>
      <c r="E97" s="222"/>
      <c r="F97" s="221"/>
    </row>
    <row r="98" spans="1:6" ht="36" x14ac:dyDescent="0.35">
      <c r="A98" s="89" t="s">
        <v>216</v>
      </c>
      <c r="B98" s="237">
        <v>2</v>
      </c>
      <c r="C98" s="248" t="str">
        <f>IF(B98=0, -5, "0")</f>
        <v>0</v>
      </c>
      <c r="D98" s="222"/>
      <c r="E98" s="222"/>
      <c r="F98" s="221"/>
    </row>
    <row r="99" spans="1:6" ht="18" x14ac:dyDescent="0.35">
      <c r="A99" s="88" t="s">
        <v>344</v>
      </c>
      <c r="B99" s="237">
        <v>2</v>
      </c>
      <c r="C99" s="248" t="str">
        <f>IF(B99=0, -5, "0")</f>
        <v>0</v>
      </c>
      <c r="D99" s="222"/>
      <c r="E99" s="222"/>
      <c r="F99" s="221"/>
    </row>
    <row r="100" spans="1:6" x14ac:dyDescent="0.3">
      <c r="A100" s="94" t="s">
        <v>263</v>
      </c>
      <c r="B100" s="237">
        <v>2</v>
      </c>
      <c r="C100" s="221"/>
      <c r="D100" s="222"/>
      <c r="E100" s="222"/>
      <c r="F100" s="221"/>
    </row>
    <row r="101" spans="1:6" x14ac:dyDescent="0.3">
      <c r="A101" s="332" t="s">
        <v>38</v>
      </c>
      <c r="B101" s="333"/>
      <c r="C101" s="334"/>
      <c r="D101" s="258">
        <f>SUM(B87:C100)</f>
        <v>24</v>
      </c>
    </row>
    <row r="102" spans="1:6" x14ac:dyDescent="0.3">
      <c r="A102" s="332" t="s">
        <v>342</v>
      </c>
      <c r="B102" s="333"/>
      <c r="C102" s="334"/>
      <c r="D102" s="63">
        <f>D101/(COUNT(B87:C100)*2)</f>
        <v>0.92307692307692313</v>
      </c>
    </row>
    <row r="103" spans="1:6" s="50" customFormat="1" x14ac:dyDescent="0.3">
      <c r="A103" s="54"/>
      <c r="B103" s="55"/>
      <c r="C103" s="55"/>
      <c r="D103" s="61"/>
      <c r="E103" s="277"/>
    </row>
    <row r="104" spans="1:6" s="50" customFormat="1" x14ac:dyDescent="0.3">
      <c r="A104" s="90"/>
      <c r="B104" s="91"/>
      <c r="C104" s="91"/>
      <c r="D104" s="268"/>
      <c r="E104" s="277"/>
    </row>
    <row r="105" spans="1:6" s="50" customFormat="1" ht="19.5" x14ac:dyDescent="0.4">
      <c r="A105" s="330" t="s">
        <v>238</v>
      </c>
      <c r="B105" s="331"/>
      <c r="C105" s="331"/>
      <c r="D105" s="331"/>
      <c r="E105" s="331"/>
      <c r="F105" s="331"/>
    </row>
    <row r="106" spans="1:6" s="50" customFormat="1" ht="34.5" x14ac:dyDescent="0.4">
      <c r="A106" s="93" t="s">
        <v>321</v>
      </c>
      <c r="B106" s="237">
        <v>2</v>
      </c>
      <c r="C106" s="228"/>
      <c r="D106" s="234"/>
      <c r="E106" s="222"/>
      <c r="F106" s="221"/>
    </row>
    <row r="107" spans="1:6" s="50" customFormat="1" ht="19.5" x14ac:dyDescent="0.4">
      <c r="A107" s="41" t="s">
        <v>207</v>
      </c>
      <c r="B107" s="237">
        <v>2</v>
      </c>
      <c r="C107" s="228"/>
      <c r="D107" s="234"/>
      <c r="E107" s="222"/>
      <c r="F107" s="221"/>
    </row>
    <row r="108" spans="1:6" s="50" customFormat="1" ht="19.5" x14ac:dyDescent="0.4">
      <c r="A108" s="41" t="s">
        <v>337</v>
      </c>
      <c r="B108" s="237">
        <v>2</v>
      </c>
      <c r="C108" s="228"/>
      <c r="D108" s="234"/>
      <c r="E108" s="222"/>
      <c r="F108" s="221"/>
    </row>
    <row r="109" spans="1:6" s="50" customFormat="1" ht="19.5" x14ac:dyDescent="0.4">
      <c r="A109" s="122" t="s">
        <v>338</v>
      </c>
      <c r="B109" s="237">
        <v>2</v>
      </c>
      <c r="C109" s="228"/>
      <c r="D109" s="234"/>
      <c r="E109" s="222"/>
      <c r="F109" s="221"/>
    </row>
    <row r="110" spans="1:6" s="50" customFormat="1" ht="34.5" x14ac:dyDescent="0.4">
      <c r="A110" s="49" t="s">
        <v>286</v>
      </c>
      <c r="B110" s="237">
        <v>2</v>
      </c>
      <c r="C110" s="228"/>
      <c r="D110" s="234"/>
      <c r="E110" s="222"/>
      <c r="F110" s="221"/>
    </row>
    <row r="111" spans="1:6" s="50" customFormat="1" ht="36" x14ac:dyDescent="0.35">
      <c r="A111" s="89" t="s">
        <v>261</v>
      </c>
      <c r="B111" s="237">
        <v>2</v>
      </c>
      <c r="C111" s="248" t="str">
        <f>IF(B111=0, -5, "0")</f>
        <v>0</v>
      </c>
      <c r="D111" s="270" t="s">
        <v>543</v>
      </c>
      <c r="E111" s="222"/>
      <c r="F111" s="221"/>
    </row>
    <row r="112" spans="1:6" s="50" customFormat="1" x14ac:dyDescent="0.3">
      <c r="A112" s="49" t="s">
        <v>182</v>
      </c>
      <c r="B112" s="237">
        <v>2</v>
      </c>
      <c r="C112" s="221"/>
      <c r="D112" s="222"/>
      <c r="E112" s="222"/>
      <c r="F112" s="221"/>
    </row>
    <row r="113" spans="1:6" s="50" customFormat="1" x14ac:dyDescent="0.3">
      <c r="A113" s="122" t="s">
        <v>329</v>
      </c>
      <c r="B113" s="237">
        <v>2</v>
      </c>
      <c r="C113" s="221"/>
      <c r="D113" s="222"/>
      <c r="E113" s="222"/>
      <c r="F113" s="221"/>
    </row>
    <row r="114" spans="1:6" s="50" customFormat="1" ht="36" x14ac:dyDescent="0.35">
      <c r="A114" s="89" t="s">
        <v>361</v>
      </c>
      <c r="B114" s="237">
        <v>2</v>
      </c>
      <c r="C114" s="248" t="str">
        <f>IF(B114=0, -5, "0")</f>
        <v>0</v>
      </c>
      <c r="D114" s="222" t="s">
        <v>544</v>
      </c>
      <c r="E114" s="222"/>
      <c r="F114" s="221"/>
    </row>
    <row r="115" spans="1:6" s="50" customFormat="1" ht="18" x14ac:dyDescent="0.35">
      <c r="A115" s="89" t="s">
        <v>366</v>
      </c>
      <c r="B115" s="237">
        <v>2</v>
      </c>
      <c r="C115" s="248" t="str">
        <f>IF(B115=0, -5, "0")</f>
        <v>0</v>
      </c>
      <c r="D115" s="222"/>
      <c r="E115" s="222"/>
      <c r="F115" s="233"/>
    </row>
    <row r="116" spans="1:6" s="50" customFormat="1" x14ac:dyDescent="0.3">
      <c r="A116" s="94" t="s">
        <v>263</v>
      </c>
      <c r="B116" s="237">
        <v>2</v>
      </c>
      <c r="C116" s="221"/>
      <c r="D116" s="234"/>
      <c r="E116" s="222"/>
      <c r="F116" s="221"/>
    </row>
    <row r="117" spans="1:6" s="50" customFormat="1" x14ac:dyDescent="0.3">
      <c r="A117" s="332" t="s">
        <v>38</v>
      </c>
      <c r="B117" s="333"/>
      <c r="C117" s="334"/>
      <c r="D117" s="258">
        <f>SUM(B106:C116)</f>
        <v>22</v>
      </c>
      <c r="E117" s="267"/>
      <c r="F117" s="37"/>
    </row>
    <row r="118" spans="1:6" s="50" customFormat="1" x14ac:dyDescent="0.3">
      <c r="A118" s="332" t="s">
        <v>342</v>
      </c>
      <c r="B118" s="333"/>
      <c r="C118" s="334"/>
      <c r="D118" s="63">
        <f>D117/(COUNT(B106:C116)*2)</f>
        <v>1</v>
      </c>
      <c r="E118" s="267"/>
      <c r="F118" s="37"/>
    </row>
    <row r="119" spans="1:6" s="50" customFormat="1" x14ac:dyDescent="0.3">
      <c r="A119" s="54"/>
      <c r="B119" s="55"/>
      <c r="C119" s="55"/>
      <c r="D119" s="61"/>
      <c r="E119" s="277"/>
    </row>
    <row r="120" spans="1:6" ht="19.5" x14ac:dyDescent="0.4">
      <c r="A120" s="330" t="s">
        <v>208</v>
      </c>
      <c r="B120" s="331"/>
      <c r="C120" s="331"/>
      <c r="D120" s="331"/>
      <c r="E120" s="331"/>
      <c r="F120" s="331"/>
    </row>
    <row r="121" spans="1:6" x14ac:dyDescent="0.3">
      <c r="A121" s="87" t="s">
        <v>322</v>
      </c>
      <c r="B121" s="238">
        <v>2</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62.25" x14ac:dyDescent="0.4">
      <c r="A125" s="41" t="s">
        <v>339</v>
      </c>
      <c r="B125" s="238">
        <v>2</v>
      </c>
      <c r="C125" s="228"/>
      <c r="D125" s="234" t="s">
        <v>489</v>
      </c>
      <c r="E125" s="229"/>
      <c r="F125" s="221"/>
    </row>
    <row r="126" spans="1:6" ht="36" x14ac:dyDescent="0.35">
      <c r="A126" s="83" t="s">
        <v>239</v>
      </c>
      <c r="B126" s="238">
        <v>2</v>
      </c>
      <c r="C126" s="249" t="str">
        <f>IF(B126=0, -5, "0")</f>
        <v>0</v>
      </c>
      <c r="D126" s="234" t="s">
        <v>533</v>
      </c>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0</v>
      </c>
      <c r="C130" s="241"/>
      <c r="D130" s="222"/>
      <c r="E130" s="222"/>
      <c r="F130" s="221"/>
    </row>
    <row r="131" spans="1:6" ht="31.5" x14ac:dyDescent="0.35">
      <c r="A131" s="88" t="s">
        <v>366</v>
      </c>
      <c r="B131" s="238">
        <v>2</v>
      </c>
      <c r="C131" s="249" t="str">
        <f>IF(B131=0, -5, "0")</f>
        <v>0</v>
      </c>
      <c r="D131" s="234" t="s">
        <v>534</v>
      </c>
      <c r="E131" s="229"/>
      <c r="F131" s="233"/>
    </row>
    <row r="132" spans="1:6" x14ac:dyDescent="0.3">
      <c r="A132" s="332" t="s">
        <v>38</v>
      </c>
      <c r="B132" s="333"/>
      <c r="C132" s="334"/>
      <c r="D132" s="258">
        <f>SUM(B121:C131)</f>
        <v>10</v>
      </c>
    </row>
    <row r="133" spans="1:6" x14ac:dyDescent="0.3">
      <c r="A133" s="332" t="s">
        <v>342</v>
      </c>
      <c r="B133" s="333"/>
      <c r="C133" s="334"/>
      <c r="D133" s="63">
        <f>D132/(COUNT(B121:C131)*2)</f>
        <v>0.7142857142857143</v>
      </c>
    </row>
    <row r="134" spans="1:6" s="50" customFormat="1" x14ac:dyDescent="0.3">
      <c r="A134" s="54"/>
      <c r="B134" s="55"/>
      <c r="C134" s="55"/>
      <c r="D134" s="61"/>
      <c r="E134" s="277"/>
    </row>
    <row r="135" spans="1:6" ht="19.5" x14ac:dyDescent="0.4">
      <c r="A135" s="330" t="s">
        <v>78</v>
      </c>
      <c r="B135" s="331"/>
      <c r="C135" s="331"/>
      <c r="D135" s="331"/>
      <c r="E135" s="331"/>
      <c r="F135" s="331"/>
    </row>
    <row r="136" spans="1:6" ht="19.5" x14ac:dyDescent="0.4">
      <c r="A136" s="51" t="s">
        <v>349</v>
      </c>
      <c r="B136" s="237">
        <v>2</v>
      </c>
      <c r="C136" s="228"/>
      <c r="D136" s="230"/>
      <c r="E136" s="222"/>
      <c r="F136" s="221"/>
    </row>
    <row r="137" spans="1:6" ht="18" x14ac:dyDescent="0.35">
      <c r="A137" s="76" t="s">
        <v>140</v>
      </c>
      <c r="B137" s="237">
        <v>2</v>
      </c>
      <c r="C137" s="250" t="str">
        <f>IF(B137=0, -5, "0")</f>
        <v>0</v>
      </c>
      <c r="D137" s="242"/>
      <c r="E137" s="222"/>
      <c r="F137" s="221"/>
    </row>
    <row r="138" spans="1:6" x14ac:dyDescent="0.3">
      <c r="A138" s="49" t="s">
        <v>324</v>
      </c>
      <c r="B138" s="237">
        <v>2</v>
      </c>
      <c r="C138" s="222"/>
      <c r="D138" s="242"/>
      <c r="E138" s="222"/>
      <c r="F138" s="221"/>
    </row>
    <row r="139" spans="1:6" x14ac:dyDescent="0.3">
      <c r="A139" s="95" t="s">
        <v>325</v>
      </c>
      <c r="B139" s="237">
        <v>2</v>
      </c>
      <c r="C139" s="222"/>
      <c r="D139" s="271"/>
      <c r="E139" s="222"/>
      <c r="F139" s="221"/>
    </row>
    <row r="140" spans="1:6" s="50" customFormat="1" x14ac:dyDescent="0.3">
      <c r="A140" s="49" t="s">
        <v>350</v>
      </c>
      <c r="B140" s="237">
        <v>2</v>
      </c>
      <c r="C140" s="244"/>
      <c r="D140" s="244"/>
      <c r="E140" s="244"/>
      <c r="F140" s="233"/>
    </row>
    <row r="141" spans="1:6" x14ac:dyDescent="0.3">
      <c r="A141" s="51" t="s">
        <v>331</v>
      </c>
      <c r="B141" s="237">
        <v>2</v>
      </c>
      <c r="C141" s="222"/>
      <c r="D141" s="225"/>
      <c r="E141" s="222"/>
      <c r="F141" s="221"/>
    </row>
    <row r="142" spans="1:6" x14ac:dyDescent="0.3">
      <c r="A142" s="51" t="s">
        <v>351</v>
      </c>
      <c r="B142" s="237">
        <v>2</v>
      </c>
      <c r="C142" s="222"/>
      <c r="D142" s="225"/>
      <c r="E142" s="222"/>
      <c r="F142" s="221"/>
    </row>
    <row r="143" spans="1:6" ht="18" x14ac:dyDescent="0.35">
      <c r="A143" s="76" t="s">
        <v>268</v>
      </c>
      <c r="B143" s="237">
        <v>2</v>
      </c>
      <c r="C143" s="250" t="str">
        <f>IF(B143=0, -5, "0")</f>
        <v>0</v>
      </c>
      <c r="D143" s="269"/>
      <c r="E143" s="222"/>
      <c r="F143" s="221"/>
    </row>
    <row r="144" spans="1:6" ht="18" x14ac:dyDescent="0.35">
      <c r="A144" s="76" t="s">
        <v>218</v>
      </c>
      <c r="B144" s="237">
        <v>2</v>
      </c>
      <c r="C144" s="250" t="str">
        <f>IF(B144=0, -5, "0")</f>
        <v>0</v>
      </c>
      <c r="D144" s="269"/>
      <c r="E144" s="222"/>
      <c r="F144" s="221"/>
    </row>
    <row r="145" spans="1:6" x14ac:dyDescent="0.3">
      <c r="A145" s="51" t="s">
        <v>104</v>
      </c>
      <c r="B145" s="237">
        <v>2</v>
      </c>
      <c r="C145" s="222"/>
      <c r="D145" s="225"/>
      <c r="E145" s="222"/>
      <c r="F145" s="221"/>
    </row>
    <row r="146" spans="1:6" x14ac:dyDescent="0.3">
      <c r="A146" s="93" t="s">
        <v>240</v>
      </c>
      <c r="B146" s="237">
        <v>2</v>
      </c>
      <c r="C146" s="222"/>
      <c r="D146" s="225"/>
      <c r="E146" s="222"/>
      <c r="F146" s="221"/>
    </row>
    <row r="147" spans="1:6" ht="49.5" x14ac:dyDescent="0.3">
      <c r="A147" s="41" t="s">
        <v>352</v>
      </c>
      <c r="B147" s="237">
        <v>0</v>
      </c>
      <c r="C147" s="222"/>
      <c r="D147" s="271" t="s">
        <v>535</v>
      </c>
      <c r="E147" s="222" t="s">
        <v>536</v>
      </c>
      <c r="F147" s="221"/>
    </row>
    <row r="148" spans="1:6" x14ac:dyDescent="0.3">
      <c r="A148" s="332" t="s">
        <v>38</v>
      </c>
      <c r="B148" s="333"/>
      <c r="C148" s="334"/>
      <c r="D148" s="258">
        <f>SUM(B136:C147)</f>
        <v>22</v>
      </c>
    </row>
    <row r="149" spans="1:6" x14ac:dyDescent="0.3">
      <c r="A149" s="332" t="s">
        <v>342</v>
      </c>
      <c r="B149" s="333"/>
      <c r="C149" s="334"/>
      <c r="D149" s="63">
        <f>D148/(COUNT(B136:C147)*2)</f>
        <v>0.91666666666666663</v>
      </c>
    </row>
    <row r="150" spans="1:6" s="50" customFormat="1" x14ac:dyDescent="0.3">
      <c r="A150" s="54"/>
      <c r="B150" s="55"/>
      <c r="C150" s="55"/>
      <c r="D150" s="61"/>
      <c r="E150" s="277"/>
    </row>
    <row r="151" spans="1:6" ht="19.5" x14ac:dyDescent="0.4">
      <c r="A151" s="330" t="s">
        <v>243</v>
      </c>
      <c r="B151" s="331"/>
      <c r="C151" s="331"/>
      <c r="D151" s="331"/>
      <c r="E151" s="331"/>
      <c r="F151" s="331"/>
    </row>
    <row r="152" spans="1:6" x14ac:dyDescent="0.3">
      <c r="A152" s="93" t="s">
        <v>326</v>
      </c>
      <c r="B152" s="221">
        <v>2</v>
      </c>
      <c r="C152" s="221"/>
      <c r="D152" s="222"/>
      <c r="E152" s="222"/>
      <c r="F152" s="221"/>
    </row>
    <row r="153" spans="1:6" x14ac:dyDescent="0.3">
      <c r="A153" s="41" t="s">
        <v>162</v>
      </c>
      <c r="B153" s="221">
        <v>2</v>
      </c>
      <c r="C153" s="221"/>
      <c r="D153" s="222"/>
      <c r="E153" s="222"/>
      <c r="F153" s="221"/>
    </row>
    <row r="154" spans="1:6" ht="18" x14ac:dyDescent="0.35">
      <c r="A154" s="76" t="s">
        <v>353</v>
      </c>
      <c r="B154" s="221">
        <v>2</v>
      </c>
      <c r="C154" s="248" t="str">
        <f>IF(B154=0, -5, "0")</f>
        <v>0</v>
      </c>
      <c r="D154" s="222"/>
      <c r="E154" s="222"/>
      <c r="F154" s="221"/>
    </row>
    <row r="155" spans="1:6" ht="18" x14ac:dyDescent="0.35">
      <c r="A155" s="76" t="s">
        <v>354</v>
      </c>
      <c r="B155" s="221">
        <v>2</v>
      </c>
      <c r="C155" s="248" t="str">
        <f>IF(B155=0, -5, "0")</f>
        <v>0</v>
      </c>
      <c r="D155" s="222"/>
      <c r="E155" s="222"/>
      <c r="F155" s="221"/>
    </row>
    <row r="156" spans="1:6" ht="18" x14ac:dyDescent="0.35">
      <c r="A156" s="76" t="s">
        <v>355</v>
      </c>
      <c r="B156" s="221">
        <v>2</v>
      </c>
      <c r="C156" s="248" t="str">
        <f>IF(B156=0, -5, "0")</f>
        <v>0</v>
      </c>
      <c r="D156" s="222" t="s">
        <v>537</v>
      </c>
      <c r="E156" s="222"/>
      <c r="F156" s="221"/>
    </row>
    <row r="157" spans="1:6" ht="33" x14ac:dyDescent="0.3">
      <c r="A157" s="197" t="s">
        <v>219</v>
      </c>
      <c r="B157" s="221">
        <v>2</v>
      </c>
      <c r="C157" s="221"/>
      <c r="D157" s="254"/>
      <c r="E157" s="222"/>
      <c r="F157" s="221"/>
    </row>
    <row r="158" spans="1:6" x14ac:dyDescent="0.3">
      <c r="A158" s="196" t="s">
        <v>376</v>
      </c>
      <c r="B158" s="221">
        <v>2</v>
      </c>
      <c r="C158" s="221"/>
      <c r="D158" s="272"/>
      <c r="E158" s="222"/>
      <c r="F158" s="221"/>
    </row>
    <row r="159" spans="1:6" x14ac:dyDescent="0.3">
      <c r="A159" s="196" t="s">
        <v>181</v>
      </c>
      <c r="B159" s="221">
        <v>2</v>
      </c>
      <c r="C159" s="221"/>
      <c r="D159" s="272"/>
      <c r="E159" s="222"/>
      <c r="F159" s="221"/>
    </row>
    <row r="160" spans="1:6" x14ac:dyDescent="0.3">
      <c r="A160" s="332" t="s">
        <v>38</v>
      </c>
      <c r="B160" s="335"/>
      <c r="C160" s="336"/>
      <c r="D160" s="259">
        <f>SUM(B152:C159)</f>
        <v>16</v>
      </c>
    </row>
    <row r="161" spans="1:6" x14ac:dyDescent="0.3">
      <c r="A161" s="332" t="s">
        <v>342</v>
      </c>
      <c r="B161" s="333"/>
      <c r="C161" s="334"/>
      <c r="D161" s="63">
        <f>D160/(COUNT(B152:C159)*2)</f>
        <v>1</v>
      </c>
    </row>
    <row r="162" spans="1:6" s="50" customFormat="1" x14ac:dyDescent="0.3">
      <c r="A162" s="54"/>
      <c r="B162" s="55"/>
      <c r="C162" s="57"/>
      <c r="D162" s="273"/>
      <c r="E162" s="277"/>
    </row>
    <row r="163" spans="1:6" ht="19.5" x14ac:dyDescent="0.4">
      <c r="A163" s="330" t="s">
        <v>85</v>
      </c>
      <c r="B163" s="331"/>
      <c r="C163" s="331"/>
      <c r="D163" s="331"/>
      <c r="E163" s="331"/>
      <c r="F163" s="331"/>
    </row>
    <row r="164" spans="1:6" ht="33.75" x14ac:dyDescent="0.35">
      <c r="A164" s="76" t="s">
        <v>333</v>
      </c>
      <c r="B164" s="221">
        <v>1</v>
      </c>
      <c r="C164" s="248" t="str">
        <f>IF(B164=0, -5, "0")</f>
        <v>0</v>
      </c>
      <c r="D164" s="222" t="s">
        <v>538</v>
      </c>
      <c r="E164" s="222"/>
      <c r="F164" s="221"/>
    </row>
    <row r="165" spans="1:6" x14ac:dyDescent="0.3">
      <c r="A165" s="41" t="s">
        <v>334</v>
      </c>
      <c r="B165" s="221">
        <v>2</v>
      </c>
      <c r="C165" s="221"/>
      <c r="D165" s="222"/>
      <c r="E165" s="222"/>
      <c r="F165" s="221"/>
    </row>
    <row r="166" spans="1:6" x14ac:dyDescent="0.3">
      <c r="A166" s="87" t="s">
        <v>241</v>
      </c>
      <c r="B166" s="221">
        <v>2</v>
      </c>
      <c r="C166" s="221"/>
      <c r="D166" s="222"/>
      <c r="E166" s="222"/>
      <c r="F166" s="221"/>
    </row>
    <row r="167" spans="1:6" x14ac:dyDescent="0.3">
      <c r="A167" s="41" t="s">
        <v>95</v>
      </c>
      <c r="B167" s="221">
        <v>2</v>
      </c>
      <c r="C167" s="221"/>
      <c r="D167" s="222"/>
      <c r="E167" s="222"/>
      <c r="F167" s="221"/>
    </row>
    <row r="168" spans="1:6" x14ac:dyDescent="0.3">
      <c r="A168" s="332" t="s">
        <v>38</v>
      </c>
      <c r="B168" s="333"/>
      <c r="C168" s="334"/>
      <c r="D168" s="258">
        <f>SUM(B164:C167)</f>
        <v>7</v>
      </c>
    </row>
    <row r="169" spans="1:6" x14ac:dyDescent="0.3">
      <c r="A169" s="332" t="s">
        <v>342</v>
      </c>
      <c r="B169" s="333"/>
      <c r="C169" s="334"/>
      <c r="D169" s="63">
        <f>D168/(COUNT(B164:C167)*2)</f>
        <v>0.875</v>
      </c>
    </row>
    <row r="170" spans="1:6" s="50" customFormat="1" x14ac:dyDescent="0.3">
      <c r="A170" s="54"/>
      <c r="B170" s="55"/>
      <c r="C170" s="55"/>
      <c r="D170" s="61"/>
      <c r="E170" s="277"/>
    </row>
    <row r="171" spans="1:6" ht="19.5" x14ac:dyDescent="0.4">
      <c r="A171" s="337" t="s">
        <v>17</v>
      </c>
      <c r="B171" s="338"/>
      <c r="C171" s="338"/>
      <c r="D171" s="338"/>
      <c r="E171" s="338"/>
      <c r="F171" s="338"/>
    </row>
    <row r="172" spans="1:6" ht="75.75" x14ac:dyDescent="0.3">
      <c r="A172" s="48" t="s">
        <v>202</v>
      </c>
      <c r="B172" s="221">
        <v>1</v>
      </c>
      <c r="C172" s="221"/>
      <c r="D172" s="247" t="s">
        <v>539</v>
      </c>
      <c r="E172" s="222"/>
      <c r="F172" s="221"/>
    </row>
    <row r="173" spans="1:6" x14ac:dyDescent="0.3">
      <c r="A173" s="41" t="s">
        <v>96</v>
      </c>
      <c r="B173" s="221">
        <v>2</v>
      </c>
      <c r="C173" s="221"/>
      <c r="D173" s="247"/>
      <c r="E173" s="222"/>
      <c r="F173" s="221"/>
    </row>
    <row r="174" spans="1:6" x14ac:dyDescent="0.3">
      <c r="A174" s="87" t="s">
        <v>220</v>
      </c>
      <c r="B174" s="221">
        <v>2</v>
      </c>
      <c r="C174" s="221"/>
      <c r="D174" s="222"/>
      <c r="E174" s="222"/>
      <c r="F174" s="221"/>
    </row>
    <row r="175" spans="1:6" x14ac:dyDescent="0.3">
      <c r="A175" s="41" t="s">
        <v>163</v>
      </c>
      <c r="B175" s="221">
        <v>2</v>
      </c>
      <c r="C175" s="221"/>
      <c r="D175" s="222"/>
      <c r="E175" s="222"/>
      <c r="F175" s="221"/>
    </row>
    <row r="176" spans="1:6" x14ac:dyDescent="0.3">
      <c r="A176" s="332" t="s">
        <v>38</v>
      </c>
      <c r="B176" s="333"/>
      <c r="C176" s="334"/>
      <c r="D176" s="258">
        <f>SUM(B172:C175)</f>
        <v>7</v>
      </c>
    </row>
    <row r="177" spans="1:6" x14ac:dyDescent="0.3">
      <c r="A177" s="332" t="s">
        <v>342</v>
      </c>
      <c r="B177" s="333"/>
      <c r="C177" s="334"/>
      <c r="D177" s="63">
        <f>D176/(COUNT(B172:C175)*2)</f>
        <v>0.875</v>
      </c>
    </row>
    <row r="178" spans="1:6" s="50" customFormat="1" x14ac:dyDescent="0.3">
      <c r="A178" s="54"/>
      <c r="B178" s="55"/>
      <c r="C178" s="55"/>
      <c r="D178" s="61"/>
      <c r="E178" s="277"/>
    </row>
    <row r="179" spans="1:6" ht="19.5" x14ac:dyDescent="0.4">
      <c r="A179" s="330" t="s">
        <v>87</v>
      </c>
      <c r="B179" s="331"/>
      <c r="C179" s="331"/>
      <c r="D179" s="331"/>
      <c r="E179" s="331"/>
      <c r="F179" s="331"/>
    </row>
    <row r="180" spans="1:6" ht="49.5" x14ac:dyDescent="0.3">
      <c r="A180" s="87" t="s">
        <v>364</v>
      </c>
      <c r="B180" s="221">
        <v>1</v>
      </c>
      <c r="C180" s="221"/>
      <c r="D180" s="222" t="s">
        <v>471</v>
      </c>
      <c r="E180" s="222"/>
      <c r="F180" s="221"/>
    </row>
    <row r="181" spans="1:6" x14ac:dyDescent="0.3">
      <c r="A181" s="95" t="s">
        <v>247</v>
      </c>
      <c r="B181" s="221">
        <v>2</v>
      </c>
      <c r="C181" s="221"/>
      <c r="D181" s="222"/>
      <c r="E181" s="168"/>
      <c r="F181" s="221"/>
    </row>
    <row r="182" spans="1:6" x14ac:dyDescent="0.3">
      <c r="A182" s="41" t="s">
        <v>97</v>
      </c>
      <c r="B182" s="221">
        <v>2</v>
      </c>
      <c r="C182" s="221"/>
      <c r="D182" s="222"/>
      <c r="E182" s="222"/>
      <c r="F182" s="221"/>
    </row>
    <row r="183" spans="1:6" x14ac:dyDescent="0.3">
      <c r="A183" s="48" t="s">
        <v>269</v>
      </c>
      <c r="B183" s="221">
        <v>2</v>
      </c>
      <c r="C183" s="221"/>
      <c r="D183" s="222"/>
      <c r="E183" s="222"/>
      <c r="F183" s="221"/>
    </row>
    <row r="184" spans="1:6" x14ac:dyDescent="0.3">
      <c r="A184" s="41" t="s">
        <v>356</v>
      </c>
      <c r="B184" s="221">
        <v>2</v>
      </c>
      <c r="C184" s="221"/>
      <c r="D184" s="222"/>
      <c r="E184" s="222"/>
      <c r="F184" s="221"/>
    </row>
    <row r="185" spans="1:6" x14ac:dyDescent="0.3">
      <c r="A185" s="332" t="s">
        <v>38</v>
      </c>
      <c r="B185" s="333"/>
      <c r="C185" s="334"/>
      <c r="D185" s="258">
        <f>SUM(B180:C184)</f>
        <v>9</v>
      </c>
    </row>
    <row r="186" spans="1:6" x14ac:dyDescent="0.3">
      <c r="A186" s="332" t="s">
        <v>342</v>
      </c>
      <c r="B186" s="333"/>
      <c r="C186" s="334"/>
      <c r="D186" s="63">
        <f>D185/(COUNT(B180:C184)*2)</f>
        <v>0.9</v>
      </c>
    </row>
    <row r="187" spans="1:6" s="50" customFormat="1" x14ac:dyDescent="0.3">
      <c r="A187" s="54"/>
      <c r="B187" s="55"/>
      <c r="C187" s="55"/>
      <c r="D187" s="61"/>
      <c r="E187" s="277"/>
    </row>
    <row r="188" spans="1:6" ht="19.5" x14ac:dyDescent="0.4">
      <c r="A188" s="330" t="s">
        <v>242</v>
      </c>
      <c r="B188" s="331"/>
      <c r="C188" s="331"/>
      <c r="D188" s="331"/>
      <c r="E188" s="331"/>
      <c r="F188" s="331"/>
    </row>
    <row r="189" spans="1:6" x14ac:dyDescent="0.3">
      <c r="A189" s="41" t="s">
        <v>357</v>
      </c>
      <c r="B189" s="221">
        <v>2</v>
      </c>
      <c r="C189" s="221"/>
      <c r="D189" s="222"/>
      <c r="E189" s="222"/>
      <c r="F189" s="221"/>
    </row>
    <row r="190" spans="1:6" ht="18" x14ac:dyDescent="0.35">
      <c r="A190" s="160" t="s">
        <v>365</v>
      </c>
      <c r="B190" s="221" t="s">
        <v>34</v>
      </c>
      <c r="C190" s="248" t="str">
        <f>IF(B190=0, -5, "0")</f>
        <v>0</v>
      </c>
      <c r="D190" s="222"/>
      <c r="E190" s="222"/>
      <c r="F190" s="233"/>
    </row>
    <row r="191" spans="1:6" ht="66" x14ac:dyDescent="0.3">
      <c r="A191" s="48" t="s">
        <v>360</v>
      </c>
      <c r="B191" s="221">
        <v>0</v>
      </c>
      <c r="C191" s="221"/>
      <c r="D191" s="222" t="s">
        <v>540</v>
      </c>
      <c r="E191" s="222"/>
      <c r="F191" s="221"/>
    </row>
    <row r="192" spans="1:6" x14ac:dyDescent="0.3">
      <c r="A192" s="96" t="s">
        <v>212</v>
      </c>
      <c r="B192" s="221">
        <v>2</v>
      </c>
      <c r="C192" s="221"/>
      <c r="D192" s="222"/>
      <c r="E192" s="222"/>
      <c r="F192" s="221"/>
    </row>
    <row r="193" spans="1:4" x14ac:dyDescent="0.3">
      <c r="A193" s="332" t="s">
        <v>38</v>
      </c>
      <c r="B193" s="333"/>
      <c r="C193" s="334"/>
      <c r="D193" s="97">
        <f>SUM(B189:C192)</f>
        <v>4</v>
      </c>
    </row>
    <row r="194" spans="1:4" x14ac:dyDescent="0.3">
      <c r="A194" s="332" t="s">
        <v>342</v>
      </c>
      <c r="B194" s="333"/>
      <c r="C194" s="334"/>
      <c r="D194" s="63">
        <f>D193/(COUNT(B189:C192)*2)</f>
        <v>0.66666666666666663</v>
      </c>
    </row>
    <row r="196" spans="1:4" ht="18" x14ac:dyDescent="0.35">
      <c r="A196" s="121" t="s">
        <v>284</v>
      </c>
      <c r="B196" s="120"/>
      <c r="C196" s="120"/>
      <c r="D196" s="274">
        <v>0.56999999999999995</v>
      </c>
    </row>
    <row r="197" spans="1:4" ht="22.5" x14ac:dyDescent="0.3">
      <c r="A197" s="71" t="s">
        <v>377</v>
      </c>
      <c r="B197" s="72"/>
      <c r="C197" s="73"/>
      <c r="D197" s="275">
        <f>SUM(D193,D185,D176,D168,D160,D62,D51,D32,D22,D117,D148,D132,D101,D83,D41)</f>
        <v>199</v>
      </c>
    </row>
    <row r="198" spans="1:4" ht="22.5" x14ac:dyDescent="0.3">
      <c r="A198" s="71" t="s">
        <v>378</v>
      </c>
      <c r="B198" s="72"/>
      <c r="C198" s="73"/>
      <c r="D198" s="276">
        <f>D197/(COUNT(B189:C192,B180:C184,B172:C175,B164:C167,B152:C159,B55:C61,B45:C50,B26:C31,B17:C21,B106:C116,B136:C147,B121:C131,B87:C100,B66:C82,B36:C40)*2)</f>
        <v>0.89639639639639634</v>
      </c>
    </row>
  </sheetData>
  <sheetProtection algorithmName="SHA-512" hashValue="zawAET0W2zsLkakNY8St3Cz24ekMT62da7GepTcHUdBqpHq5xdFmBqzzRg5Xjk7xMngwNcfcnDXk72V9nI3Vpw==" saltValue="UmYitzuFhGnz4KbtnVshSg==" spinCount="100000" sheet="1" formatCells="0" formatColumns="0" formatRow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26:B31 B17:B21 B36:B40 B45:B50 B189:B192 B121:B131 B87:B100 B180:B184 B55:B61 B106:B116 B152:B159 B164:B167 B172:B175 B66:B82">
      <formula1>$B$1:$B$4</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abSelected="1" view="pageBreakPreview" topLeftCell="A38" zoomScaleNormal="70" zoomScaleSheetLayoutView="100" workbookViewId="0">
      <selection activeCell="D54" sqref="D5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24"/>
      <c r="E1" s="324"/>
      <c r="F1" s="324"/>
      <c r="G1" s="324"/>
      <c r="H1" s="324"/>
      <c r="I1" s="32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25" t="s">
        <v>201</v>
      </c>
      <c r="B7" s="325"/>
      <c r="C7" s="325"/>
      <c r="D7" s="325"/>
      <c r="E7" s="325"/>
      <c r="F7" s="325"/>
      <c r="G7" s="213"/>
      <c r="H7" s="213"/>
      <c r="I7" s="213"/>
    </row>
    <row r="8" spans="1:9" ht="29.25" x14ac:dyDescent="0.45">
      <c r="A8" s="326" t="str">
        <f>'Page de garde'!D18</f>
        <v>Sfax Chihia</v>
      </c>
      <c r="B8" s="326"/>
      <c r="C8" s="326"/>
      <c r="D8" s="326"/>
      <c r="E8" s="326"/>
      <c r="F8" s="326"/>
      <c r="G8" s="216"/>
      <c r="H8" s="216"/>
      <c r="I8" s="213"/>
    </row>
    <row r="9" spans="1:9" ht="24" x14ac:dyDescent="0.45">
      <c r="A9" s="38" t="s">
        <v>44</v>
      </c>
      <c r="B9" s="327" t="s">
        <v>545</v>
      </c>
      <c r="C9" s="327"/>
      <c r="D9" s="327"/>
      <c r="E9" s="327"/>
      <c r="F9" s="327"/>
      <c r="G9" s="216"/>
      <c r="H9" s="216"/>
      <c r="I9" s="213"/>
    </row>
    <row r="10" spans="1:9" ht="24" x14ac:dyDescent="0.45">
      <c r="A10" s="39" t="s">
        <v>46</v>
      </c>
      <c r="B10" s="329" t="s">
        <v>546</v>
      </c>
      <c r="C10" s="329"/>
      <c r="D10" s="329"/>
      <c r="E10" s="329"/>
      <c r="F10" s="329"/>
      <c r="G10" s="216"/>
      <c r="H10" s="216"/>
      <c r="I10" s="213"/>
    </row>
    <row r="11" spans="1:9" ht="24" x14ac:dyDescent="0.45">
      <c r="A11" s="38" t="s">
        <v>45</v>
      </c>
      <c r="B11" s="323">
        <v>42943</v>
      </c>
      <c r="C11" s="323"/>
      <c r="D11" s="323"/>
      <c r="E11" s="323"/>
      <c r="F11" s="323"/>
      <c r="G11" s="216"/>
      <c r="H11" s="216"/>
      <c r="I11" s="213"/>
    </row>
    <row r="12" spans="1:9" ht="24" x14ac:dyDescent="0.45">
      <c r="A12" s="38" t="s">
        <v>276</v>
      </c>
      <c r="B12" s="316">
        <f>D505</f>
        <v>0.833984375</v>
      </c>
      <c r="C12" s="316"/>
      <c r="D12" s="316"/>
      <c r="E12" s="316"/>
      <c r="F12" s="316"/>
      <c r="G12" s="216"/>
      <c r="H12" s="216"/>
      <c r="I12" s="213"/>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7" t="s">
        <v>36</v>
      </c>
      <c r="C15" s="77" t="s">
        <v>35</v>
      </c>
      <c r="D15" s="319"/>
      <c r="E15" s="320"/>
      <c r="F15" s="319"/>
      <c r="G15" s="36"/>
      <c r="H15" s="36"/>
    </row>
    <row r="16" spans="1:9" ht="18" x14ac:dyDescent="0.35">
      <c r="A16" s="311" t="s">
        <v>0</v>
      </c>
      <c r="B16" s="311"/>
      <c r="C16" s="311"/>
      <c r="D16" s="311"/>
      <c r="E16" s="311"/>
      <c r="F16" s="311"/>
      <c r="G16" s="36"/>
      <c r="H16" s="36"/>
    </row>
    <row r="17" spans="1:8" ht="18" x14ac:dyDescent="0.3">
      <c r="A17" s="182">
        <f>B11</f>
        <v>42943</v>
      </c>
      <c r="B17" s="36"/>
      <c r="C17" s="36"/>
      <c r="D17" s="36"/>
      <c r="E17" s="36"/>
      <c r="F17" s="36"/>
      <c r="G17" s="36"/>
      <c r="H17" s="36"/>
    </row>
    <row r="18" spans="1:8" ht="18" x14ac:dyDescent="0.25">
      <c r="A18" s="321" t="s">
        <v>1</v>
      </c>
      <c r="B18" s="322"/>
      <c r="C18" s="322"/>
      <c r="D18" s="322"/>
      <c r="E18" s="322"/>
      <c r="F18" s="322"/>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312" t="s">
        <v>18</v>
      </c>
      <c r="B26" s="313"/>
      <c r="C26" s="313"/>
      <c r="D26" s="313"/>
      <c r="E26" s="313"/>
      <c r="F26" s="313"/>
    </row>
    <row r="27" spans="1:8" x14ac:dyDescent="0.25">
      <c r="A27" s="18" t="s">
        <v>2</v>
      </c>
      <c r="B27" s="170">
        <v>2</v>
      </c>
      <c r="C27" s="170"/>
      <c r="D27" s="168"/>
      <c r="E27" s="147"/>
      <c r="F27" s="147"/>
    </row>
    <row r="28" spans="1:8" ht="31.5" x14ac:dyDescent="0.35">
      <c r="A28" s="76" t="s">
        <v>186</v>
      </c>
      <c r="B28" s="170">
        <v>1</v>
      </c>
      <c r="C28" s="217" t="str">
        <f>IF(B28=0, -5, "0")</f>
        <v>0</v>
      </c>
      <c r="D28" s="168" t="s">
        <v>608</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311" t="s">
        <v>137</v>
      </c>
      <c r="B43" s="311"/>
      <c r="C43" s="311"/>
      <c r="D43" s="311"/>
      <c r="E43" s="311"/>
      <c r="F43" s="311"/>
    </row>
    <row r="44" spans="1:7" x14ac:dyDescent="0.25">
      <c r="A44" s="183">
        <f>B11</f>
        <v>42943</v>
      </c>
      <c r="B44" s="6"/>
      <c r="C44" s="7"/>
      <c r="D44" s="6"/>
    </row>
    <row r="45" spans="1:7" ht="16.5" x14ac:dyDescent="0.25">
      <c r="A45" s="314" t="s">
        <v>63</v>
      </c>
      <c r="B45" s="315"/>
      <c r="C45" s="315"/>
      <c r="D45" s="315"/>
      <c r="E45" s="315"/>
      <c r="F45" s="315"/>
    </row>
    <row r="46" spans="1:7" x14ac:dyDescent="0.25">
      <c r="A46" s="33" t="s">
        <v>109</v>
      </c>
      <c r="B46" s="170" t="s">
        <v>34</v>
      </c>
      <c r="C46" s="170"/>
      <c r="D46" s="156"/>
      <c r="E46" s="147"/>
      <c r="F46" s="147"/>
    </row>
    <row r="47" spans="1:7" ht="30" x14ac:dyDescent="0.25">
      <c r="A47" s="43" t="s">
        <v>259</v>
      </c>
      <c r="B47" s="170">
        <v>1</v>
      </c>
      <c r="C47" s="170"/>
      <c r="D47" s="156" t="s">
        <v>547</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60" x14ac:dyDescent="0.25">
      <c r="A50" s="43" t="s">
        <v>141</v>
      </c>
      <c r="B50" s="170">
        <v>1</v>
      </c>
      <c r="C50" s="170"/>
      <c r="D50" s="280" t="s">
        <v>629</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312" t="s">
        <v>65</v>
      </c>
      <c r="B57" s="313"/>
      <c r="C57" s="313"/>
      <c r="D57" s="313"/>
      <c r="E57" s="313"/>
      <c r="F57" s="313"/>
    </row>
    <row r="58" spans="1:6" x14ac:dyDescent="0.25">
      <c r="A58" s="169" t="s">
        <v>314</v>
      </c>
      <c r="B58" s="170">
        <v>2</v>
      </c>
      <c r="C58" s="170"/>
      <c r="D58" s="168"/>
      <c r="E58" s="147"/>
      <c r="F58" s="147"/>
    </row>
    <row r="59" spans="1:6" x14ac:dyDescent="0.25">
      <c r="A59" s="169" t="s">
        <v>204</v>
      </c>
      <c r="B59" s="170">
        <v>2</v>
      </c>
      <c r="C59" s="171"/>
      <c r="D59" s="162"/>
      <c r="E59" s="146"/>
      <c r="F59" s="173"/>
    </row>
    <row r="60" spans="1:6" ht="30" x14ac:dyDescent="0.25">
      <c r="A60" s="24" t="s">
        <v>142</v>
      </c>
      <c r="B60" s="170">
        <v>1</v>
      </c>
      <c r="C60" s="170"/>
      <c r="D60" s="143" t="s">
        <v>612</v>
      </c>
      <c r="E60" s="147"/>
      <c r="F60" s="147"/>
    </row>
    <row r="61" spans="1:6" x14ac:dyDescent="0.25">
      <c r="A61" s="24" t="s">
        <v>123</v>
      </c>
      <c r="B61" s="170">
        <v>1</v>
      </c>
      <c r="C61" s="170"/>
      <c r="D61" s="143" t="s">
        <v>548</v>
      </c>
      <c r="E61" s="147"/>
      <c r="F61" s="147"/>
    </row>
    <row r="62" spans="1:6" ht="18" x14ac:dyDescent="0.35">
      <c r="A62" s="76" t="s">
        <v>67</v>
      </c>
      <c r="B62" s="170">
        <v>2</v>
      </c>
      <c r="C62" s="217" t="str">
        <f>IF(B62=0, -5, "0")</f>
        <v>0</v>
      </c>
      <c r="D62" s="168"/>
      <c r="E62" s="147"/>
      <c r="F62" s="147"/>
    </row>
    <row r="63" spans="1:6" ht="30" x14ac:dyDescent="0.25">
      <c r="A63" s="169" t="s">
        <v>277</v>
      </c>
      <c r="B63" s="170" t="s">
        <v>34</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t="s">
        <v>34</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20" x14ac:dyDescent="0.25">
      <c r="A70" s="107" t="s">
        <v>171</v>
      </c>
      <c r="B70" s="170">
        <v>0</v>
      </c>
      <c r="C70" s="218">
        <f>IF(B70=0, -5, "0")</f>
        <v>-5</v>
      </c>
      <c r="D70" s="281" t="s">
        <v>630</v>
      </c>
      <c r="E70" s="146"/>
      <c r="F70" s="173"/>
    </row>
    <row r="71" spans="1:6" s="172" customFormat="1" x14ac:dyDescent="0.25">
      <c r="A71" s="169" t="s">
        <v>291</v>
      </c>
      <c r="B71" s="170" t="s">
        <v>34</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t="s">
        <v>34</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1</v>
      </c>
      <c r="C79" s="171"/>
      <c r="D79" s="152" t="s">
        <v>549</v>
      </c>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16</v>
      </c>
    </row>
    <row r="82" spans="1:6" x14ac:dyDescent="0.25">
      <c r="A82" s="19" t="s">
        <v>37</v>
      </c>
      <c r="B82" s="20"/>
      <c r="C82" s="21"/>
      <c r="D82" s="63">
        <f>D81/(COUNT(B58:C80)*2)</f>
        <v>0.5714285714285714</v>
      </c>
    </row>
    <row r="83" spans="1:6" x14ac:dyDescent="0.25">
      <c r="A83" s="9"/>
      <c r="B83" s="6"/>
      <c r="C83" s="7"/>
      <c r="D83" s="6"/>
    </row>
    <row r="84" spans="1:6" ht="18" x14ac:dyDescent="0.25">
      <c r="A84" s="312" t="s">
        <v>25</v>
      </c>
      <c r="B84" s="313"/>
      <c r="C84" s="313"/>
      <c r="D84" s="313"/>
      <c r="E84" s="313"/>
      <c r="F84" s="313"/>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45" x14ac:dyDescent="0.25">
      <c r="A90" s="169" t="s">
        <v>293</v>
      </c>
      <c r="B90" s="170">
        <v>0</v>
      </c>
      <c r="C90" s="170"/>
      <c r="D90" s="156" t="s">
        <v>609</v>
      </c>
      <c r="E90" s="146" t="s">
        <v>550</v>
      </c>
      <c r="F90" s="147"/>
    </row>
    <row r="91" spans="1:6" ht="30" x14ac:dyDescent="0.25">
      <c r="A91" s="18" t="s">
        <v>260</v>
      </c>
      <c r="B91" s="170">
        <v>2</v>
      </c>
      <c r="C91" s="170"/>
      <c r="D91" s="157"/>
      <c r="E91" s="147"/>
      <c r="F91" s="147"/>
    </row>
    <row r="92" spans="1:6" ht="45" x14ac:dyDescent="0.25">
      <c r="A92" s="109" t="s">
        <v>287</v>
      </c>
      <c r="B92" s="170">
        <v>2</v>
      </c>
      <c r="C92" s="154"/>
      <c r="D92" s="255">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40</v>
      </c>
    </row>
    <row r="97" spans="1:6" ht="18" x14ac:dyDescent="0.25">
      <c r="A97" s="78" t="s">
        <v>224</v>
      </c>
      <c r="B97" s="84"/>
      <c r="C97" s="85"/>
      <c r="D97" s="82">
        <f>D96/(COUNT(B85:C91,B46:C53,B58:C80)*2)</f>
        <v>0.7142857142857143</v>
      </c>
    </row>
    <row r="98" spans="1:6" x14ac:dyDescent="0.25">
      <c r="A98" s="5"/>
      <c r="B98" s="6"/>
      <c r="C98" s="7"/>
      <c r="D98" s="6"/>
    </row>
    <row r="99" spans="1:6" ht="18" x14ac:dyDescent="0.35">
      <c r="A99" s="311" t="s">
        <v>129</v>
      </c>
      <c r="B99" s="311"/>
      <c r="C99" s="311"/>
      <c r="D99" s="311"/>
      <c r="E99" s="311"/>
      <c r="F99" s="311"/>
    </row>
    <row r="100" spans="1:6" x14ac:dyDescent="0.25">
      <c r="A100" s="183">
        <f>B11</f>
        <v>42943</v>
      </c>
      <c r="B100" s="6"/>
      <c r="C100" s="7"/>
      <c r="D100" s="6"/>
    </row>
    <row r="101" spans="1:6" ht="16.5" x14ac:dyDescent="0.25">
      <c r="A101" s="314" t="s">
        <v>63</v>
      </c>
      <c r="B101" s="315"/>
      <c r="C101" s="315"/>
      <c r="D101" s="315"/>
      <c r="E101" s="315"/>
      <c r="F101" s="315"/>
    </row>
    <row r="102" spans="1:6" ht="30" x14ac:dyDescent="0.25">
      <c r="A102" s="23" t="s">
        <v>57</v>
      </c>
      <c r="B102" s="170">
        <v>1</v>
      </c>
      <c r="C102" s="170"/>
      <c r="D102" s="168" t="s">
        <v>551</v>
      </c>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312" t="s">
        <v>133</v>
      </c>
      <c r="B113" s="313"/>
      <c r="C113" s="313"/>
      <c r="D113" s="313"/>
      <c r="E113" s="313"/>
      <c r="F113" s="313"/>
    </row>
    <row r="114" spans="1:6" x14ac:dyDescent="0.25">
      <c r="A114" s="169" t="s">
        <v>314</v>
      </c>
      <c r="B114" s="170">
        <v>2</v>
      </c>
      <c r="C114" s="170"/>
      <c r="D114" s="282"/>
      <c r="E114" s="168"/>
      <c r="F114" s="147"/>
    </row>
    <row r="115" spans="1:6" ht="30" x14ac:dyDescent="0.25">
      <c r="A115" s="18" t="s">
        <v>294</v>
      </c>
      <c r="B115" s="170">
        <v>0</v>
      </c>
      <c r="C115" s="170"/>
      <c r="D115" s="283" t="s">
        <v>614</v>
      </c>
      <c r="E115" s="143"/>
      <c r="F115" s="147"/>
    </row>
    <row r="116" spans="1:6" x14ac:dyDescent="0.25">
      <c r="A116" s="18" t="s">
        <v>71</v>
      </c>
      <c r="B116" s="170">
        <v>2</v>
      </c>
      <c r="C116" s="170"/>
      <c r="D116" s="283"/>
      <c r="E116" s="173"/>
      <c r="F116" s="147"/>
    </row>
    <row r="117" spans="1:6" x14ac:dyDescent="0.25">
      <c r="A117" s="169" t="s">
        <v>295</v>
      </c>
      <c r="B117" s="170">
        <v>2</v>
      </c>
      <c r="C117" s="170"/>
      <c r="D117" s="284"/>
      <c r="E117" s="173"/>
      <c r="F117" s="147"/>
    </row>
    <row r="118" spans="1:6" x14ac:dyDescent="0.25">
      <c r="A118" s="18" t="s">
        <v>64</v>
      </c>
      <c r="B118" s="170">
        <v>2</v>
      </c>
      <c r="C118" s="170"/>
      <c r="D118" s="285"/>
      <c r="E118" s="168"/>
      <c r="F118" s="147"/>
    </row>
    <row r="119" spans="1:6" ht="30" x14ac:dyDescent="0.25">
      <c r="A119" s="169" t="s">
        <v>175</v>
      </c>
      <c r="B119" s="170">
        <v>2</v>
      </c>
      <c r="C119" s="170"/>
      <c r="D119" s="285"/>
      <c r="E119" s="147"/>
      <c r="F119" s="147"/>
    </row>
    <row r="120" spans="1:6" x14ac:dyDescent="0.25">
      <c r="A120" s="169" t="s">
        <v>291</v>
      </c>
      <c r="B120" s="170">
        <v>2</v>
      </c>
      <c r="C120" s="170"/>
      <c r="D120" s="285"/>
      <c r="E120" s="147"/>
      <c r="F120" s="147"/>
    </row>
    <row r="121" spans="1:6" ht="18" x14ac:dyDescent="0.35">
      <c r="A121" s="76" t="s">
        <v>74</v>
      </c>
      <c r="B121" s="170">
        <v>2</v>
      </c>
      <c r="C121" s="217" t="str">
        <f>IF(B121=0, -5, "0")</f>
        <v>0</v>
      </c>
      <c r="D121" s="282" t="s">
        <v>613</v>
      </c>
      <c r="E121" s="147"/>
      <c r="F121" s="147"/>
    </row>
    <row r="122" spans="1:6" x14ac:dyDescent="0.25">
      <c r="A122" s="18" t="s">
        <v>188</v>
      </c>
      <c r="B122" s="170">
        <v>2</v>
      </c>
      <c r="C122" s="170"/>
      <c r="D122" s="282"/>
      <c r="E122" s="147"/>
      <c r="F122" s="147"/>
    </row>
    <row r="123" spans="1:6" ht="16.5" x14ac:dyDescent="0.3">
      <c r="A123" s="48" t="s">
        <v>189</v>
      </c>
      <c r="B123" s="170">
        <v>2</v>
      </c>
      <c r="C123" s="177"/>
      <c r="D123" s="286"/>
      <c r="E123" s="168"/>
      <c r="F123" s="147"/>
    </row>
    <row r="124" spans="1:6" x14ac:dyDescent="0.25">
      <c r="A124" s="169" t="s">
        <v>278</v>
      </c>
      <c r="B124" s="170" t="s">
        <v>34</v>
      </c>
      <c r="C124" s="170"/>
      <c r="D124" s="287"/>
      <c r="E124" s="173"/>
      <c r="F124" s="147"/>
    </row>
    <row r="125" spans="1:6" ht="36" x14ac:dyDescent="0.25">
      <c r="A125" s="108" t="s">
        <v>272</v>
      </c>
      <c r="B125" s="170" t="s">
        <v>34</v>
      </c>
      <c r="C125" s="217" t="str">
        <f>IF(B125=0, -5, "0")</f>
        <v>0</v>
      </c>
      <c r="D125" s="282"/>
      <c r="E125" s="168"/>
      <c r="F125" s="147"/>
    </row>
    <row r="126" spans="1:6" ht="16.5" x14ac:dyDescent="0.3">
      <c r="A126" s="49" t="s">
        <v>271</v>
      </c>
      <c r="B126" s="170" t="s">
        <v>34</v>
      </c>
      <c r="C126" s="177"/>
      <c r="D126" s="286" t="s">
        <v>371</v>
      </c>
      <c r="E126" s="147"/>
      <c r="F126" s="147"/>
    </row>
    <row r="127" spans="1:6" ht="30" x14ac:dyDescent="0.35">
      <c r="A127" s="76" t="s">
        <v>173</v>
      </c>
      <c r="B127" s="170">
        <v>1</v>
      </c>
      <c r="C127" s="217" t="str">
        <f>IF(B127=0, -5, "0")</f>
        <v>0</v>
      </c>
      <c r="D127" s="299" t="s">
        <v>617</v>
      </c>
      <c r="E127" s="168"/>
      <c r="F127" s="147"/>
    </row>
    <row r="128" spans="1:6" ht="18" x14ac:dyDescent="0.35">
      <c r="A128" s="48" t="s">
        <v>289</v>
      </c>
      <c r="B128" s="170">
        <v>2</v>
      </c>
      <c r="C128" s="170"/>
      <c r="D128" s="282"/>
      <c r="E128" s="160"/>
      <c r="F128" s="147"/>
    </row>
    <row r="129" spans="1:6" ht="16.5" x14ac:dyDescent="0.25">
      <c r="A129" s="185" t="s">
        <v>168</v>
      </c>
      <c r="B129" s="170">
        <v>2</v>
      </c>
      <c r="C129" s="218" t="str">
        <f>IF(B129=0, -5, "0")</f>
        <v>0</v>
      </c>
      <c r="D129" s="282"/>
      <c r="E129" s="173"/>
      <c r="F129" s="173"/>
    </row>
    <row r="130" spans="1:6" x14ac:dyDescent="0.25">
      <c r="A130" s="24" t="s">
        <v>83</v>
      </c>
      <c r="B130" s="170">
        <v>2</v>
      </c>
      <c r="C130" s="170"/>
      <c r="D130" s="282"/>
      <c r="E130" s="147"/>
      <c r="F130" s="147"/>
    </row>
    <row r="131" spans="1:6" ht="33" x14ac:dyDescent="0.3">
      <c r="A131" s="49" t="s">
        <v>222</v>
      </c>
      <c r="B131" s="170">
        <v>2</v>
      </c>
      <c r="C131" s="170"/>
      <c r="D131" s="282"/>
      <c r="E131" s="147"/>
      <c r="F131" s="147"/>
    </row>
    <row r="132" spans="1:6" x14ac:dyDescent="0.25">
      <c r="A132" s="24" t="s">
        <v>248</v>
      </c>
      <c r="B132" s="170">
        <v>2</v>
      </c>
      <c r="C132" s="170"/>
      <c r="D132" s="282"/>
      <c r="E132" s="168"/>
      <c r="F132" s="147"/>
    </row>
    <row r="133" spans="1:6" ht="30" x14ac:dyDescent="0.25">
      <c r="A133" s="24" t="s">
        <v>199</v>
      </c>
      <c r="B133" s="170">
        <v>2</v>
      </c>
      <c r="C133" s="170"/>
      <c r="D133" s="282"/>
      <c r="E133" s="147"/>
      <c r="F133" s="147"/>
    </row>
    <row r="134" spans="1:6" x14ac:dyDescent="0.25">
      <c r="A134" s="19" t="s">
        <v>38</v>
      </c>
      <c r="B134" s="19"/>
      <c r="C134" s="19"/>
      <c r="D134" s="19">
        <f>SUM(B114:C133)</f>
        <v>31</v>
      </c>
    </row>
    <row r="135" spans="1:6" x14ac:dyDescent="0.25">
      <c r="A135" s="19" t="s">
        <v>37</v>
      </c>
      <c r="B135" s="20"/>
      <c r="C135" s="21"/>
      <c r="D135" s="63">
        <f>D134/(COUNT(B114:C133)*2)</f>
        <v>0.91176470588235292</v>
      </c>
    </row>
    <row r="136" spans="1:6" x14ac:dyDescent="0.25">
      <c r="A136" s="9"/>
      <c r="B136" s="6"/>
      <c r="C136" s="7"/>
      <c r="D136" s="6"/>
    </row>
    <row r="137" spans="1:6" ht="18" x14ac:dyDescent="0.25">
      <c r="A137" s="312" t="s">
        <v>73</v>
      </c>
      <c r="B137" s="313"/>
      <c r="C137" s="313"/>
      <c r="D137" s="313"/>
      <c r="E137" s="313"/>
      <c r="F137" s="313"/>
    </row>
    <row r="138" spans="1:6" ht="30" x14ac:dyDescent="0.25">
      <c r="A138" s="169" t="s">
        <v>372</v>
      </c>
      <c r="B138" s="170">
        <v>2</v>
      </c>
      <c r="C138" s="170"/>
      <c r="D138" s="282"/>
      <c r="E138" s="146"/>
      <c r="F138" s="147"/>
    </row>
    <row r="139" spans="1:6" x14ac:dyDescent="0.25">
      <c r="A139" s="18" t="s">
        <v>144</v>
      </c>
      <c r="B139" s="170">
        <v>2</v>
      </c>
      <c r="C139" s="170"/>
      <c r="D139" s="283"/>
      <c r="E139" s="147"/>
      <c r="F139" s="147"/>
    </row>
    <row r="140" spans="1:6" ht="18" x14ac:dyDescent="0.35">
      <c r="A140" s="76" t="s">
        <v>59</v>
      </c>
      <c r="B140" s="170">
        <v>2</v>
      </c>
      <c r="C140" s="217" t="str">
        <f>IF(B140=0, -5, "0")</f>
        <v>0</v>
      </c>
      <c r="D140" s="282"/>
      <c r="E140" s="168"/>
      <c r="F140" s="147"/>
    </row>
    <row r="141" spans="1:6" ht="36" x14ac:dyDescent="0.35">
      <c r="A141" s="83" t="s">
        <v>55</v>
      </c>
      <c r="B141" s="170" t="s">
        <v>34</v>
      </c>
      <c r="C141" s="217" t="str">
        <f>IF(B141=0, -5, "0")</f>
        <v>0</v>
      </c>
      <c r="D141" s="285" t="s">
        <v>615</v>
      </c>
      <c r="E141" s="168"/>
      <c r="F141" s="147"/>
    </row>
    <row r="142" spans="1:6" ht="16.5" x14ac:dyDescent="0.3">
      <c r="A142" s="53" t="s">
        <v>149</v>
      </c>
      <c r="B142" s="170" t="s">
        <v>34</v>
      </c>
      <c r="C142" s="170"/>
      <c r="D142" s="287"/>
      <c r="E142" s="147"/>
      <c r="F142" s="147"/>
    </row>
    <row r="143" spans="1:6" ht="18" x14ac:dyDescent="0.35">
      <c r="A143" s="83" t="s">
        <v>273</v>
      </c>
      <c r="B143" s="170" t="s">
        <v>34</v>
      </c>
      <c r="C143" s="217" t="str">
        <f>IF(B143=0, -5, "0")</f>
        <v>0</v>
      </c>
      <c r="D143" s="282" t="s">
        <v>616</v>
      </c>
      <c r="E143" s="168"/>
      <c r="F143" s="147"/>
    </row>
    <row r="144" spans="1:6" ht="16.5" x14ac:dyDescent="0.25">
      <c r="A144" s="186" t="s">
        <v>75</v>
      </c>
      <c r="B144" s="170">
        <v>2</v>
      </c>
      <c r="C144" s="177"/>
      <c r="D144" s="288"/>
      <c r="E144" s="168"/>
      <c r="F144" s="147"/>
    </row>
    <row r="145" spans="1:6" ht="66" x14ac:dyDescent="0.25">
      <c r="A145" s="110" t="s">
        <v>287</v>
      </c>
      <c r="B145" s="170">
        <v>1</v>
      </c>
      <c r="C145" s="154"/>
      <c r="D145" s="289">
        <v>0.75</v>
      </c>
      <c r="E145" s="7"/>
      <c r="F145" s="102"/>
    </row>
    <row r="146" spans="1:6" x14ac:dyDescent="0.25">
      <c r="A146" s="19" t="s">
        <v>38</v>
      </c>
      <c r="B146" s="19"/>
      <c r="C146" s="19"/>
      <c r="D146" s="19">
        <f>SUM(B138:C144)</f>
        <v>8</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54</v>
      </c>
    </row>
    <row r="150" spans="1:6" ht="18" x14ac:dyDescent="0.25">
      <c r="A150" s="78" t="s">
        <v>225</v>
      </c>
      <c r="B150" s="84"/>
      <c r="C150" s="85"/>
      <c r="D150" s="82">
        <f>D149/(COUNT(B138:C144,B102:C109,B114:C133)*2)</f>
        <v>0.93103448275862066</v>
      </c>
    </row>
    <row r="151" spans="1:6" x14ac:dyDescent="0.25">
      <c r="A151" s="9"/>
      <c r="B151" s="6"/>
      <c r="C151" s="7"/>
      <c r="D151" s="6"/>
    </row>
    <row r="152" spans="1:6" ht="18" x14ac:dyDescent="0.35">
      <c r="A152" s="311" t="s">
        <v>130</v>
      </c>
      <c r="B152" s="311"/>
      <c r="C152" s="311"/>
      <c r="D152" s="311"/>
      <c r="E152" s="311"/>
      <c r="F152" s="311"/>
    </row>
    <row r="153" spans="1:6" x14ac:dyDescent="0.25">
      <c r="A153" s="183">
        <f>B11</f>
        <v>42943</v>
      </c>
      <c r="B153" s="6"/>
      <c r="C153" s="7"/>
      <c r="D153" s="59"/>
    </row>
    <row r="154" spans="1:6" ht="16.5" x14ac:dyDescent="0.25">
      <c r="A154" s="314" t="s">
        <v>63</v>
      </c>
      <c r="B154" s="315"/>
      <c r="C154" s="315"/>
      <c r="D154" s="315"/>
      <c r="E154" s="315"/>
      <c r="F154" s="31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1</v>
      </c>
      <c r="C159" s="170"/>
      <c r="D159" s="168" t="s">
        <v>552</v>
      </c>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312" t="s">
        <v>134</v>
      </c>
      <c r="B166" s="313"/>
      <c r="C166" s="313"/>
      <c r="D166" s="313"/>
      <c r="E166" s="313"/>
      <c r="F166" s="313"/>
    </row>
    <row r="167" spans="1:6" x14ac:dyDescent="0.25">
      <c r="A167" s="169" t="s">
        <v>314</v>
      </c>
      <c r="B167" s="170">
        <v>2</v>
      </c>
      <c r="C167" s="170"/>
      <c r="D167" s="143"/>
      <c r="E167" s="147"/>
      <c r="F167" s="147"/>
    </row>
    <row r="168" spans="1:6" ht="45" x14ac:dyDescent="0.25">
      <c r="A168" s="18" t="s">
        <v>102</v>
      </c>
      <c r="B168" s="170">
        <v>1</v>
      </c>
      <c r="C168" s="170"/>
      <c r="D168" s="143" t="s">
        <v>634</v>
      </c>
      <c r="E168" s="147"/>
      <c r="F168" s="147"/>
    </row>
    <row r="169" spans="1:6" x14ac:dyDescent="0.25">
      <c r="A169" s="18" t="s">
        <v>135</v>
      </c>
      <c r="B169" s="170">
        <v>2</v>
      </c>
      <c r="C169" s="170"/>
      <c r="D169" s="143"/>
      <c r="E169" s="147"/>
      <c r="F169" s="147"/>
    </row>
    <row r="170" spans="1:6" ht="45" x14ac:dyDescent="0.25">
      <c r="A170" s="18" t="s">
        <v>64</v>
      </c>
      <c r="B170" s="170">
        <v>1</v>
      </c>
      <c r="C170" s="170"/>
      <c r="D170" s="12" t="s">
        <v>633</v>
      </c>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61.5" x14ac:dyDescent="0.35">
      <c r="A176" s="86" t="s">
        <v>209</v>
      </c>
      <c r="B176" s="170">
        <v>0</v>
      </c>
      <c r="C176" s="217">
        <f>IF(B176=0, -5, "0")</f>
        <v>-5</v>
      </c>
      <c r="D176" s="168" t="s">
        <v>554</v>
      </c>
      <c r="E176" s="168" t="s">
        <v>553</v>
      </c>
      <c r="F176" s="147"/>
    </row>
    <row r="177" spans="1:7" x14ac:dyDescent="0.25">
      <c r="A177" s="169" t="s">
        <v>291</v>
      </c>
      <c r="B177" s="170">
        <v>2</v>
      </c>
      <c r="C177" s="170"/>
      <c r="D177" s="168"/>
      <c r="E177" s="147"/>
      <c r="F177" s="147"/>
    </row>
    <row r="178" spans="1:7" x14ac:dyDescent="0.25">
      <c r="A178" s="169" t="s">
        <v>188</v>
      </c>
      <c r="B178" s="170">
        <v>1</v>
      </c>
      <c r="C178" s="170"/>
      <c r="D178" s="168" t="s">
        <v>555</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1</v>
      </c>
      <c r="C183" s="170"/>
      <c r="D183" s="168" t="s">
        <v>564</v>
      </c>
      <c r="E183" s="168"/>
      <c r="F183" s="147"/>
    </row>
    <row r="184" spans="1:7" ht="30" x14ac:dyDescent="0.25">
      <c r="A184" s="24" t="s">
        <v>200</v>
      </c>
      <c r="B184" s="170">
        <v>2</v>
      </c>
      <c r="C184" s="170"/>
      <c r="D184" s="168"/>
      <c r="E184" s="147"/>
      <c r="F184" s="147"/>
    </row>
    <row r="185" spans="1:7" ht="45" x14ac:dyDescent="0.25">
      <c r="A185" s="101" t="s">
        <v>287</v>
      </c>
      <c r="B185" s="170">
        <v>0</v>
      </c>
      <c r="C185" s="154"/>
      <c r="D185" s="134">
        <v>0</v>
      </c>
      <c r="E185" s="102"/>
      <c r="F185" s="102"/>
    </row>
    <row r="186" spans="1:7" x14ac:dyDescent="0.25">
      <c r="A186" s="19" t="s">
        <v>38</v>
      </c>
      <c r="B186" s="19"/>
      <c r="C186" s="19"/>
      <c r="D186" s="19">
        <f>SUM(B167:C184)</f>
        <v>25</v>
      </c>
    </row>
    <row r="187" spans="1:7" x14ac:dyDescent="0.25">
      <c r="A187" s="19" t="s">
        <v>37</v>
      </c>
      <c r="B187" s="20"/>
      <c r="C187" s="21"/>
      <c r="D187" s="63">
        <f>D186/(COUNT(B167:C184)*2)</f>
        <v>0.65789473684210531</v>
      </c>
    </row>
    <row r="188" spans="1:7" x14ac:dyDescent="0.25">
      <c r="A188" s="9"/>
      <c r="B188" s="6"/>
      <c r="C188" s="7"/>
      <c r="D188" s="6"/>
    </row>
    <row r="189" spans="1:7" ht="18" x14ac:dyDescent="0.25">
      <c r="A189" s="78" t="s">
        <v>139</v>
      </c>
      <c r="B189" s="84"/>
      <c r="C189" s="85"/>
      <c r="D189" s="81">
        <f>SUM(D163,D186)</f>
        <v>40</v>
      </c>
    </row>
    <row r="190" spans="1:7" ht="18" x14ac:dyDescent="0.25">
      <c r="A190" s="78" t="s">
        <v>226</v>
      </c>
      <c r="B190" s="84"/>
      <c r="C190" s="85"/>
      <c r="D190" s="82">
        <f>D189/(COUNT(B155:C162,B167:C184)*2)</f>
        <v>0.7407407407407407</v>
      </c>
    </row>
    <row r="191" spans="1:7" x14ac:dyDescent="0.25">
      <c r="A191" s="9"/>
      <c r="B191" s="6"/>
      <c r="C191" s="7"/>
      <c r="D191" s="6"/>
    </row>
    <row r="192" spans="1:7" ht="18" x14ac:dyDescent="0.35">
      <c r="A192" s="311" t="s">
        <v>167</v>
      </c>
      <c r="B192" s="311"/>
      <c r="C192" s="311"/>
      <c r="D192" s="311"/>
      <c r="E192" s="311"/>
      <c r="F192" s="311"/>
    </row>
    <row r="193" spans="1:7" x14ac:dyDescent="0.25">
      <c r="A193" s="189">
        <f>B11</f>
        <v>42943</v>
      </c>
      <c r="B193" s="6"/>
      <c r="C193" s="7"/>
      <c r="D193" s="6"/>
    </row>
    <row r="194" spans="1:7" ht="18" x14ac:dyDescent="0.25">
      <c r="A194" s="312" t="s">
        <v>158</v>
      </c>
      <c r="B194" s="313"/>
      <c r="C194" s="313"/>
      <c r="D194" s="313"/>
      <c r="E194" s="313"/>
      <c r="F194" s="313"/>
    </row>
    <row r="195" spans="1:7" ht="36" x14ac:dyDescent="0.35">
      <c r="A195" s="83" t="s">
        <v>27</v>
      </c>
      <c r="B195" s="170">
        <v>1</v>
      </c>
      <c r="C195" s="217" t="str">
        <f>IF(B195=0, -5, "0")</f>
        <v>0</v>
      </c>
      <c r="D195" s="168" t="s">
        <v>556</v>
      </c>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1</v>
      </c>
      <c r="C202" s="170"/>
      <c r="D202" s="156" t="s">
        <v>557</v>
      </c>
      <c r="E202" s="147"/>
      <c r="F202" s="147"/>
    </row>
    <row r="203" spans="1:7" ht="31.5" x14ac:dyDescent="0.35">
      <c r="A203" s="190" t="s">
        <v>298</v>
      </c>
      <c r="B203" s="170">
        <v>0</v>
      </c>
      <c r="C203" s="217">
        <f>IF(B203=0, -5, "0")</f>
        <v>-5</v>
      </c>
      <c r="D203" s="168" t="s">
        <v>558</v>
      </c>
      <c r="E203" s="168" t="s">
        <v>559</v>
      </c>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13</v>
      </c>
    </row>
    <row r="207" spans="1:7" x14ac:dyDescent="0.25">
      <c r="A207" s="19" t="s">
        <v>37</v>
      </c>
      <c r="B207" s="20"/>
      <c r="C207" s="21"/>
      <c r="D207" s="63">
        <f>D206/(COUNT(B195:C205)*2)</f>
        <v>0.54166666666666663</v>
      </c>
    </row>
    <row r="208" spans="1:7" x14ac:dyDescent="0.25">
      <c r="A208" s="9"/>
      <c r="B208" s="6"/>
      <c r="C208" s="7"/>
      <c r="D208" s="6"/>
    </row>
    <row r="209" spans="1:7" ht="18" x14ac:dyDescent="0.25">
      <c r="A209" s="312" t="s">
        <v>76</v>
      </c>
      <c r="B209" s="313"/>
      <c r="C209" s="313"/>
      <c r="D209" s="313"/>
      <c r="E209" s="313"/>
      <c r="F209" s="313"/>
    </row>
    <row r="210" spans="1:7" x14ac:dyDescent="0.25">
      <c r="A210" s="169" t="s">
        <v>314</v>
      </c>
      <c r="B210" s="170">
        <v>2</v>
      </c>
      <c r="C210" s="170"/>
      <c r="D210" s="282"/>
      <c r="E210" s="173"/>
      <c r="F210" s="147"/>
    </row>
    <row r="211" spans="1:7" ht="54" x14ac:dyDescent="0.35">
      <c r="A211" s="83" t="s">
        <v>363</v>
      </c>
      <c r="B211" s="170" t="s">
        <v>34</v>
      </c>
      <c r="C211" s="217" t="str">
        <f>IF(B211=0, -5, "0")</f>
        <v>0</v>
      </c>
      <c r="D211" s="282"/>
      <c r="E211" s="147"/>
      <c r="F211" s="147"/>
    </row>
    <row r="212" spans="1:7" x14ac:dyDescent="0.25">
      <c r="A212" s="18" t="s">
        <v>192</v>
      </c>
      <c r="B212" s="170">
        <v>2</v>
      </c>
      <c r="C212" s="170"/>
      <c r="D212" s="283"/>
      <c r="E212" s="147"/>
      <c r="F212" s="147"/>
    </row>
    <row r="213" spans="1:7" ht="30" x14ac:dyDescent="0.25">
      <c r="A213" s="169" t="s">
        <v>176</v>
      </c>
      <c r="B213" s="170" t="s">
        <v>34</v>
      </c>
      <c r="C213" s="170"/>
      <c r="D213" s="283"/>
      <c r="E213" s="168"/>
      <c r="F213" s="147"/>
    </row>
    <row r="214" spans="1:7" ht="18" x14ac:dyDescent="0.35">
      <c r="A214" s="83" t="s">
        <v>359</v>
      </c>
      <c r="B214" s="170" t="s">
        <v>34</v>
      </c>
      <c r="C214" s="217" t="str">
        <f>IF(B214=0, -5, "0")</f>
        <v>0</v>
      </c>
      <c r="D214" s="284"/>
      <c r="E214" s="147"/>
      <c r="F214" s="147"/>
    </row>
    <row r="215" spans="1:7" x14ac:dyDescent="0.25">
      <c r="A215" s="169" t="s">
        <v>64</v>
      </c>
      <c r="B215" s="170">
        <v>2</v>
      </c>
      <c r="C215" s="170"/>
      <c r="D215" s="287"/>
      <c r="E215" s="147"/>
      <c r="F215" s="147"/>
    </row>
    <row r="216" spans="1:7" x14ac:dyDescent="0.25">
      <c r="A216" s="18" t="s">
        <v>70</v>
      </c>
      <c r="B216" s="170" t="s">
        <v>34</v>
      </c>
      <c r="C216" s="170"/>
      <c r="D216" s="285"/>
      <c r="E216" s="168"/>
      <c r="F216" s="147"/>
    </row>
    <row r="217" spans="1:7" x14ac:dyDescent="0.25">
      <c r="A217" s="169" t="s">
        <v>291</v>
      </c>
      <c r="B217" s="170">
        <v>2</v>
      </c>
      <c r="C217" s="170"/>
      <c r="D217" s="285"/>
      <c r="E217" s="147"/>
      <c r="F217" s="147"/>
    </row>
    <row r="218" spans="1:7" x14ac:dyDescent="0.25">
      <c r="A218" s="18" t="s">
        <v>188</v>
      </c>
      <c r="B218" s="170">
        <v>2</v>
      </c>
      <c r="C218" s="170"/>
      <c r="D218" s="282"/>
      <c r="E218" s="147"/>
      <c r="F218" s="147"/>
    </row>
    <row r="219" spans="1:7" ht="33" x14ac:dyDescent="0.3">
      <c r="A219" s="49" t="s">
        <v>178</v>
      </c>
      <c r="B219" s="170" t="s">
        <v>34</v>
      </c>
      <c r="C219" s="170"/>
      <c r="D219" s="282"/>
      <c r="E219" s="168"/>
      <c r="F219" s="147"/>
      <c r="G219" s="172"/>
    </row>
    <row r="220" spans="1:7" x14ac:dyDescent="0.25">
      <c r="A220" s="169" t="s">
        <v>157</v>
      </c>
      <c r="B220" s="170" t="s">
        <v>34</v>
      </c>
      <c r="C220" s="170"/>
      <c r="D220" s="287"/>
      <c r="E220" s="147"/>
      <c r="F220" s="147"/>
    </row>
    <row r="221" spans="1:7" x14ac:dyDescent="0.25">
      <c r="A221" s="24" t="s">
        <v>159</v>
      </c>
      <c r="B221" s="170" t="s">
        <v>34</v>
      </c>
      <c r="C221" s="170"/>
      <c r="D221" s="282"/>
      <c r="E221" s="147"/>
      <c r="F221" s="147"/>
    </row>
    <row r="222" spans="1:7" ht="18" x14ac:dyDescent="0.25">
      <c r="A222" s="108" t="s">
        <v>72</v>
      </c>
      <c r="B222" s="170">
        <v>2</v>
      </c>
      <c r="C222" s="217" t="str">
        <f>IF(B222=0, -5, "0")</f>
        <v>0</v>
      </c>
      <c r="D222" s="282" t="s">
        <v>618</v>
      </c>
      <c r="E222" s="147"/>
      <c r="F222" s="147"/>
    </row>
    <row r="223" spans="1:7" ht="18" x14ac:dyDescent="0.35">
      <c r="A223" s="48" t="s">
        <v>289</v>
      </c>
      <c r="B223" s="170">
        <v>2</v>
      </c>
      <c r="C223" s="170"/>
      <c r="D223" s="282"/>
      <c r="E223" s="160"/>
      <c r="F223" s="147"/>
      <c r="G223" s="172"/>
    </row>
    <row r="224" spans="1:7" ht="16.5" x14ac:dyDescent="0.25">
      <c r="A224" s="107" t="s">
        <v>168</v>
      </c>
      <c r="B224" s="170">
        <v>2</v>
      </c>
      <c r="C224" s="218" t="str">
        <f>IF(B224=0, -5, "0")</f>
        <v>0</v>
      </c>
      <c r="D224" s="282"/>
      <c r="E224" s="147"/>
      <c r="F224" s="147"/>
    </row>
    <row r="225" spans="1:6" x14ac:dyDescent="0.25">
      <c r="A225" s="24" t="s">
        <v>83</v>
      </c>
      <c r="B225" s="170">
        <v>2</v>
      </c>
      <c r="C225" s="170"/>
      <c r="D225" s="282"/>
      <c r="E225" s="147"/>
      <c r="F225" s="147"/>
    </row>
    <row r="226" spans="1:6" ht="30" x14ac:dyDescent="0.25">
      <c r="A226" s="24" t="s">
        <v>244</v>
      </c>
      <c r="B226" s="170">
        <v>2</v>
      </c>
      <c r="C226" s="170"/>
      <c r="D226" s="290"/>
      <c r="E226" s="147"/>
      <c r="F226" s="147"/>
    </row>
    <row r="227" spans="1:6" x14ac:dyDescent="0.25">
      <c r="A227" s="24" t="s">
        <v>248</v>
      </c>
      <c r="B227" s="170">
        <v>1</v>
      </c>
      <c r="C227" s="170"/>
      <c r="D227" s="282" t="s">
        <v>564</v>
      </c>
      <c r="E227" s="147"/>
      <c r="F227" s="147"/>
    </row>
    <row r="228" spans="1:6" ht="30" x14ac:dyDescent="0.25">
      <c r="A228" s="24" t="s">
        <v>199</v>
      </c>
      <c r="B228" s="170">
        <v>2</v>
      </c>
      <c r="C228" s="24"/>
      <c r="D228" s="291"/>
      <c r="E228" s="147"/>
      <c r="F228" s="147"/>
    </row>
    <row r="229" spans="1:6" x14ac:dyDescent="0.25">
      <c r="A229" s="19" t="s">
        <v>38</v>
      </c>
      <c r="B229" s="19"/>
      <c r="C229" s="19"/>
      <c r="D229" s="19">
        <f>SUM(B210:C228)</f>
        <v>23</v>
      </c>
    </row>
    <row r="230" spans="1:6" x14ac:dyDescent="0.25">
      <c r="A230" s="19" t="s">
        <v>37</v>
      </c>
      <c r="B230" s="20"/>
      <c r="C230" s="21"/>
      <c r="D230" s="63">
        <f>D229/(COUNT(B210:C228)*2)</f>
        <v>0.95833333333333337</v>
      </c>
    </row>
    <row r="231" spans="1:6" x14ac:dyDescent="0.25">
      <c r="A231" s="9"/>
      <c r="B231" s="6"/>
      <c r="C231" s="7"/>
      <c r="D231" s="6"/>
    </row>
    <row r="232" spans="1:6" ht="18" x14ac:dyDescent="0.25">
      <c r="A232" s="312" t="s">
        <v>191</v>
      </c>
      <c r="B232" s="313"/>
      <c r="C232" s="313"/>
      <c r="D232" s="313"/>
      <c r="E232" s="313"/>
      <c r="F232" s="313"/>
    </row>
    <row r="233" spans="1:6" x14ac:dyDescent="0.25">
      <c r="A233" s="169" t="s">
        <v>314</v>
      </c>
      <c r="B233" s="171">
        <v>2</v>
      </c>
      <c r="C233" s="171"/>
      <c r="D233" s="281"/>
      <c r="E233" s="147"/>
      <c r="F233" s="147"/>
    </row>
    <row r="234" spans="1:6" ht="30" x14ac:dyDescent="0.25">
      <c r="A234" s="18" t="s">
        <v>205</v>
      </c>
      <c r="B234" s="171">
        <v>1</v>
      </c>
      <c r="C234" s="170"/>
      <c r="D234" s="292" t="s">
        <v>635</v>
      </c>
      <c r="E234" s="147"/>
      <c r="F234" s="147"/>
    </row>
    <row r="235" spans="1:6" ht="18" x14ac:dyDescent="0.35">
      <c r="A235" s="76" t="s">
        <v>59</v>
      </c>
      <c r="B235" s="171" t="s">
        <v>34</v>
      </c>
      <c r="C235" s="217" t="str">
        <f>IF(B235=0, -5, "0")</f>
        <v>0</v>
      </c>
      <c r="D235" s="281"/>
      <c r="E235" s="147"/>
      <c r="F235" s="147"/>
    </row>
    <row r="236" spans="1:6" ht="36" x14ac:dyDescent="0.35">
      <c r="A236" s="83" t="s">
        <v>177</v>
      </c>
      <c r="B236" s="171">
        <v>2</v>
      </c>
      <c r="C236" s="217" t="str">
        <f>IF(B236=0, -5, "0")</f>
        <v>0</v>
      </c>
      <c r="D236" s="281"/>
      <c r="E236" s="147"/>
      <c r="F236" s="147"/>
    </row>
    <row r="237" spans="1:6" x14ac:dyDescent="0.25">
      <c r="A237" s="18" t="s">
        <v>252</v>
      </c>
      <c r="B237" s="171">
        <v>2</v>
      </c>
      <c r="C237" s="170"/>
      <c r="D237" s="281"/>
      <c r="E237" s="147"/>
      <c r="F237" s="147"/>
    </row>
    <row r="238" spans="1:6" x14ac:dyDescent="0.25">
      <c r="A238" s="18" t="s">
        <v>55</v>
      </c>
      <c r="B238" s="171">
        <v>2</v>
      </c>
      <c r="C238" s="170"/>
      <c r="D238" s="293"/>
      <c r="E238" s="147"/>
      <c r="F238" s="147"/>
    </row>
    <row r="239" spans="1:6" x14ac:dyDescent="0.25">
      <c r="A239" s="169" t="s">
        <v>299</v>
      </c>
      <c r="B239" s="171">
        <v>2</v>
      </c>
      <c r="C239" s="171"/>
      <c r="D239" s="293"/>
      <c r="E239" s="173"/>
      <c r="F239" s="147"/>
    </row>
    <row r="240" spans="1:6" x14ac:dyDescent="0.25">
      <c r="A240" s="169" t="s">
        <v>156</v>
      </c>
      <c r="B240" s="171">
        <v>2</v>
      </c>
      <c r="C240" s="170"/>
      <c r="D240" s="280"/>
      <c r="E240" s="147"/>
      <c r="F240" s="147"/>
    </row>
    <row r="241" spans="1:6" ht="45" x14ac:dyDescent="0.25">
      <c r="A241" s="100" t="s">
        <v>287</v>
      </c>
      <c r="B241" s="171">
        <v>0</v>
      </c>
      <c r="C241" s="154"/>
      <c r="D241" s="294">
        <v>1</v>
      </c>
      <c r="E241" s="102"/>
      <c r="F241" s="102"/>
    </row>
    <row r="242" spans="1:6" x14ac:dyDescent="0.25">
      <c r="A242" s="19" t="s">
        <v>38</v>
      </c>
      <c r="B242" s="19"/>
      <c r="C242" s="19"/>
      <c r="D242" s="19">
        <f>SUM(B233:C240)</f>
        <v>13</v>
      </c>
    </row>
    <row r="243" spans="1:6" x14ac:dyDescent="0.25">
      <c r="A243" s="19" t="s">
        <v>37</v>
      </c>
      <c r="B243" s="20"/>
      <c r="C243" s="21"/>
      <c r="D243" s="63">
        <f>D242/(COUNT(B233:C240)*2)</f>
        <v>0.9285714285714286</v>
      </c>
    </row>
    <row r="244" spans="1:6" x14ac:dyDescent="0.25">
      <c r="A244" s="9"/>
      <c r="B244" s="6"/>
      <c r="C244" s="7"/>
      <c r="D244" s="6"/>
    </row>
    <row r="245" spans="1:6" ht="18" x14ac:dyDescent="0.25">
      <c r="A245" s="78" t="s">
        <v>77</v>
      </c>
      <c r="B245" s="84"/>
      <c r="C245" s="85"/>
      <c r="D245" s="81">
        <f>SUM(D242,D206,D229)</f>
        <v>49</v>
      </c>
    </row>
    <row r="246" spans="1:6" ht="18" x14ac:dyDescent="0.25">
      <c r="A246" s="103" t="s">
        <v>227</v>
      </c>
      <c r="B246" s="104"/>
      <c r="C246" s="105"/>
      <c r="D246" s="106">
        <f>D245/(COUNT(B210:C228,B233:C240,B195:C205)*2)</f>
        <v>0.79032258064516125</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3">
        <f>B11</f>
        <v>42943</v>
      </c>
      <c r="B249" s="6"/>
      <c r="C249" s="7"/>
      <c r="D249" s="6"/>
    </row>
    <row r="250" spans="1:6" s="3" customFormat="1" ht="18" x14ac:dyDescent="0.25">
      <c r="A250" s="312" t="s">
        <v>79</v>
      </c>
      <c r="B250" s="313"/>
      <c r="C250" s="313"/>
      <c r="D250" s="313"/>
      <c r="E250" s="313"/>
      <c r="F250" s="313"/>
    </row>
    <row r="251" spans="1:6" s="3" customFormat="1" ht="36" x14ac:dyDescent="0.35">
      <c r="A251" s="83" t="s">
        <v>27</v>
      </c>
      <c r="B251" s="170">
        <v>1</v>
      </c>
      <c r="C251" s="217" t="str">
        <f>IF(B251=0, -5, "0")</f>
        <v>0</v>
      </c>
      <c r="D251" s="168" t="s">
        <v>565</v>
      </c>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1</v>
      </c>
      <c r="C257" s="170"/>
      <c r="D257" s="156" t="s">
        <v>560</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2" t="s">
        <v>368</v>
      </c>
      <c r="B267" s="171">
        <v>2</v>
      </c>
      <c r="C267" s="171"/>
      <c r="E267" s="173"/>
      <c r="F267" s="173"/>
    </row>
    <row r="268" spans="1:6" s="3" customFormat="1" ht="30" x14ac:dyDescent="0.25">
      <c r="A268" s="18" t="s">
        <v>206</v>
      </c>
      <c r="B268" s="171">
        <v>0</v>
      </c>
      <c r="C268" s="170"/>
      <c r="D268" s="11" t="s">
        <v>561</v>
      </c>
      <c r="E268" s="146" t="s">
        <v>562</v>
      </c>
      <c r="F268" s="173"/>
    </row>
    <row r="269" spans="1:6" s="3" customFormat="1" x14ac:dyDescent="0.25">
      <c r="A269" s="169" t="s">
        <v>312</v>
      </c>
      <c r="B269" s="171">
        <v>2</v>
      </c>
      <c r="C269" s="170"/>
      <c r="D269" s="164"/>
      <c r="E269" s="173"/>
      <c r="F269" s="173"/>
    </row>
    <row r="270" spans="1:6" s="3" customFormat="1" x14ac:dyDescent="0.25">
      <c r="A270" s="169" t="s">
        <v>149</v>
      </c>
      <c r="B270" s="171">
        <v>1</v>
      </c>
      <c r="C270" s="170"/>
      <c r="D270" s="11" t="s">
        <v>563</v>
      </c>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v>1</v>
      </c>
      <c r="C273" s="170"/>
      <c r="D273" s="11" t="s">
        <v>564</v>
      </c>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2</v>
      </c>
      <c r="C278" s="171"/>
      <c r="D278" s="164"/>
      <c r="E278" s="160"/>
      <c r="F278" s="173"/>
    </row>
    <row r="279" spans="1:6" s="3" customFormat="1" ht="45" x14ac:dyDescent="0.25">
      <c r="A279" s="107" t="s">
        <v>168</v>
      </c>
      <c r="B279" s="171">
        <v>0</v>
      </c>
      <c r="C279" s="218">
        <f>IF(B279=0, -5, "0")</f>
        <v>-5</v>
      </c>
      <c r="D279" s="164" t="s">
        <v>566</v>
      </c>
      <c r="E279" s="146" t="s">
        <v>567</v>
      </c>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1</v>
      </c>
      <c r="C282" s="170"/>
      <c r="D282" s="11" t="s">
        <v>564</v>
      </c>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78">
        <v>1</v>
      </c>
    </row>
    <row r="285" spans="1:6" s="3" customFormat="1" x14ac:dyDescent="0.25">
      <c r="A285" s="19" t="s">
        <v>38</v>
      </c>
      <c r="B285" s="19"/>
      <c r="C285" s="19"/>
      <c r="D285" s="19">
        <f>SUM(B267:C283)</f>
        <v>16</v>
      </c>
    </row>
    <row r="286" spans="1:6" s="3" customFormat="1" x14ac:dyDescent="0.25">
      <c r="A286" s="19" t="s">
        <v>37</v>
      </c>
      <c r="B286" s="20"/>
      <c r="C286" s="21"/>
      <c r="D286" s="63">
        <f>D285/(COUNT(B267:C283)*2)</f>
        <v>0.53333333333333333</v>
      </c>
    </row>
    <row r="287" spans="1:6" s="3" customFormat="1" x14ac:dyDescent="0.25">
      <c r="A287" s="9"/>
      <c r="B287" s="6"/>
      <c r="C287" s="7"/>
      <c r="D287" s="6"/>
    </row>
    <row r="288" spans="1:6" s="3" customFormat="1" ht="18" x14ac:dyDescent="0.25">
      <c r="A288" s="78" t="s">
        <v>82</v>
      </c>
      <c r="B288" s="84"/>
      <c r="C288" s="85"/>
      <c r="D288" s="81">
        <f>SUM(D285,D263)</f>
        <v>38</v>
      </c>
    </row>
    <row r="289" spans="1:7" s="3" customFormat="1" ht="18" x14ac:dyDescent="0.25">
      <c r="A289" s="78" t="s">
        <v>228</v>
      </c>
      <c r="B289" s="84"/>
      <c r="C289" s="85"/>
      <c r="D289" s="82">
        <f>D288/(COUNT(B251:C262,B267:C283)*2)</f>
        <v>0.70370370370370372</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2">
        <f>B11</f>
        <v>42943</v>
      </c>
      <c r="B292" s="6"/>
      <c r="C292" s="7"/>
      <c r="D292" s="59"/>
    </row>
    <row r="293" spans="1:7" ht="18" x14ac:dyDescent="0.25">
      <c r="A293" s="312" t="s">
        <v>19</v>
      </c>
      <c r="B293" s="313"/>
      <c r="C293" s="313"/>
      <c r="D293" s="313"/>
      <c r="E293" s="313"/>
      <c r="F293" s="31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12" t="s">
        <v>122</v>
      </c>
      <c r="B305" s="313"/>
      <c r="C305" s="313"/>
      <c r="D305" s="313"/>
      <c r="E305" s="313"/>
      <c r="F305" s="313"/>
    </row>
    <row r="306" spans="1:6" x14ac:dyDescent="0.25">
      <c r="A306" s="169" t="s">
        <v>303</v>
      </c>
      <c r="B306" s="171">
        <v>2</v>
      </c>
      <c r="C306" s="171"/>
      <c r="D306" s="146"/>
      <c r="E306" s="173"/>
      <c r="F306" s="173"/>
    </row>
    <row r="307" spans="1:6" ht="45" x14ac:dyDescent="0.25">
      <c r="A307" s="169" t="s">
        <v>373</v>
      </c>
      <c r="B307" s="171">
        <v>1</v>
      </c>
      <c r="C307" s="170"/>
      <c r="D307" s="282" t="s">
        <v>636</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1</v>
      </c>
      <c r="C314" s="170"/>
      <c r="D314" s="168" t="s">
        <v>564</v>
      </c>
      <c r="E314" s="147"/>
      <c r="F314" s="147"/>
    </row>
    <row r="315" spans="1:6" ht="16.5" x14ac:dyDescent="0.25">
      <c r="A315" s="107" t="s">
        <v>168</v>
      </c>
      <c r="B315" s="171">
        <v>1</v>
      </c>
      <c r="C315" s="218" t="str">
        <f>IF(B315=0, -5, "0")</f>
        <v>0</v>
      </c>
      <c r="D315" s="146" t="s">
        <v>568</v>
      </c>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311" t="s">
        <v>21</v>
      </c>
      <c r="B324" s="311"/>
      <c r="C324" s="311"/>
      <c r="D324" s="311"/>
      <c r="E324" s="311"/>
      <c r="F324" s="311"/>
    </row>
    <row r="325" spans="1:9" x14ac:dyDescent="0.25">
      <c r="A325" s="193">
        <f>B11</f>
        <v>42943</v>
      </c>
      <c r="B325" s="6"/>
      <c r="C325" s="7"/>
      <c r="D325" s="6"/>
    </row>
    <row r="326" spans="1:9" ht="18" x14ac:dyDescent="0.25">
      <c r="A326" s="312" t="s">
        <v>12</v>
      </c>
      <c r="B326" s="313"/>
      <c r="C326" s="313"/>
      <c r="D326" s="313"/>
      <c r="E326" s="313"/>
      <c r="F326" s="313"/>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0</v>
      </c>
      <c r="C335" s="154"/>
      <c r="D335" s="168" t="s">
        <v>569</v>
      </c>
      <c r="E335" s="147" t="s">
        <v>570</v>
      </c>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312" t="s">
        <v>25</v>
      </c>
      <c r="B339" s="313"/>
      <c r="C339" s="313"/>
      <c r="D339" s="313"/>
      <c r="E339" s="313"/>
      <c r="F339" s="313"/>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ht="45" x14ac:dyDescent="0.25">
      <c r="A343" s="169" t="s">
        <v>253</v>
      </c>
      <c r="B343" s="170">
        <v>0</v>
      </c>
      <c r="C343" s="170"/>
      <c r="D343" s="168" t="s">
        <v>571</v>
      </c>
      <c r="E343" s="168" t="s">
        <v>572</v>
      </c>
      <c r="F343" s="147"/>
    </row>
    <row r="344" spans="1:6" x14ac:dyDescent="0.25">
      <c r="A344" s="24" t="s">
        <v>111</v>
      </c>
      <c r="B344" s="170">
        <v>2</v>
      </c>
      <c r="C344" s="170"/>
      <c r="D344" s="143"/>
      <c r="E344" s="147"/>
      <c r="F344" s="147"/>
    </row>
    <row r="345" spans="1:6" ht="45" x14ac:dyDescent="0.25">
      <c r="A345" s="101" t="s">
        <v>287</v>
      </c>
      <c r="B345" s="170">
        <v>2</v>
      </c>
      <c r="C345" s="154"/>
      <c r="D345" s="279">
        <v>1</v>
      </c>
      <c r="E345" s="102"/>
      <c r="F345" s="102"/>
    </row>
    <row r="346" spans="1:6"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2">
        <f>D349/(COUNT(B340:C344,B327:C335)*2)</f>
        <v>0.8571428571428571</v>
      </c>
    </row>
    <row r="351" spans="1:6" x14ac:dyDescent="0.25">
      <c r="A351" s="9"/>
      <c r="B351" s="6"/>
      <c r="C351" s="7"/>
      <c r="D351" s="6"/>
    </row>
    <row r="352" spans="1:6" ht="18" x14ac:dyDescent="0.35">
      <c r="A352" s="311" t="s">
        <v>8</v>
      </c>
      <c r="B352" s="311"/>
      <c r="C352" s="311"/>
      <c r="D352" s="311"/>
      <c r="E352" s="311"/>
      <c r="F352" s="311"/>
    </row>
    <row r="353" spans="1:6" x14ac:dyDescent="0.25">
      <c r="A353" s="183">
        <f>B11</f>
        <v>42943</v>
      </c>
      <c r="B353" s="6"/>
      <c r="C353" s="7"/>
      <c r="D353" s="59"/>
    </row>
    <row r="354" spans="1:6" ht="16.5" x14ac:dyDescent="0.25">
      <c r="A354" s="314" t="s">
        <v>113</v>
      </c>
      <c r="B354" s="315"/>
      <c r="C354" s="315"/>
      <c r="D354" s="315"/>
      <c r="E354" s="315"/>
      <c r="F354" s="315"/>
    </row>
    <row r="355" spans="1:6" ht="60" x14ac:dyDescent="0.25">
      <c r="A355" s="43" t="s">
        <v>112</v>
      </c>
      <c r="B355" s="170">
        <v>1</v>
      </c>
      <c r="C355" s="170"/>
      <c r="D355" s="168" t="s">
        <v>573</v>
      </c>
      <c r="E355" s="147"/>
      <c r="F355" s="147"/>
    </row>
    <row r="356" spans="1:6" x14ac:dyDescent="0.25">
      <c r="A356" s="43" t="s">
        <v>309</v>
      </c>
      <c r="B356" s="170">
        <v>2</v>
      </c>
      <c r="C356" s="170"/>
      <c r="D356" s="168"/>
      <c r="E356" s="159"/>
      <c r="F356" s="147"/>
    </row>
    <row r="357" spans="1:6" ht="30" x14ac:dyDescent="0.25">
      <c r="A357" s="33" t="s">
        <v>28</v>
      </c>
      <c r="B357" s="170">
        <v>1</v>
      </c>
      <c r="C357" s="170"/>
      <c r="D357" s="156" t="s">
        <v>619</v>
      </c>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t="s">
        <v>34</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12</v>
      </c>
    </row>
    <row r="364" spans="1:6" x14ac:dyDescent="0.25">
      <c r="A364" s="19" t="s">
        <v>37</v>
      </c>
      <c r="B364" s="20"/>
      <c r="C364" s="21"/>
      <c r="D364" s="63">
        <f>D363/(COUNT(B355:C362)*2)</f>
        <v>0.8571428571428571</v>
      </c>
    </row>
    <row r="365" spans="1:6" x14ac:dyDescent="0.25">
      <c r="A365" s="9"/>
      <c r="B365" s="6"/>
      <c r="C365" s="7"/>
      <c r="D365" s="6"/>
    </row>
    <row r="366" spans="1:6" ht="18" x14ac:dyDescent="0.25">
      <c r="A366" s="312" t="s">
        <v>25</v>
      </c>
      <c r="B366" s="313"/>
      <c r="C366" s="313"/>
      <c r="D366" s="313"/>
      <c r="E366" s="313"/>
      <c r="F366" s="31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31.5" x14ac:dyDescent="0.35">
      <c r="A374" s="76" t="s">
        <v>115</v>
      </c>
      <c r="B374" s="171">
        <v>1</v>
      </c>
      <c r="C374" s="217" t="str">
        <f>IF(B374=0, -5, "0")</f>
        <v>0</v>
      </c>
      <c r="D374" s="168" t="s">
        <v>607</v>
      </c>
      <c r="E374" s="147"/>
      <c r="F374" s="147"/>
    </row>
    <row r="375" spans="1:6" ht="30" x14ac:dyDescent="0.25">
      <c r="A375" s="18" t="s">
        <v>199</v>
      </c>
      <c r="B375" s="171" t="s">
        <v>34</v>
      </c>
      <c r="C375" s="170"/>
      <c r="D375" s="168"/>
      <c r="E375" s="147"/>
      <c r="F375" s="147"/>
    </row>
    <row r="376" spans="1:6" x14ac:dyDescent="0.25">
      <c r="A376" s="18" t="s">
        <v>248</v>
      </c>
      <c r="B376" s="171">
        <v>1</v>
      </c>
      <c r="C376" s="170"/>
      <c r="D376" s="168" t="s">
        <v>564</v>
      </c>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9" t="s">
        <v>314</v>
      </c>
      <c r="B392" s="171">
        <v>2</v>
      </c>
      <c r="C392" s="171"/>
      <c r="D392" s="281"/>
      <c r="E392" s="147"/>
      <c r="F392" s="147"/>
    </row>
    <row r="393" spans="1:16384" x14ac:dyDescent="0.25">
      <c r="A393" s="169" t="s">
        <v>56</v>
      </c>
      <c r="B393" s="171">
        <v>2</v>
      </c>
      <c r="C393" s="170"/>
      <c r="D393" s="281"/>
      <c r="E393" s="147"/>
      <c r="F393" s="147"/>
    </row>
    <row r="394" spans="1:16384" x14ac:dyDescent="0.25">
      <c r="A394" s="24" t="s">
        <v>311</v>
      </c>
      <c r="B394" s="171">
        <v>2</v>
      </c>
      <c r="C394" s="170"/>
      <c r="D394" s="281"/>
      <c r="E394" s="168"/>
      <c r="F394" s="147"/>
    </row>
    <row r="395" spans="1:16384" ht="18" x14ac:dyDescent="0.35">
      <c r="A395" s="76" t="s">
        <v>150</v>
      </c>
      <c r="B395" s="171">
        <v>2</v>
      </c>
      <c r="C395" s="217" t="str">
        <f>IF(B395=0, -5, "0")</f>
        <v>0</v>
      </c>
      <c r="D395" s="281"/>
      <c r="E395" s="147"/>
      <c r="F395" s="147"/>
    </row>
    <row r="396" spans="1:16384" ht="18" x14ac:dyDescent="0.35">
      <c r="A396" s="76" t="s">
        <v>119</v>
      </c>
      <c r="B396" s="171">
        <v>2</v>
      </c>
      <c r="C396" s="217" t="str">
        <f>IF(B396=0, -5, "0")</f>
        <v>0</v>
      </c>
      <c r="D396" s="281"/>
      <c r="E396" s="147"/>
      <c r="F396" s="147"/>
    </row>
    <row r="397" spans="1:16384" ht="32.25" customHeight="1" x14ac:dyDescent="0.25">
      <c r="A397" s="18" t="s">
        <v>256</v>
      </c>
      <c r="B397" s="171">
        <v>2</v>
      </c>
      <c r="C397" s="217"/>
      <c r="D397" s="281"/>
      <c r="E397" s="147"/>
      <c r="F397" s="147"/>
    </row>
    <row r="398" spans="1:16384" ht="27.75" customHeight="1" x14ac:dyDescent="0.25">
      <c r="A398" s="109" t="s">
        <v>287</v>
      </c>
      <c r="B398" s="171">
        <v>2</v>
      </c>
      <c r="C398" s="154"/>
      <c r="D398" s="29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54</v>
      </c>
    </row>
    <row r="403" spans="1:6" ht="18" x14ac:dyDescent="0.25">
      <c r="A403" s="78" t="s">
        <v>231</v>
      </c>
      <c r="B403" s="84"/>
      <c r="C403" s="85"/>
      <c r="D403" s="82">
        <f>D402/(COUNT(B392:C397,B367:C378,B383:C387,B355:C362)*2)</f>
        <v>0.93103448275862066</v>
      </c>
      <c r="E403" s="172"/>
    </row>
    <row r="404" spans="1:6" x14ac:dyDescent="0.25">
      <c r="A404" s="5"/>
      <c r="B404" s="6"/>
      <c r="C404" s="7"/>
      <c r="D404" s="6"/>
    </row>
    <row r="405" spans="1:6" ht="18" x14ac:dyDescent="0.35">
      <c r="A405" s="311" t="s">
        <v>125</v>
      </c>
      <c r="B405" s="311"/>
      <c r="C405" s="311"/>
      <c r="D405" s="311"/>
      <c r="E405" s="311"/>
      <c r="F405" s="311"/>
    </row>
    <row r="406" spans="1:6" x14ac:dyDescent="0.25">
      <c r="A406" s="192">
        <f>B11</f>
        <v>42943</v>
      </c>
      <c r="B406" s="6"/>
      <c r="C406" s="7"/>
      <c r="D406" s="6"/>
    </row>
    <row r="407" spans="1:6" ht="16.5" x14ac:dyDescent="0.25">
      <c r="A407" s="314" t="s">
        <v>19</v>
      </c>
      <c r="B407" s="315"/>
      <c r="C407" s="315"/>
      <c r="D407" s="315"/>
      <c r="E407" s="315"/>
      <c r="F407" s="31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14" t="s">
        <v>122</v>
      </c>
      <c r="B418" s="315"/>
      <c r="C418" s="315"/>
      <c r="D418" s="315"/>
      <c r="E418" s="315"/>
      <c r="F418" s="315"/>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574</v>
      </c>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311" t="s">
        <v>374</v>
      </c>
      <c r="B435" s="311"/>
      <c r="C435" s="311"/>
      <c r="D435" s="311"/>
      <c r="E435" s="311"/>
      <c r="F435" s="311"/>
    </row>
    <row r="436" spans="1:7" x14ac:dyDescent="0.25">
      <c r="A436" s="195">
        <f>+B11</f>
        <v>42943</v>
      </c>
      <c r="B436" s="6"/>
      <c r="C436" s="7"/>
      <c r="D436" s="6"/>
    </row>
    <row r="437" spans="1:7" ht="18" x14ac:dyDescent="0.25">
      <c r="A437" s="312" t="s">
        <v>375</v>
      </c>
      <c r="B437" s="313"/>
      <c r="C437" s="313"/>
      <c r="D437" s="313"/>
      <c r="E437" s="313"/>
      <c r="F437" s="313"/>
    </row>
    <row r="438" spans="1:7" ht="30" x14ac:dyDescent="0.25">
      <c r="A438" s="18" t="s">
        <v>305</v>
      </c>
      <c r="B438" s="170">
        <v>2</v>
      </c>
      <c r="C438" s="170"/>
      <c r="D438" s="168"/>
      <c r="E438" s="147"/>
      <c r="F438" s="147"/>
    </row>
    <row r="439" spans="1:7" ht="30" x14ac:dyDescent="0.25">
      <c r="A439" s="107" t="s">
        <v>369</v>
      </c>
      <c r="B439" s="170">
        <v>1</v>
      </c>
      <c r="C439" s="217" t="str">
        <f>IF(B439=0, -5, "0")</f>
        <v>0</v>
      </c>
      <c r="D439" s="282" t="s">
        <v>632</v>
      </c>
      <c r="E439" s="147"/>
      <c r="F439" s="147"/>
    </row>
    <row r="440" spans="1:7" x14ac:dyDescent="0.25">
      <c r="A440" s="169" t="s">
        <v>315</v>
      </c>
      <c r="B440" s="170">
        <v>2</v>
      </c>
      <c r="C440" s="171"/>
      <c r="D440" s="147"/>
      <c r="E440" s="173"/>
      <c r="F440" s="147"/>
    </row>
    <row r="441" spans="1:7" ht="16.5" x14ac:dyDescent="0.3">
      <c r="A441" s="48" t="s">
        <v>195</v>
      </c>
      <c r="B441" s="170">
        <v>1</v>
      </c>
      <c r="C441" s="171"/>
      <c r="D441" s="146" t="s">
        <v>575</v>
      </c>
      <c r="E441" s="173"/>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312" t="s">
        <v>31</v>
      </c>
      <c r="B444" s="313"/>
      <c r="C444" s="313"/>
      <c r="D444" s="313"/>
      <c r="E444" s="313"/>
      <c r="F444" s="31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1</v>
      </c>
      <c r="C457" s="170"/>
      <c r="D457" s="156" t="s">
        <v>620</v>
      </c>
      <c r="E457" s="147"/>
      <c r="F457" s="147"/>
    </row>
    <row r="458" spans="1:6" x14ac:dyDescent="0.25">
      <c r="A458" s="32" t="s">
        <v>86</v>
      </c>
      <c r="B458" s="170">
        <v>1</v>
      </c>
      <c r="C458" s="171"/>
      <c r="D458" s="162" t="s">
        <v>576</v>
      </c>
      <c r="E458" s="173"/>
      <c r="F458" s="147"/>
    </row>
    <row r="459" spans="1:6" x14ac:dyDescent="0.25">
      <c r="A459" s="32" t="s">
        <v>16</v>
      </c>
      <c r="B459" s="170">
        <v>2</v>
      </c>
      <c r="C459" s="170"/>
      <c r="D459" s="156"/>
      <c r="E459" s="147"/>
      <c r="F459" s="147"/>
    </row>
    <row r="460" spans="1:6" ht="45" x14ac:dyDescent="0.25">
      <c r="A460" s="116" t="s">
        <v>287</v>
      </c>
      <c r="B460" s="170">
        <v>2</v>
      </c>
      <c r="C460" s="154"/>
      <c r="D460" s="265">
        <v>1</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t="s">
        <v>610</v>
      </c>
      <c r="E467" s="172"/>
      <c r="F467" s="147"/>
      <c r="G467" s="172"/>
    </row>
    <row r="468" spans="1:7" ht="30" x14ac:dyDescent="0.25">
      <c r="A468" s="32" t="s">
        <v>196</v>
      </c>
      <c r="B468" s="171">
        <v>1</v>
      </c>
      <c r="C468" s="171"/>
      <c r="D468" s="162" t="s">
        <v>577</v>
      </c>
      <c r="E468" s="173"/>
      <c r="F468" s="147"/>
    </row>
    <row r="469" spans="1:7" ht="45" x14ac:dyDescent="0.25">
      <c r="A469" s="32" t="s">
        <v>287</v>
      </c>
      <c r="B469" s="171">
        <v>2</v>
      </c>
      <c r="C469" s="154"/>
      <c r="D469" s="279">
        <v>1</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70" t="s">
        <v>34</v>
      </c>
      <c r="C475" s="170"/>
      <c r="D475" s="168"/>
      <c r="E475" s="147"/>
      <c r="F475" s="147"/>
    </row>
    <row r="476" spans="1:7" ht="46.5" x14ac:dyDescent="0.35">
      <c r="A476" s="83" t="s">
        <v>274</v>
      </c>
      <c r="B476" s="170">
        <v>1</v>
      </c>
      <c r="C476" s="217" t="str">
        <f>IF(B476=0, -5, "0")</f>
        <v>0</v>
      </c>
      <c r="D476" s="168" t="s">
        <v>611</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t="s">
        <v>34</v>
      </c>
      <c r="C480" s="170"/>
      <c r="D480" s="168"/>
      <c r="E480" s="147"/>
      <c r="F480" s="147"/>
    </row>
    <row r="481" spans="1:7" x14ac:dyDescent="0.25">
      <c r="A481" s="18" t="s">
        <v>258</v>
      </c>
      <c r="B481" s="170">
        <v>2</v>
      </c>
      <c r="C481" s="170"/>
      <c r="D481" s="168"/>
      <c r="E481" s="147"/>
      <c r="F481" s="147"/>
    </row>
    <row r="482" spans="1:7" x14ac:dyDescent="0.25">
      <c r="A482" s="24" t="s">
        <v>120</v>
      </c>
      <c r="B482" s="170">
        <v>1</v>
      </c>
      <c r="C482" s="170"/>
      <c r="D482" s="168" t="s">
        <v>578</v>
      </c>
      <c r="E482" s="147"/>
      <c r="F482" s="147"/>
    </row>
    <row r="483" spans="1:7" ht="30" x14ac:dyDescent="0.25">
      <c r="A483" s="18" t="s">
        <v>88</v>
      </c>
      <c r="B483" s="170">
        <v>1</v>
      </c>
      <c r="C483" s="170"/>
      <c r="D483" s="168" t="s">
        <v>579</v>
      </c>
      <c r="E483" s="147"/>
      <c r="F483" s="147"/>
    </row>
    <row r="484" spans="1:7" ht="30" x14ac:dyDescent="0.25">
      <c r="A484" s="169" t="s">
        <v>257</v>
      </c>
      <c r="B484" s="170">
        <v>2</v>
      </c>
      <c r="C484" s="170"/>
      <c r="D484" s="168"/>
      <c r="E484" s="147"/>
      <c r="F484" s="147"/>
    </row>
    <row r="485" spans="1:7" ht="30" x14ac:dyDescent="0.25">
      <c r="A485" s="169" t="s">
        <v>210</v>
      </c>
      <c r="B485" s="170" t="s">
        <v>34</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45" x14ac:dyDescent="0.25">
      <c r="A488" s="100" t="s">
        <v>409</v>
      </c>
      <c r="B488" s="170">
        <v>1</v>
      </c>
      <c r="C488" s="177"/>
      <c r="D488" s="175" t="s">
        <v>580</v>
      </c>
      <c r="E488" s="176"/>
      <c r="F488" s="176"/>
    </row>
    <row r="489" spans="1:7" ht="45" x14ac:dyDescent="0.25">
      <c r="A489" s="100" t="s">
        <v>410</v>
      </c>
      <c r="B489" s="170">
        <v>1</v>
      </c>
      <c r="C489" s="154"/>
      <c r="D489" s="175" t="s">
        <v>581</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13</v>
      </c>
    </row>
    <row r="492" spans="1:7" x14ac:dyDescent="0.25">
      <c r="A492" s="19" t="s">
        <v>37</v>
      </c>
      <c r="B492" s="20"/>
      <c r="C492" s="21"/>
      <c r="D492" s="63">
        <f>D491/(COUNT(B475:C489)*2)</f>
        <v>0.72222222222222221</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1</v>
      </c>
      <c r="C497" s="170"/>
      <c r="D497" s="168" t="s">
        <v>582</v>
      </c>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9">
        <f>AVERAGE(D36,D92,D145,D185,D241,D284,D317,D345,D398,D428,D447,D460,D469,D490,D499)</f>
        <v>0.91666666666666663</v>
      </c>
    </row>
    <row r="504" spans="1:6" ht="22.5" x14ac:dyDescent="0.3">
      <c r="A504" s="71" t="s">
        <v>47</v>
      </c>
      <c r="B504" s="72"/>
      <c r="C504" s="73"/>
      <c r="D504" s="74">
        <f>SUM(D500,D491,D461,D451,D402,D349,D321,D40,D470,D288,D245,D149,D432,D189,D96)</f>
        <v>427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0.833984375</v>
      </c>
    </row>
  </sheetData>
  <sheetProtection algorithmName="SHA-512" hashValue="iiKzmhjDfpKaSHWA94kznstTUdCrsZiWpAEiMcR4imBMTFbgUEdre6e9Ht+7NGeAhoSjn+/vwbbkpASF+4ckOw==" saltValue="5f1aKP9XMN0nLz5EmAdVy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1" orientation="portrait" r:id="rId1"/>
  <rowBreaks count="4" manualBreakCount="4">
    <brk id="144" max="6" man="1"/>
    <brk id="231" max="6" man="1"/>
    <brk id="322" max="6" man="1"/>
    <brk id="417"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view="pageBreakPreview" zoomScaleNormal="60" zoomScaleSheetLayoutView="100" workbookViewId="0">
      <selection activeCell="D27" sqref="D2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2"/>
      <c r="E1" s="342"/>
      <c r="F1" s="342"/>
      <c r="G1" s="342"/>
      <c r="H1" s="342"/>
      <c r="I1" s="34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25" t="s">
        <v>52</v>
      </c>
      <c r="B6" s="325"/>
      <c r="C6" s="325"/>
      <c r="D6" s="325"/>
      <c r="E6" s="325"/>
      <c r="F6" s="325"/>
      <c r="G6" s="216"/>
      <c r="H6" s="216"/>
      <c r="I6" s="216"/>
    </row>
    <row r="7" spans="1:9" s="36" customFormat="1" ht="21.75" customHeight="1" x14ac:dyDescent="0.45">
      <c r="A7" s="326" t="str">
        <f>'A1 Exploitation'!A8:F8</f>
        <v>Sfax Chihia</v>
      </c>
      <c r="B7" s="326"/>
      <c r="C7" s="326"/>
      <c r="D7" s="326"/>
      <c r="E7" s="326"/>
      <c r="F7" s="326"/>
      <c r="G7" s="216"/>
      <c r="H7" s="216"/>
      <c r="I7" s="216"/>
    </row>
    <row r="8" spans="1:9" s="36" customFormat="1" ht="24" x14ac:dyDescent="0.45">
      <c r="A8" s="38" t="s">
        <v>44</v>
      </c>
      <c r="B8" s="343" t="str">
        <f>'A3 Exploitation'!B9:F9</f>
        <v>Dr Mejed Heni - M. Bilel Hamdi</v>
      </c>
      <c r="C8" s="343"/>
      <c r="D8" s="343"/>
      <c r="E8" s="343"/>
      <c r="F8" s="343"/>
      <c r="G8" s="216"/>
      <c r="H8" s="216"/>
      <c r="I8" s="216"/>
    </row>
    <row r="9" spans="1:9" s="36" customFormat="1" ht="24" x14ac:dyDescent="0.45">
      <c r="A9" s="39" t="s">
        <v>46</v>
      </c>
      <c r="B9" s="344" t="str">
        <f>'A3 Exploitation'!B10:F10</f>
        <v>M. Nizar (DM)-Mme Fehima (Chef secteur PFT)-M. Naceur (PGC PLS)</v>
      </c>
      <c r="C9" s="344"/>
      <c r="D9" s="344"/>
      <c r="E9" s="344"/>
      <c r="F9" s="344"/>
      <c r="G9" s="216"/>
      <c r="H9" s="216"/>
      <c r="I9" s="216"/>
    </row>
    <row r="10" spans="1:9" s="36" customFormat="1" ht="24" x14ac:dyDescent="0.45">
      <c r="A10" s="38" t="s">
        <v>45</v>
      </c>
      <c r="B10" s="341">
        <f>'A3 Exploitation'!B11:F11</f>
        <v>42943</v>
      </c>
      <c r="C10" s="341"/>
      <c r="D10" s="341"/>
      <c r="E10" s="341"/>
      <c r="F10" s="341"/>
      <c r="G10" s="216"/>
      <c r="H10" s="216"/>
      <c r="I10" s="216"/>
    </row>
    <row r="11" spans="1:9" s="36" customFormat="1" ht="24" x14ac:dyDescent="0.45">
      <c r="A11" s="38" t="s">
        <v>341</v>
      </c>
      <c r="B11" s="345">
        <f>D198</f>
        <v>0.80373831775700932</v>
      </c>
      <c r="C11" s="345"/>
      <c r="D11" s="345"/>
      <c r="E11" s="345"/>
      <c r="F11" s="345"/>
      <c r="G11" s="216"/>
      <c r="H11" s="216"/>
      <c r="I11" s="216"/>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70" t="s">
        <v>36</v>
      </c>
      <c r="C14" s="70" t="s">
        <v>35</v>
      </c>
      <c r="D14" s="319"/>
      <c r="E14" s="319"/>
      <c r="F14" s="319"/>
    </row>
    <row r="15" spans="1:9" x14ac:dyDescent="0.3">
      <c r="A15" s="41"/>
      <c r="B15" s="41"/>
      <c r="C15" s="41"/>
      <c r="D15" s="41"/>
    </row>
    <row r="16" spans="1:9" ht="19.5" x14ac:dyDescent="0.4">
      <c r="A16" s="346" t="s">
        <v>0</v>
      </c>
      <c r="B16" s="347"/>
      <c r="C16" s="347"/>
      <c r="D16" s="347"/>
      <c r="E16" s="347"/>
      <c r="F16" s="347"/>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48" t="s">
        <v>38</v>
      </c>
      <c r="B22" s="335"/>
      <c r="C22" s="336"/>
      <c r="D22" s="215">
        <f>SUM(B17:C21)</f>
        <v>10</v>
      </c>
    </row>
    <row r="23" spans="1:6" x14ac:dyDescent="0.3">
      <c r="A23" s="332" t="s">
        <v>342</v>
      </c>
      <c r="B23" s="333"/>
      <c r="C23" s="334"/>
      <c r="D23" s="65">
        <f>D22/(COUNT(B17:C21)*2)</f>
        <v>1</v>
      </c>
    </row>
    <row r="24" spans="1:6" s="50" customFormat="1" x14ac:dyDescent="0.3">
      <c r="A24" s="54"/>
      <c r="B24" s="55"/>
      <c r="C24" s="55"/>
      <c r="D24" s="56"/>
    </row>
    <row r="25" spans="1:6" ht="19.5" x14ac:dyDescent="0.4">
      <c r="A25" s="330" t="s">
        <v>4</v>
      </c>
      <c r="B25" s="331"/>
      <c r="C25" s="331"/>
      <c r="D25" s="331"/>
      <c r="E25" s="331"/>
      <c r="F25" s="331"/>
    </row>
    <row r="26" spans="1:6" ht="18" x14ac:dyDescent="0.35">
      <c r="A26" s="76" t="s">
        <v>107</v>
      </c>
      <c r="B26" s="221">
        <v>1</v>
      </c>
      <c r="C26" s="248" t="str">
        <f>IF(B26=0, -5, "0")</f>
        <v>0</v>
      </c>
      <c r="D26" s="222" t="s">
        <v>583</v>
      </c>
      <c r="E26" s="222"/>
      <c r="F26" s="221"/>
    </row>
    <row r="27" spans="1:6" x14ac:dyDescent="0.3">
      <c r="A27" s="41" t="s">
        <v>99</v>
      </c>
      <c r="B27" s="221">
        <v>2</v>
      </c>
      <c r="C27" s="221"/>
      <c r="D27" s="222"/>
      <c r="E27" s="221"/>
      <c r="F27" s="221"/>
    </row>
    <row r="28" spans="1:6" ht="49.5" x14ac:dyDescent="0.3">
      <c r="A28" s="41" t="s">
        <v>327</v>
      </c>
      <c r="B28" s="221">
        <v>1</v>
      </c>
      <c r="C28" s="221"/>
      <c r="D28" s="222" t="s">
        <v>584</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32" t="s">
        <v>38</v>
      </c>
      <c r="B32" s="333"/>
      <c r="C32" s="334"/>
      <c r="D32" s="214">
        <f>SUM(B26:C31)</f>
        <v>10</v>
      </c>
    </row>
    <row r="33" spans="1:7" x14ac:dyDescent="0.3">
      <c r="A33" s="332" t="s">
        <v>342</v>
      </c>
      <c r="B33" s="333"/>
      <c r="C33" s="334"/>
      <c r="D33" s="65">
        <f>D32/(COUNT(B26:C31)*2)</f>
        <v>0.83333333333333337</v>
      </c>
    </row>
    <row r="34" spans="1:7" s="50" customFormat="1" x14ac:dyDescent="0.3">
      <c r="A34" s="54"/>
      <c r="B34" s="55"/>
      <c r="C34" s="55"/>
      <c r="D34" s="56"/>
    </row>
    <row r="35" spans="1:7" s="50" customFormat="1" ht="19.5" x14ac:dyDescent="0.4">
      <c r="A35" s="330" t="s">
        <v>246</v>
      </c>
      <c r="B35" s="331"/>
      <c r="C35" s="331"/>
      <c r="D35" s="331"/>
      <c r="E35" s="331"/>
      <c r="F35" s="331"/>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1</v>
      </c>
      <c r="C39" s="41"/>
      <c r="D39" s="62" t="s">
        <v>585</v>
      </c>
      <c r="E39" s="41"/>
      <c r="F39" s="41"/>
    </row>
    <row r="40" spans="1:7" s="50" customFormat="1" x14ac:dyDescent="0.3">
      <c r="A40" s="41" t="s">
        <v>340</v>
      </c>
      <c r="B40" s="41">
        <v>2</v>
      </c>
      <c r="C40" s="41"/>
      <c r="D40" s="62"/>
      <c r="E40" s="41"/>
      <c r="F40" s="41"/>
    </row>
    <row r="41" spans="1:7" s="50" customFormat="1" x14ac:dyDescent="0.3">
      <c r="A41" s="332" t="s">
        <v>38</v>
      </c>
      <c r="B41" s="333"/>
      <c r="C41" s="334"/>
      <c r="D41" s="214">
        <f>SUM(B36:C40)</f>
        <v>9</v>
      </c>
      <c r="E41" s="37"/>
      <c r="F41" s="37"/>
    </row>
    <row r="42" spans="1:7" s="50" customFormat="1" x14ac:dyDescent="0.3">
      <c r="A42" s="332" t="s">
        <v>342</v>
      </c>
      <c r="B42" s="333"/>
      <c r="C42" s="334"/>
      <c r="D42" s="65">
        <f>D41/(COUNT(B36:C40)*2)</f>
        <v>0.9</v>
      </c>
      <c r="E42" s="37"/>
      <c r="F42" s="37"/>
    </row>
    <row r="43" spans="1:7" s="50" customFormat="1" x14ac:dyDescent="0.3">
      <c r="A43" s="90"/>
      <c r="B43" s="91"/>
      <c r="C43" s="91"/>
      <c r="D43" s="92"/>
    </row>
    <row r="44" spans="1:7" ht="19.5" x14ac:dyDescent="0.4">
      <c r="A44" s="339" t="s">
        <v>21</v>
      </c>
      <c r="B44" s="340"/>
      <c r="C44" s="340"/>
      <c r="D44" s="340"/>
      <c r="E44" s="340"/>
      <c r="F44" s="340"/>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32" t="s">
        <v>38</v>
      </c>
      <c r="B51" s="333"/>
      <c r="C51" s="334"/>
      <c r="D51" s="214">
        <f>SUM(B45:C50)</f>
        <v>12</v>
      </c>
    </row>
    <row r="52" spans="1:6" x14ac:dyDescent="0.3">
      <c r="A52" s="332" t="s">
        <v>342</v>
      </c>
      <c r="B52" s="333"/>
      <c r="C52" s="334"/>
      <c r="D52" s="65">
        <f>D51/(COUNT(B45:C50)*2)</f>
        <v>1</v>
      </c>
    </row>
    <row r="53" spans="1:6" s="50" customFormat="1" x14ac:dyDescent="0.3">
      <c r="A53" s="54"/>
      <c r="B53" s="55"/>
      <c r="C53" s="55"/>
      <c r="D53" s="56"/>
    </row>
    <row r="54" spans="1:6" ht="19.5" x14ac:dyDescent="0.4">
      <c r="A54" s="330" t="s">
        <v>8</v>
      </c>
      <c r="B54" s="331"/>
      <c r="C54" s="331"/>
      <c r="D54" s="331"/>
      <c r="E54" s="331"/>
      <c r="F54" s="331"/>
    </row>
    <row r="55" spans="1:6" ht="36" x14ac:dyDescent="0.35">
      <c r="A55" s="83" t="s">
        <v>197</v>
      </c>
      <c r="B55" s="221">
        <v>1</v>
      </c>
      <c r="C55" s="248" t="str">
        <f>IF(B55=0, -5, "0")</f>
        <v>0</v>
      </c>
      <c r="D55" s="225" t="s">
        <v>586</v>
      </c>
      <c r="E55" s="221"/>
      <c r="F55" s="221"/>
    </row>
    <row r="56" spans="1:6" x14ac:dyDescent="0.3">
      <c r="A56" s="49" t="s">
        <v>185</v>
      </c>
      <c r="B56" s="221">
        <v>2</v>
      </c>
      <c r="C56" s="221"/>
      <c r="D56" s="221"/>
      <c r="E56" s="226"/>
      <c r="F56" s="221"/>
    </row>
    <row r="57" spans="1:6" x14ac:dyDescent="0.3">
      <c r="A57" s="51" t="s">
        <v>282</v>
      </c>
      <c r="B57" s="221">
        <v>1</v>
      </c>
      <c r="C57" s="221"/>
      <c r="D57" s="222" t="s">
        <v>587</v>
      </c>
      <c r="E57" s="222"/>
      <c r="F57" s="221"/>
    </row>
    <row r="58" spans="1:6" x14ac:dyDescent="0.3">
      <c r="A58" s="51" t="s">
        <v>101</v>
      </c>
      <c r="B58" s="221">
        <v>0</v>
      </c>
      <c r="C58" s="221"/>
      <c r="D58" s="225" t="s">
        <v>588</v>
      </c>
      <c r="E58" s="221" t="s">
        <v>589</v>
      </c>
      <c r="F58" s="221"/>
    </row>
    <row r="59" spans="1:6" ht="36" x14ac:dyDescent="0.35">
      <c r="A59" s="83" t="s">
        <v>249</v>
      </c>
      <c r="B59" s="221">
        <v>2</v>
      </c>
      <c r="C59" s="248" t="str">
        <f>IF(B59=0, -5, "0")</f>
        <v>0</v>
      </c>
      <c r="D59" s="222" t="s">
        <v>590</v>
      </c>
      <c r="E59" s="221"/>
      <c r="F59" s="221"/>
    </row>
    <row r="60" spans="1:6" ht="18" x14ac:dyDescent="0.35">
      <c r="A60" s="76" t="s">
        <v>344</v>
      </c>
      <c r="B60" s="221">
        <v>2</v>
      </c>
      <c r="C60" s="248" t="str">
        <f>IF(B60=0, -5, "0")</f>
        <v>0</v>
      </c>
      <c r="D60" s="222" t="s">
        <v>591</v>
      </c>
      <c r="E60" s="221"/>
      <c r="F60" s="221"/>
    </row>
    <row r="61" spans="1:6" ht="30.75" x14ac:dyDescent="0.3">
      <c r="A61" s="41" t="s">
        <v>340</v>
      </c>
      <c r="B61" s="221">
        <v>1</v>
      </c>
      <c r="C61" s="221"/>
      <c r="D61" s="225" t="s">
        <v>592</v>
      </c>
      <c r="E61" s="221"/>
      <c r="F61" s="221"/>
    </row>
    <row r="62" spans="1:6" x14ac:dyDescent="0.3">
      <c r="A62" s="332" t="s">
        <v>38</v>
      </c>
      <c r="B62" s="333"/>
      <c r="C62" s="334"/>
      <c r="D62" s="214">
        <f>SUM(B55:C61)</f>
        <v>9</v>
      </c>
    </row>
    <row r="63" spans="1:6" x14ac:dyDescent="0.3">
      <c r="A63" s="332" t="s">
        <v>342</v>
      </c>
      <c r="B63" s="333"/>
      <c r="C63" s="334"/>
      <c r="D63" s="65">
        <f>D62/(COUNT(B55:C61)*2)</f>
        <v>0.6428571428571429</v>
      </c>
    </row>
    <row r="64" spans="1:6" s="50" customFormat="1" x14ac:dyDescent="0.3">
      <c r="A64" s="54"/>
      <c r="B64" s="55"/>
      <c r="C64" s="55"/>
      <c r="D64" s="56"/>
    </row>
    <row r="65" spans="1:6" ht="19.5" x14ac:dyDescent="0.4">
      <c r="A65" s="330" t="s">
        <v>143</v>
      </c>
      <c r="B65" s="331"/>
      <c r="C65" s="331"/>
      <c r="D65" s="331"/>
      <c r="E65" s="331"/>
      <c r="F65" s="331"/>
    </row>
    <row r="66" spans="1:6" ht="19.5" x14ac:dyDescent="0.4">
      <c r="A66" s="41" t="s">
        <v>318</v>
      </c>
      <c r="B66" s="227" t="s">
        <v>34</v>
      </c>
      <c r="C66" s="228"/>
      <c r="D66" s="229"/>
      <c r="E66" s="229"/>
      <c r="F66" s="221"/>
    </row>
    <row r="67" spans="1:6" ht="34.5" x14ac:dyDescent="0.4">
      <c r="A67" s="41" t="s">
        <v>319</v>
      </c>
      <c r="B67" s="227">
        <v>1</v>
      </c>
      <c r="C67" s="228"/>
      <c r="D67" s="222" t="s">
        <v>593</v>
      </c>
      <c r="E67" s="229"/>
      <c r="F67" s="221"/>
    </row>
    <row r="68" spans="1:6" ht="19.5" x14ac:dyDescent="0.4">
      <c r="A68" s="41" t="s">
        <v>340</v>
      </c>
      <c r="B68" s="227">
        <v>2</v>
      </c>
      <c r="C68" s="228"/>
      <c r="D68" s="230"/>
      <c r="E68" s="230"/>
      <c r="F68" s="221"/>
    </row>
    <row r="69" spans="1:6" ht="34.5" x14ac:dyDescent="0.4">
      <c r="A69" s="48" t="s">
        <v>285</v>
      </c>
      <c r="B69" s="227">
        <v>1</v>
      </c>
      <c r="C69" s="228"/>
      <c r="D69" s="237" t="s">
        <v>594</v>
      </c>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50.25" x14ac:dyDescent="0.35">
      <c r="A76" s="89" t="s">
        <v>332</v>
      </c>
      <c r="B76" s="227">
        <v>1</v>
      </c>
      <c r="C76" s="248" t="str">
        <f>IF(B76=0, -5, "0")</f>
        <v>0</v>
      </c>
      <c r="D76" s="222" t="s">
        <v>628</v>
      </c>
      <c r="E76" s="232"/>
      <c r="F76" s="221"/>
    </row>
    <row r="77" spans="1:6" s="50" customFormat="1" x14ac:dyDescent="0.3">
      <c r="A77" s="49" t="s">
        <v>263</v>
      </c>
      <c r="B77" s="227">
        <v>2</v>
      </c>
      <c r="C77" s="233"/>
      <c r="D77" s="222"/>
      <c r="E77" s="234"/>
      <c r="F77" s="233"/>
    </row>
    <row r="78" spans="1:6" x14ac:dyDescent="0.3">
      <c r="A78" s="41" t="s">
        <v>198</v>
      </c>
      <c r="B78" s="227">
        <v>1</v>
      </c>
      <c r="C78" s="221"/>
      <c r="D78" s="302" t="s">
        <v>596</v>
      </c>
      <c r="E78" s="232"/>
      <c r="F78" s="221"/>
    </row>
    <row r="79" spans="1:6" ht="36" x14ac:dyDescent="0.35">
      <c r="A79" s="83" t="s">
        <v>184</v>
      </c>
      <c r="B79" s="227">
        <v>2</v>
      </c>
      <c r="C79" s="248" t="str">
        <f>IF(B79=0, -5, "0")</f>
        <v>0</v>
      </c>
      <c r="D79" s="302" t="s">
        <v>597</v>
      </c>
      <c r="E79" s="232"/>
      <c r="F79" s="221"/>
    </row>
    <row r="80" spans="1:6" x14ac:dyDescent="0.3">
      <c r="A80" s="41" t="s">
        <v>346</v>
      </c>
      <c r="B80" s="227">
        <v>1</v>
      </c>
      <c r="C80" s="221"/>
      <c r="D80" s="302" t="s">
        <v>598</v>
      </c>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32" t="s">
        <v>38</v>
      </c>
      <c r="B83" s="333"/>
      <c r="C83" s="334"/>
      <c r="D83" s="214">
        <f>SUM(B66:C82)</f>
        <v>19</v>
      </c>
    </row>
    <row r="84" spans="1:6" x14ac:dyDescent="0.3">
      <c r="A84" s="332" t="s">
        <v>342</v>
      </c>
      <c r="B84" s="333"/>
      <c r="C84" s="334"/>
      <c r="D84" s="65">
        <f>D83/(COUNT(B66:C82)*2)</f>
        <v>0.79166666666666663</v>
      </c>
    </row>
    <row r="85" spans="1:6" s="50" customFormat="1" x14ac:dyDescent="0.3">
      <c r="A85" s="54"/>
      <c r="B85" s="55"/>
      <c r="C85" s="55"/>
      <c r="D85" s="56"/>
    </row>
    <row r="86" spans="1:6" ht="19.5" x14ac:dyDescent="0.4">
      <c r="A86" s="330" t="s">
        <v>237</v>
      </c>
      <c r="B86" s="331"/>
      <c r="C86" s="331"/>
      <c r="D86" s="331"/>
      <c r="E86" s="331"/>
      <c r="F86" s="331"/>
    </row>
    <row r="87" spans="1:6" ht="34.5" x14ac:dyDescent="0.4">
      <c r="A87" s="93" t="s">
        <v>320</v>
      </c>
      <c r="B87" s="237" t="s">
        <v>34</v>
      </c>
      <c r="C87" s="228"/>
      <c r="D87" s="222" t="s">
        <v>595</v>
      </c>
      <c r="E87" s="222"/>
      <c r="F87" s="221"/>
    </row>
    <row r="88" spans="1:6" ht="19.5" x14ac:dyDescent="0.4">
      <c r="A88" s="41" t="s">
        <v>319</v>
      </c>
      <c r="B88" s="237">
        <v>2</v>
      </c>
      <c r="C88" s="228"/>
      <c r="D88" s="296"/>
      <c r="E88" s="221"/>
      <c r="F88" s="221"/>
    </row>
    <row r="89" spans="1:6" ht="19.5" x14ac:dyDescent="0.4">
      <c r="A89" s="41" t="s">
        <v>347</v>
      </c>
      <c r="B89" s="237">
        <v>2</v>
      </c>
      <c r="C89" s="228"/>
      <c r="D89" s="297"/>
      <c r="E89" s="221"/>
      <c r="F89" s="221"/>
    </row>
    <row r="90" spans="1:6" ht="34.5" x14ac:dyDescent="0.4">
      <c r="A90" s="51" t="s">
        <v>348</v>
      </c>
      <c r="B90" s="237">
        <v>2</v>
      </c>
      <c r="C90" s="228"/>
      <c r="D90" s="297"/>
      <c r="E90" s="221"/>
      <c r="F90" s="221"/>
    </row>
    <row r="91" spans="1:6" ht="19.5" x14ac:dyDescent="0.4">
      <c r="A91" s="48" t="s">
        <v>286</v>
      </c>
      <c r="B91" s="237">
        <v>2</v>
      </c>
      <c r="C91" s="228"/>
      <c r="D91" s="297"/>
      <c r="E91" s="221"/>
      <c r="F91" s="221"/>
    </row>
    <row r="92" spans="1:6" ht="36" x14ac:dyDescent="0.35">
      <c r="A92" s="89" t="s">
        <v>261</v>
      </c>
      <c r="B92" s="237" t="s">
        <v>34</v>
      </c>
      <c r="C92" s="248" t="str">
        <f>IF(B92=0, -5, "0")</f>
        <v>0</v>
      </c>
      <c r="D92" s="298"/>
      <c r="E92" s="221"/>
      <c r="F92" s="221"/>
    </row>
    <row r="93" spans="1:6" ht="18" x14ac:dyDescent="0.35">
      <c r="A93" s="76" t="s">
        <v>266</v>
      </c>
      <c r="B93" s="237" t="s">
        <v>34</v>
      </c>
      <c r="C93" s="251" t="str">
        <f>IF(B93=0, -5, "0")</f>
        <v>0</v>
      </c>
      <c r="D93" s="296"/>
      <c r="E93" s="221"/>
      <c r="F93" s="221"/>
    </row>
    <row r="94" spans="1:6" x14ac:dyDescent="0.3">
      <c r="A94" s="48" t="s">
        <v>182</v>
      </c>
      <c r="B94" s="237">
        <v>2</v>
      </c>
      <c r="C94" s="221"/>
      <c r="D94" s="296"/>
      <c r="E94" s="221"/>
      <c r="F94" s="221"/>
    </row>
    <row r="95" spans="1:6" x14ac:dyDescent="0.3">
      <c r="A95" s="53" t="s">
        <v>329</v>
      </c>
      <c r="B95" s="237">
        <v>2</v>
      </c>
      <c r="C95" s="221"/>
      <c r="D95" s="296"/>
      <c r="E95" s="221"/>
      <c r="F95" s="221"/>
    </row>
    <row r="96" spans="1:6" x14ac:dyDescent="0.3">
      <c r="A96" s="53" t="s">
        <v>330</v>
      </c>
      <c r="B96" s="237">
        <v>2</v>
      </c>
      <c r="C96" s="221"/>
      <c r="D96" s="296"/>
      <c r="E96" s="221"/>
      <c r="F96" s="221"/>
    </row>
    <row r="97" spans="1:6" x14ac:dyDescent="0.3">
      <c r="A97" s="41" t="s">
        <v>147</v>
      </c>
      <c r="B97" s="237">
        <v>2</v>
      </c>
      <c r="C97" s="221"/>
      <c r="D97" s="296"/>
      <c r="E97" s="221"/>
      <c r="F97" s="221"/>
    </row>
    <row r="98" spans="1:6" ht="36" x14ac:dyDescent="0.35">
      <c r="A98" s="89" t="s">
        <v>216</v>
      </c>
      <c r="B98" s="237" t="s">
        <v>34</v>
      </c>
      <c r="C98" s="248" t="str">
        <f>IF(B98=0, -5, "0")</f>
        <v>0</v>
      </c>
      <c r="D98" s="296"/>
      <c r="E98" s="221"/>
      <c r="F98" s="221"/>
    </row>
    <row r="99" spans="1:6" ht="18" x14ac:dyDescent="0.35">
      <c r="A99" s="88" t="s">
        <v>344</v>
      </c>
      <c r="B99" s="237" t="s">
        <v>34</v>
      </c>
      <c r="C99" s="248" t="str">
        <f>IF(B99=0, -5, "0")</f>
        <v>0</v>
      </c>
      <c r="D99" s="296"/>
      <c r="E99" s="221"/>
      <c r="F99" s="221"/>
    </row>
    <row r="100" spans="1:6" x14ac:dyDescent="0.3">
      <c r="A100" s="94" t="s">
        <v>263</v>
      </c>
      <c r="B100" s="237">
        <v>2</v>
      </c>
      <c r="C100" s="221"/>
      <c r="D100" s="296"/>
      <c r="E100" s="221"/>
      <c r="F100" s="221"/>
    </row>
    <row r="101" spans="1:6" x14ac:dyDescent="0.3">
      <c r="A101" s="332" t="s">
        <v>38</v>
      </c>
      <c r="B101" s="333"/>
      <c r="C101" s="334"/>
      <c r="D101" s="214">
        <f>SUM(B87:C100)</f>
        <v>18</v>
      </c>
    </row>
    <row r="102" spans="1:6" x14ac:dyDescent="0.3">
      <c r="A102" s="332" t="s">
        <v>342</v>
      </c>
      <c r="B102" s="333"/>
      <c r="C102" s="334"/>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0" t="s">
        <v>238</v>
      </c>
      <c r="B105" s="331"/>
      <c r="C105" s="331"/>
      <c r="D105" s="331"/>
      <c r="E105" s="331"/>
      <c r="F105" s="331"/>
    </row>
    <row r="106" spans="1:6" s="50" customFormat="1" ht="34.5" x14ac:dyDescent="0.4">
      <c r="A106" s="93" t="s">
        <v>321</v>
      </c>
      <c r="B106" s="237">
        <v>1</v>
      </c>
      <c r="C106" s="228"/>
      <c r="D106" s="297" t="s">
        <v>631</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96" t="s">
        <v>621</v>
      </c>
      <c r="E114" s="221"/>
      <c r="F114" s="221"/>
    </row>
    <row r="115" spans="1:6" s="50" customFormat="1" ht="18" x14ac:dyDescent="0.35">
      <c r="A115" s="89" t="s">
        <v>366</v>
      </c>
      <c r="B115" s="237">
        <v>2</v>
      </c>
      <c r="C115" s="248" t="str">
        <f>IF(B115=0, -5, "0")</f>
        <v>0</v>
      </c>
      <c r="D115" s="296" t="s">
        <v>622</v>
      </c>
      <c r="E115" s="221"/>
      <c r="F115" s="233"/>
    </row>
    <row r="116" spans="1:6" s="50" customFormat="1" x14ac:dyDescent="0.3">
      <c r="A116" s="94" t="s">
        <v>263</v>
      </c>
      <c r="B116" s="237">
        <v>2</v>
      </c>
      <c r="C116" s="221"/>
      <c r="D116" s="234"/>
      <c r="E116" s="221"/>
      <c r="F116" s="221"/>
    </row>
    <row r="117" spans="1:6" s="50" customFormat="1" x14ac:dyDescent="0.3">
      <c r="A117" s="332" t="s">
        <v>38</v>
      </c>
      <c r="B117" s="333"/>
      <c r="C117" s="334"/>
      <c r="D117" s="214">
        <f>SUM(B106:C116)</f>
        <v>19</v>
      </c>
      <c r="E117" s="37"/>
      <c r="F117" s="37"/>
    </row>
    <row r="118" spans="1:6" s="50" customFormat="1" x14ac:dyDescent="0.3">
      <c r="A118" s="332" t="s">
        <v>342</v>
      </c>
      <c r="B118" s="333"/>
      <c r="C118" s="334"/>
      <c r="D118" s="65">
        <f>D117/(COUNT(B106:C116)*2)</f>
        <v>0.95</v>
      </c>
      <c r="E118" s="37"/>
      <c r="F118" s="37"/>
    </row>
    <row r="119" spans="1:6" s="50" customFormat="1" x14ac:dyDescent="0.3">
      <c r="A119" s="54"/>
      <c r="B119" s="55"/>
      <c r="C119" s="55"/>
      <c r="D119" s="56"/>
    </row>
    <row r="120" spans="1:6" ht="19.5" x14ac:dyDescent="0.4">
      <c r="A120" s="330" t="s">
        <v>208</v>
      </c>
      <c r="B120" s="331"/>
      <c r="C120" s="331"/>
      <c r="D120" s="331"/>
      <c r="E120" s="331"/>
      <c r="F120" s="33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300" t="s">
        <v>627</v>
      </c>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0</v>
      </c>
      <c r="C129" s="249">
        <f>IF(B129=0, -5, "0")</f>
        <v>-5</v>
      </c>
      <c r="D129" s="296" t="s">
        <v>623</v>
      </c>
      <c r="E129" s="222" t="s">
        <v>625</v>
      </c>
      <c r="F129" s="221"/>
    </row>
    <row r="130" spans="1:6" x14ac:dyDescent="0.3">
      <c r="A130" s="51" t="s">
        <v>323</v>
      </c>
      <c r="B130" s="238">
        <v>0</v>
      </c>
      <c r="C130" s="241"/>
      <c r="D130" s="296"/>
      <c r="E130" s="222"/>
      <c r="F130" s="221"/>
    </row>
    <row r="131" spans="1:6" ht="33.75" x14ac:dyDescent="0.35">
      <c r="A131" s="88" t="s">
        <v>366</v>
      </c>
      <c r="B131" s="238">
        <v>0</v>
      </c>
      <c r="C131" s="249">
        <f>IF(B131=0, -5, "0")</f>
        <v>-5</v>
      </c>
      <c r="D131" s="300" t="s">
        <v>624</v>
      </c>
      <c r="E131" s="301" t="s">
        <v>626</v>
      </c>
      <c r="F131" s="233"/>
    </row>
    <row r="132" spans="1:6" x14ac:dyDescent="0.3">
      <c r="A132" s="332" t="s">
        <v>38</v>
      </c>
      <c r="B132" s="333"/>
      <c r="C132" s="334"/>
      <c r="D132" s="214">
        <f>SUM(B121:C131)</f>
        <v>4</v>
      </c>
    </row>
    <row r="133" spans="1:6" x14ac:dyDescent="0.3">
      <c r="A133" s="332" t="s">
        <v>342</v>
      </c>
      <c r="B133" s="333"/>
      <c r="C133" s="334"/>
      <c r="D133" s="63">
        <f>D132/(COUNT(B121:C131)*2)</f>
        <v>0.16666666666666666</v>
      </c>
    </row>
    <row r="134" spans="1:6" s="50" customFormat="1" x14ac:dyDescent="0.3">
      <c r="A134" s="54"/>
      <c r="B134" s="55"/>
      <c r="C134" s="55"/>
      <c r="D134" s="61"/>
    </row>
    <row r="135" spans="1:6" ht="19.5" x14ac:dyDescent="0.4">
      <c r="A135" s="330" t="s">
        <v>78</v>
      </c>
      <c r="B135" s="331"/>
      <c r="C135" s="331"/>
      <c r="D135" s="331"/>
      <c r="E135" s="331"/>
      <c r="F135" s="331"/>
    </row>
    <row r="136" spans="1:6" ht="19.5" x14ac:dyDescent="0.4">
      <c r="A136" s="51" t="s">
        <v>349</v>
      </c>
      <c r="B136" s="237">
        <v>2</v>
      </c>
      <c r="C136" s="228"/>
      <c r="D136" s="230"/>
      <c r="E136" s="221"/>
      <c r="F136" s="221"/>
    </row>
    <row r="137" spans="1:6" ht="33.75" x14ac:dyDescent="0.35">
      <c r="A137" s="76" t="s">
        <v>140</v>
      </c>
      <c r="B137" s="237">
        <v>2</v>
      </c>
      <c r="C137" s="250" t="str">
        <f>IF(B137=0, -5, "0")</f>
        <v>0</v>
      </c>
      <c r="D137" s="237" t="s">
        <v>599</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45" t="s">
        <v>600</v>
      </c>
      <c r="E143" s="221"/>
      <c r="F143" s="221"/>
    </row>
    <row r="144" spans="1:6" ht="18" x14ac:dyDescent="0.35">
      <c r="A144" s="76" t="s">
        <v>218</v>
      </c>
      <c r="B144" s="237" t="s">
        <v>34</v>
      </c>
      <c r="C144" s="250" t="str">
        <f>IF(B144=0, -5, "0")</f>
        <v>0</v>
      </c>
      <c r="D144" s="269"/>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32" t="s">
        <v>38</v>
      </c>
      <c r="B148" s="333"/>
      <c r="C148" s="334"/>
      <c r="D148" s="214">
        <f>SUM(B136:C147)</f>
        <v>22</v>
      </c>
    </row>
    <row r="149" spans="1:6" x14ac:dyDescent="0.3">
      <c r="A149" s="332" t="s">
        <v>342</v>
      </c>
      <c r="B149" s="333"/>
      <c r="C149" s="334"/>
      <c r="D149" s="65">
        <f>D148/(COUNT(B136:C147)*2)</f>
        <v>1</v>
      </c>
    </row>
    <row r="150" spans="1:6" s="50" customFormat="1" x14ac:dyDescent="0.3">
      <c r="A150" s="54"/>
      <c r="B150" s="55"/>
      <c r="C150" s="55"/>
      <c r="D150" s="56"/>
    </row>
    <row r="151" spans="1:6" ht="19.5" x14ac:dyDescent="0.4">
      <c r="A151" s="330" t="s">
        <v>243</v>
      </c>
      <c r="B151" s="331"/>
      <c r="C151" s="331"/>
      <c r="D151" s="331"/>
      <c r="E151" s="331"/>
      <c r="F151" s="331"/>
    </row>
    <row r="152" spans="1:6" ht="49.5" x14ac:dyDescent="0.3">
      <c r="A152" s="93" t="s">
        <v>326</v>
      </c>
      <c r="B152" s="221">
        <v>1</v>
      </c>
      <c r="C152" s="221"/>
      <c r="D152" s="222" t="s">
        <v>601</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32" t="s">
        <v>38</v>
      </c>
      <c r="B160" s="335"/>
      <c r="C160" s="336"/>
      <c r="D160" s="215">
        <f>SUM(B152:C159)</f>
        <v>15</v>
      </c>
    </row>
    <row r="161" spans="1:6" x14ac:dyDescent="0.3">
      <c r="A161" s="332" t="s">
        <v>342</v>
      </c>
      <c r="B161" s="333"/>
      <c r="C161" s="334"/>
      <c r="D161" s="65">
        <f>D160/(COUNT(B152:C159)*2)</f>
        <v>0.9375</v>
      </c>
    </row>
    <row r="162" spans="1:6" s="50" customFormat="1" x14ac:dyDescent="0.3">
      <c r="A162" s="54"/>
      <c r="B162" s="55"/>
      <c r="C162" s="57"/>
      <c r="D162" s="58"/>
    </row>
    <row r="163" spans="1:6" ht="19.5" x14ac:dyDescent="0.4">
      <c r="A163" s="330" t="s">
        <v>85</v>
      </c>
      <c r="B163" s="331"/>
      <c r="C163" s="331"/>
      <c r="D163" s="331"/>
      <c r="E163" s="331"/>
      <c r="F163" s="331"/>
    </row>
    <row r="164" spans="1:6" ht="18" x14ac:dyDescent="0.35">
      <c r="A164" s="76" t="s">
        <v>333</v>
      </c>
      <c r="B164" s="221">
        <v>1</v>
      </c>
      <c r="C164" s="248" t="str">
        <f>IF(B164=0, -5, "0")</f>
        <v>0</v>
      </c>
      <c r="D164" s="221" t="s">
        <v>606</v>
      </c>
      <c r="E164" s="221"/>
      <c r="F164" s="221"/>
    </row>
    <row r="165" spans="1:6" ht="33" x14ac:dyDescent="0.3">
      <c r="A165" s="41" t="s">
        <v>334</v>
      </c>
      <c r="B165" s="221">
        <v>1</v>
      </c>
      <c r="C165" s="221"/>
      <c r="D165" s="222" t="s">
        <v>602</v>
      </c>
      <c r="E165" s="221"/>
      <c r="F165" s="221"/>
    </row>
    <row r="166" spans="1:6" ht="33" x14ac:dyDescent="0.3">
      <c r="A166" s="87" t="s">
        <v>241</v>
      </c>
      <c r="B166" s="221">
        <v>1</v>
      </c>
      <c r="C166" s="221"/>
      <c r="D166" s="222" t="s">
        <v>603</v>
      </c>
      <c r="E166" s="221"/>
      <c r="F166" s="221"/>
    </row>
    <row r="167" spans="1:6" x14ac:dyDescent="0.3">
      <c r="A167" s="41" t="s">
        <v>95</v>
      </c>
      <c r="B167" s="221">
        <v>2</v>
      </c>
      <c r="C167" s="221"/>
      <c r="D167" s="221"/>
      <c r="E167" s="222"/>
      <c r="F167" s="221"/>
    </row>
    <row r="168" spans="1:6" x14ac:dyDescent="0.3">
      <c r="A168" s="332" t="s">
        <v>38</v>
      </c>
      <c r="B168" s="333"/>
      <c r="C168" s="334"/>
      <c r="D168" s="214">
        <f>SUM(B164:C167)</f>
        <v>5</v>
      </c>
    </row>
    <row r="169" spans="1:6" x14ac:dyDescent="0.3">
      <c r="A169" s="332" t="s">
        <v>342</v>
      </c>
      <c r="B169" s="333"/>
      <c r="C169" s="334"/>
      <c r="D169" s="65">
        <f>D168/(COUNT(B164:C167)*2)</f>
        <v>0.625</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32" t="s">
        <v>38</v>
      </c>
      <c r="B176" s="333"/>
      <c r="C176" s="334"/>
      <c r="D176" s="214">
        <f>SUM(B172:C175)</f>
        <v>8</v>
      </c>
    </row>
    <row r="177" spans="1:6" x14ac:dyDescent="0.3">
      <c r="A177" s="332" t="s">
        <v>342</v>
      </c>
      <c r="B177" s="333"/>
      <c r="C177" s="334"/>
      <c r="D177" s="65">
        <f>D176/(COUNT(B172:C175)*2)</f>
        <v>1</v>
      </c>
    </row>
    <row r="178" spans="1:6" s="50" customFormat="1" x14ac:dyDescent="0.3">
      <c r="A178" s="54"/>
      <c r="B178" s="55"/>
      <c r="C178" s="55"/>
      <c r="D178" s="56"/>
    </row>
    <row r="179" spans="1:6" ht="19.5" x14ac:dyDescent="0.4">
      <c r="A179" s="330" t="s">
        <v>87</v>
      </c>
      <c r="B179" s="331"/>
      <c r="C179" s="331"/>
      <c r="D179" s="331"/>
      <c r="E179" s="331"/>
      <c r="F179" s="331"/>
    </row>
    <row r="180" spans="1:6" x14ac:dyDescent="0.3">
      <c r="A180" s="87" t="s">
        <v>364</v>
      </c>
      <c r="B180" s="221">
        <v>0</v>
      </c>
      <c r="C180" s="221"/>
      <c r="D180" s="222" t="s">
        <v>604</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32" t="s">
        <v>38</v>
      </c>
      <c r="B185" s="333"/>
      <c r="C185" s="334"/>
      <c r="D185" s="214">
        <f>SUM(B180:C184)</f>
        <v>8</v>
      </c>
    </row>
    <row r="186" spans="1:6" x14ac:dyDescent="0.3">
      <c r="A186" s="332" t="s">
        <v>342</v>
      </c>
      <c r="B186" s="333"/>
      <c r="C186" s="334"/>
      <c r="D186" s="65">
        <f>D185/(COUNT(B180:C184)*2)</f>
        <v>0.8</v>
      </c>
    </row>
    <row r="187" spans="1:6" s="50" customFormat="1" x14ac:dyDescent="0.3">
      <c r="A187" s="54"/>
      <c r="B187" s="55"/>
      <c r="C187" s="55"/>
      <c r="D187" s="56"/>
    </row>
    <row r="188" spans="1:6" ht="19.5" x14ac:dyDescent="0.4">
      <c r="A188" s="330" t="s">
        <v>242</v>
      </c>
      <c r="B188" s="331"/>
      <c r="C188" s="331"/>
      <c r="D188" s="331"/>
      <c r="E188" s="331"/>
      <c r="F188" s="331"/>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0</v>
      </c>
      <c r="C191" s="221"/>
      <c r="D191" s="222" t="s">
        <v>605</v>
      </c>
      <c r="E191" s="221"/>
      <c r="F191" s="221"/>
    </row>
    <row r="192" spans="1:6" x14ac:dyDescent="0.3">
      <c r="A192" s="96" t="s">
        <v>212</v>
      </c>
      <c r="B192" s="221">
        <v>2</v>
      </c>
      <c r="C192" s="221"/>
      <c r="D192" s="221"/>
      <c r="E192" s="221"/>
      <c r="F192" s="221"/>
    </row>
    <row r="193" spans="1:4" x14ac:dyDescent="0.3">
      <c r="A193" s="332" t="s">
        <v>38</v>
      </c>
      <c r="B193" s="333"/>
      <c r="C193" s="334"/>
      <c r="D193" s="97">
        <f>SUM(B189:C192)</f>
        <v>4</v>
      </c>
    </row>
    <row r="194" spans="1:4" x14ac:dyDescent="0.3">
      <c r="A194" s="332" t="s">
        <v>342</v>
      </c>
      <c r="B194" s="333"/>
      <c r="C194" s="334"/>
      <c r="D194" s="65">
        <f>D193/(COUNT(B189:C192)*2)</f>
        <v>0.66666666666666663</v>
      </c>
    </row>
    <row r="196" spans="1:4" ht="18" x14ac:dyDescent="0.35">
      <c r="A196" s="121" t="s">
        <v>284</v>
      </c>
      <c r="B196" s="120"/>
      <c r="C196" s="120"/>
      <c r="D196" s="220">
        <v>0.05</v>
      </c>
    </row>
    <row r="197" spans="1:4" ht="22.5" x14ac:dyDescent="0.3">
      <c r="A197" s="71" t="s">
        <v>377</v>
      </c>
      <c r="B197" s="72"/>
      <c r="C197" s="73"/>
      <c r="D197" s="74">
        <f>SUM(D193,D185,D176,D168,D160,D62,D51,D32,D22,D117,D148,D132,D101,D83,D41)</f>
        <v>172</v>
      </c>
    </row>
    <row r="198" spans="1:4" ht="22.5" x14ac:dyDescent="0.3">
      <c r="A198" s="71" t="s">
        <v>378</v>
      </c>
      <c r="B198" s="72"/>
      <c r="C198" s="73"/>
      <c r="D198" s="75">
        <f>D197/(COUNT(B189:C192,B180:C184,B172:C175,B164:C167,B152:C159,B55:C61,B45:C50,B26:C31,B17:C21,B106:C116,B136:C147,B121:C131,B87:C100,B66:C82,B36:C40)*2)</f>
        <v>0.80373831775700932</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9" orientation="portrait" horizontalDpi="0" verticalDpi="0" r:id="rId1"/>
  <rowBreaks count="2" manualBreakCount="2">
    <brk id="75" max="5" man="1"/>
    <brk id="150" max="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1"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24"/>
      <c r="E1" s="324"/>
      <c r="F1" s="324"/>
      <c r="G1" s="324"/>
      <c r="H1" s="324"/>
      <c r="I1" s="32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25" t="s">
        <v>201</v>
      </c>
      <c r="B7" s="325"/>
      <c r="C7" s="325"/>
      <c r="D7" s="325"/>
      <c r="E7" s="325"/>
      <c r="F7" s="325"/>
      <c r="G7" s="213"/>
      <c r="H7" s="213"/>
      <c r="I7" s="213"/>
    </row>
    <row r="8" spans="1:9" ht="29.25" x14ac:dyDescent="0.45">
      <c r="A8" s="326" t="str">
        <f>'Page de garde'!D18</f>
        <v>Sfax Chihia</v>
      </c>
      <c r="B8" s="326"/>
      <c r="C8" s="326"/>
      <c r="D8" s="326"/>
      <c r="E8" s="326"/>
      <c r="F8" s="326"/>
      <c r="G8" s="216"/>
      <c r="H8" s="216"/>
      <c r="I8" s="213"/>
    </row>
    <row r="9" spans="1:9" ht="24" x14ac:dyDescent="0.45">
      <c r="A9" s="38" t="s">
        <v>44</v>
      </c>
      <c r="B9" s="327"/>
      <c r="C9" s="327"/>
      <c r="D9" s="327"/>
      <c r="E9" s="327"/>
      <c r="F9" s="327"/>
      <c r="G9" s="216"/>
      <c r="H9" s="216"/>
      <c r="I9" s="213"/>
    </row>
    <row r="10" spans="1:9" ht="24" x14ac:dyDescent="0.45">
      <c r="A10" s="39" t="s">
        <v>46</v>
      </c>
      <c r="B10" s="329"/>
      <c r="C10" s="329"/>
      <c r="D10" s="329"/>
      <c r="E10" s="329"/>
      <c r="F10" s="329"/>
      <c r="G10" s="216"/>
      <c r="H10" s="216"/>
      <c r="I10" s="213"/>
    </row>
    <row r="11" spans="1:9" ht="24" x14ac:dyDescent="0.45">
      <c r="A11" s="38" t="s">
        <v>45</v>
      </c>
      <c r="B11" s="323"/>
      <c r="C11" s="323"/>
      <c r="D11" s="323"/>
      <c r="E11" s="323"/>
      <c r="F11" s="323"/>
      <c r="G11" s="216"/>
      <c r="H11" s="216"/>
      <c r="I11" s="213"/>
    </row>
    <row r="12" spans="1:9" ht="24" x14ac:dyDescent="0.45">
      <c r="A12" s="38" t="s">
        <v>276</v>
      </c>
      <c r="B12" s="316">
        <f>D505</f>
        <v>0</v>
      </c>
      <c r="C12" s="316"/>
      <c r="D12" s="316"/>
      <c r="E12" s="316"/>
      <c r="F12" s="316"/>
      <c r="G12" s="216"/>
      <c r="H12" s="216"/>
      <c r="I12" s="213"/>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7" t="s">
        <v>36</v>
      </c>
      <c r="C15" s="77" t="s">
        <v>35</v>
      </c>
      <c r="D15" s="319"/>
      <c r="E15" s="320"/>
      <c r="F15" s="319"/>
      <c r="G15" s="36"/>
      <c r="H15" s="36"/>
    </row>
    <row r="16" spans="1:9" ht="18" x14ac:dyDescent="0.35">
      <c r="A16" s="311" t="s">
        <v>0</v>
      </c>
      <c r="B16" s="311"/>
      <c r="C16" s="311"/>
      <c r="D16" s="311"/>
      <c r="E16" s="311"/>
      <c r="F16" s="311"/>
      <c r="G16" s="36"/>
      <c r="H16" s="36"/>
    </row>
    <row r="17" spans="1:8" ht="18" x14ac:dyDescent="0.3">
      <c r="A17" s="182">
        <f>B11</f>
        <v>0</v>
      </c>
      <c r="B17" s="36"/>
      <c r="C17" s="36"/>
      <c r="D17" s="36"/>
      <c r="E17" s="36"/>
      <c r="F17" s="36"/>
      <c r="G17" s="36"/>
      <c r="H17" s="36"/>
    </row>
    <row r="18" spans="1:8" ht="18" x14ac:dyDescent="0.25">
      <c r="A18" s="321" t="s">
        <v>1</v>
      </c>
      <c r="B18" s="322"/>
      <c r="C18" s="322"/>
      <c r="D18" s="322"/>
      <c r="E18" s="322"/>
      <c r="F18" s="32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12" t="s">
        <v>18</v>
      </c>
      <c r="B26" s="313"/>
      <c r="C26" s="313"/>
      <c r="D26" s="313"/>
      <c r="E26" s="313"/>
      <c r="F26" s="31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11" t="s">
        <v>137</v>
      </c>
      <c r="B43" s="311"/>
      <c r="C43" s="311"/>
      <c r="D43" s="311"/>
      <c r="E43" s="311"/>
      <c r="F43" s="311"/>
    </row>
    <row r="44" spans="1:7" x14ac:dyDescent="0.25">
      <c r="A44" s="183">
        <f>B11</f>
        <v>0</v>
      </c>
      <c r="B44" s="6"/>
      <c r="C44" s="7"/>
      <c r="D44" s="6"/>
    </row>
    <row r="45" spans="1:7" ht="16.5" x14ac:dyDescent="0.25">
      <c r="A45" s="314" t="s">
        <v>63</v>
      </c>
      <c r="B45" s="315"/>
      <c r="C45" s="315"/>
      <c r="D45" s="315"/>
      <c r="E45" s="315"/>
      <c r="F45" s="31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12" t="s">
        <v>65</v>
      </c>
      <c r="B57" s="313"/>
      <c r="C57" s="313"/>
      <c r="D57" s="313"/>
      <c r="E57" s="313"/>
      <c r="F57" s="31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12" t="s">
        <v>25</v>
      </c>
      <c r="B84" s="313"/>
      <c r="C84" s="313"/>
      <c r="D84" s="313"/>
      <c r="E84" s="313"/>
      <c r="F84" s="31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11" t="s">
        <v>129</v>
      </c>
      <c r="B99" s="311"/>
      <c r="C99" s="311"/>
      <c r="D99" s="311"/>
      <c r="E99" s="311"/>
      <c r="F99" s="311"/>
    </row>
    <row r="100" spans="1:6" x14ac:dyDescent="0.25">
      <c r="A100" s="183">
        <f>B11</f>
        <v>0</v>
      </c>
      <c r="B100" s="6"/>
      <c r="C100" s="7"/>
      <c r="D100" s="6"/>
    </row>
    <row r="101" spans="1:6" ht="16.5" x14ac:dyDescent="0.25">
      <c r="A101" s="314" t="s">
        <v>63</v>
      </c>
      <c r="B101" s="315"/>
      <c r="C101" s="315"/>
      <c r="D101" s="315"/>
      <c r="E101" s="315"/>
      <c r="F101" s="31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12" t="s">
        <v>133</v>
      </c>
      <c r="B113" s="313"/>
      <c r="C113" s="313"/>
      <c r="D113" s="313"/>
      <c r="E113" s="313"/>
      <c r="F113" s="31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12" t="s">
        <v>73</v>
      </c>
      <c r="B137" s="313"/>
      <c r="C137" s="313"/>
      <c r="D137" s="313"/>
      <c r="E137" s="313"/>
      <c r="F137" s="31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11" t="s">
        <v>130</v>
      </c>
      <c r="B152" s="311"/>
      <c r="C152" s="311"/>
      <c r="D152" s="311"/>
      <c r="E152" s="311"/>
      <c r="F152" s="311"/>
    </row>
    <row r="153" spans="1:6" x14ac:dyDescent="0.25">
      <c r="A153" s="183">
        <f>B11</f>
        <v>0</v>
      </c>
      <c r="B153" s="6"/>
      <c r="C153" s="7"/>
      <c r="D153" s="59"/>
    </row>
    <row r="154" spans="1:6" ht="16.5" x14ac:dyDescent="0.25">
      <c r="A154" s="314" t="s">
        <v>63</v>
      </c>
      <c r="B154" s="315"/>
      <c r="C154" s="315"/>
      <c r="D154" s="315"/>
      <c r="E154" s="315"/>
      <c r="F154" s="31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12" t="s">
        <v>134</v>
      </c>
      <c r="B166" s="313"/>
      <c r="C166" s="313"/>
      <c r="D166" s="313"/>
      <c r="E166" s="313"/>
      <c r="F166" s="31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11" t="s">
        <v>167</v>
      </c>
      <c r="B192" s="311"/>
      <c r="C192" s="311"/>
      <c r="D192" s="311"/>
      <c r="E192" s="311"/>
      <c r="F192" s="311"/>
    </row>
    <row r="193" spans="1:7" x14ac:dyDescent="0.25">
      <c r="A193" s="189">
        <f>B11</f>
        <v>0</v>
      </c>
      <c r="B193" s="6"/>
      <c r="C193" s="7"/>
      <c r="D193" s="6"/>
    </row>
    <row r="194" spans="1:7" ht="18" x14ac:dyDescent="0.25">
      <c r="A194" s="312" t="s">
        <v>158</v>
      </c>
      <c r="B194" s="313"/>
      <c r="C194" s="313"/>
      <c r="D194" s="313"/>
      <c r="E194" s="313"/>
      <c r="F194" s="31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12" t="s">
        <v>76</v>
      </c>
      <c r="B209" s="313"/>
      <c r="C209" s="313"/>
      <c r="D209" s="313"/>
      <c r="E209" s="313"/>
      <c r="F209" s="31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12" t="s">
        <v>191</v>
      </c>
      <c r="B232" s="313"/>
      <c r="C232" s="313"/>
      <c r="D232" s="313"/>
      <c r="E232" s="313"/>
      <c r="F232" s="31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3">
        <f>B11</f>
        <v>0</v>
      </c>
      <c r="B249" s="6"/>
      <c r="C249" s="7"/>
      <c r="D249" s="6"/>
    </row>
    <row r="250" spans="1:6" s="3" customFormat="1" ht="18" x14ac:dyDescent="0.25">
      <c r="A250" s="312" t="s">
        <v>79</v>
      </c>
      <c r="B250" s="313"/>
      <c r="C250" s="313"/>
      <c r="D250" s="313"/>
      <c r="E250" s="313"/>
      <c r="F250" s="31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8"/>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2">
        <f>B11</f>
        <v>0</v>
      </c>
      <c r="B292" s="6"/>
      <c r="C292" s="7"/>
      <c r="D292" s="59"/>
    </row>
    <row r="293" spans="1:7" ht="18" x14ac:dyDescent="0.25">
      <c r="A293" s="312" t="s">
        <v>19</v>
      </c>
      <c r="B293" s="313"/>
      <c r="C293" s="313"/>
      <c r="D293" s="313"/>
      <c r="E293" s="313"/>
      <c r="F293" s="31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12" t="s">
        <v>122</v>
      </c>
      <c r="B305" s="313"/>
      <c r="C305" s="313"/>
      <c r="D305" s="313"/>
      <c r="E305" s="313"/>
      <c r="F305" s="31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11" t="s">
        <v>21</v>
      </c>
      <c r="B324" s="311"/>
      <c r="C324" s="311"/>
      <c r="D324" s="311"/>
      <c r="E324" s="311"/>
      <c r="F324" s="311"/>
    </row>
    <row r="325" spans="1:9" x14ac:dyDescent="0.25">
      <c r="A325" s="193">
        <f>B11</f>
        <v>0</v>
      </c>
      <c r="B325" s="6"/>
      <c r="C325" s="7"/>
      <c r="D325" s="6"/>
    </row>
    <row r="326" spans="1:9" ht="18" x14ac:dyDescent="0.25">
      <c r="A326" s="312" t="s">
        <v>12</v>
      </c>
      <c r="B326" s="313"/>
      <c r="C326" s="313"/>
      <c r="D326" s="313"/>
      <c r="E326" s="313"/>
      <c r="F326" s="31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12" t="s">
        <v>25</v>
      </c>
      <c r="B339" s="313"/>
      <c r="C339" s="313"/>
      <c r="D339" s="313"/>
      <c r="E339" s="313"/>
      <c r="F339" s="31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11" t="s">
        <v>8</v>
      </c>
      <c r="B352" s="311"/>
      <c r="C352" s="311"/>
      <c r="D352" s="311"/>
      <c r="E352" s="311"/>
      <c r="F352" s="311"/>
    </row>
    <row r="353" spans="1:6" x14ac:dyDescent="0.25">
      <c r="A353" s="183">
        <f>B11</f>
        <v>0</v>
      </c>
      <c r="B353" s="6"/>
      <c r="C353" s="7"/>
      <c r="D353" s="59"/>
    </row>
    <row r="354" spans="1:6" ht="16.5" x14ac:dyDescent="0.25">
      <c r="A354" s="314" t="s">
        <v>113</v>
      </c>
      <c r="B354" s="315"/>
      <c r="C354" s="315"/>
      <c r="D354" s="315"/>
      <c r="E354" s="315"/>
      <c r="F354" s="31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12" t="s">
        <v>25</v>
      </c>
      <c r="B366" s="313"/>
      <c r="C366" s="313"/>
      <c r="D366" s="313"/>
      <c r="E366" s="313"/>
      <c r="F366" s="31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11" t="s">
        <v>125</v>
      </c>
      <c r="B405" s="311"/>
      <c r="C405" s="311"/>
      <c r="D405" s="311"/>
      <c r="E405" s="311"/>
      <c r="F405" s="311"/>
    </row>
    <row r="406" spans="1:6" x14ac:dyDescent="0.25">
      <c r="A406" s="192">
        <f>B11</f>
        <v>0</v>
      </c>
      <c r="B406" s="6"/>
      <c r="C406" s="7"/>
      <c r="D406" s="6"/>
    </row>
    <row r="407" spans="1:6" ht="16.5" x14ac:dyDescent="0.25">
      <c r="A407" s="314" t="s">
        <v>19</v>
      </c>
      <c r="B407" s="315"/>
      <c r="C407" s="315"/>
      <c r="D407" s="315"/>
      <c r="E407" s="315"/>
      <c r="F407" s="31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14" t="s">
        <v>122</v>
      </c>
      <c r="B418" s="315"/>
      <c r="C418" s="315"/>
      <c r="D418" s="315"/>
      <c r="E418" s="315"/>
      <c r="F418" s="31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11" t="s">
        <v>374</v>
      </c>
      <c r="B435" s="311"/>
      <c r="C435" s="311"/>
      <c r="D435" s="311"/>
      <c r="E435" s="311"/>
      <c r="F435" s="311"/>
    </row>
    <row r="436" spans="1:7" x14ac:dyDescent="0.25">
      <c r="A436" s="195">
        <f>+B11</f>
        <v>0</v>
      </c>
      <c r="B436" s="6"/>
      <c r="C436" s="7"/>
      <c r="D436" s="6"/>
    </row>
    <row r="437" spans="1:7" ht="18" x14ac:dyDescent="0.25">
      <c r="A437" s="312" t="s">
        <v>375</v>
      </c>
      <c r="B437" s="313"/>
      <c r="C437" s="313"/>
      <c r="D437" s="313"/>
      <c r="E437" s="313"/>
      <c r="F437" s="31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12" t="s">
        <v>31</v>
      </c>
      <c r="B444" s="313"/>
      <c r="C444" s="313"/>
      <c r="D444" s="313"/>
      <c r="E444" s="313"/>
      <c r="F444" s="31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KrKfIzFWhQZbTtfYgwcgxMRQ6DVQ+OfsxpeHq2r9I9B5HfRyEOuEqXBnmGL+SfsGLdtnxlYIoOLwyr4bo76/A==" saltValue="uhELRnLgOA7zHEvL7Myb7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2"/>
      <c r="E1" s="342"/>
      <c r="F1" s="342"/>
      <c r="G1" s="342"/>
      <c r="H1" s="342"/>
      <c r="I1" s="34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25" t="s">
        <v>52</v>
      </c>
      <c r="B6" s="325"/>
      <c r="C6" s="325"/>
      <c r="D6" s="325"/>
      <c r="E6" s="325"/>
      <c r="F6" s="325"/>
      <c r="G6" s="216"/>
      <c r="H6" s="216"/>
      <c r="I6" s="216"/>
    </row>
    <row r="7" spans="1:9" s="36" customFormat="1" ht="21.75" customHeight="1" x14ac:dyDescent="0.45">
      <c r="A7" s="326" t="str">
        <f>'A1 Exploitation'!A8:F8</f>
        <v>Sfax Chihia</v>
      </c>
      <c r="B7" s="326"/>
      <c r="C7" s="326"/>
      <c r="D7" s="326"/>
      <c r="E7" s="326"/>
      <c r="F7" s="326"/>
      <c r="G7" s="216"/>
      <c r="H7" s="216"/>
      <c r="I7" s="216"/>
    </row>
    <row r="8" spans="1:9" s="36" customFormat="1" ht="24" x14ac:dyDescent="0.45">
      <c r="A8" s="38" t="s">
        <v>44</v>
      </c>
      <c r="B8" s="343">
        <f>'A4 Exploitation'!B9:F9</f>
        <v>0</v>
      </c>
      <c r="C8" s="343"/>
      <c r="D8" s="343"/>
      <c r="E8" s="343"/>
      <c r="F8" s="343"/>
      <c r="G8" s="216"/>
      <c r="H8" s="216"/>
      <c r="I8" s="216"/>
    </row>
    <row r="9" spans="1:9" s="36" customFormat="1" ht="24" x14ac:dyDescent="0.45">
      <c r="A9" s="39" t="s">
        <v>46</v>
      </c>
      <c r="B9" s="344">
        <f>'A4 Exploitation'!B10:F10</f>
        <v>0</v>
      </c>
      <c r="C9" s="344"/>
      <c r="D9" s="344"/>
      <c r="E9" s="344"/>
      <c r="F9" s="344"/>
      <c r="G9" s="216"/>
      <c r="H9" s="216"/>
      <c r="I9" s="216"/>
    </row>
    <row r="10" spans="1:9" s="36" customFormat="1" ht="24" x14ac:dyDescent="0.45">
      <c r="A10" s="38" t="s">
        <v>45</v>
      </c>
      <c r="B10" s="341">
        <f>'A4 Exploitation'!B11:F11</f>
        <v>0</v>
      </c>
      <c r="C10" s="341"/>
      <c r="D10" s="341"/>
      <c r="E10" s="341"/>
      <c r="F10" s="341"/>
      <c r="G10" s="216"/>
      <c r="H10" s="216"/>
      <c r="I10" s="216"/>
    </row>
    <row r="11" spans="1:9" s="36" customFormat="1" ht="24" x14ac:dyDescent="0.45">
      <c r="A11" s="38" t="s">
        <v>341</v>
      </c>
      <c r="B11" s="350">
        <f>D198</f>
        <v>0</v>
      </c>
      <c r="C11" s="350"/>
      <c r="D11" s="350"/>
      <c r="E11" s="350"/>
      <c r="F11" s="350"/>
      <c r="G11" s="216"/>
      <c r="H11" s="216"/>
      <c r="I11" s="216"/>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70" t="s">
        <v>36</v>
      </c>
      <c r="C14" s="70" t="s">
        <v>35</v>
      </c>
      <c r="D14" s="319"/>
      <c r="E14" s="319"/>
      <c r="F14" s="319"/>
    </row>
    <row r="15" spans="1:9" x14ac:dyDescent="0.3">
      <c r="A15" s="41"/>
      <c r="B15" s="41"/>
      <c r="C15" s="41"/>
      <c r="D15" s="41"/>
    </row>
    <row r="16" spans="1:9" ht="19.5" x14ac:dyDescent="0.4">
      <c r="A16" s="346" t="s">
        <v>0</v>
      </c>
      <c r="B16" s="347"/>
      <c r="C16" s="347"/>
      <c r="D16" s="347"/>
      <c r="E16" s="347"/>
      <c r="F16" s="34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48" t="s">
        <v>38</v>
      </c>
      <c r="B22" s="335"/>
      <c r="C22" s="336"/>
      <c r="D22" s="215">
        <f>SUM(B17:C21)</f>
        <v>0</v>
      </c>
    </row>
    <row r="23" spans="1:6" x14ac:dyDescent="0.3">
      <c r="A23" s="332" t="s">
        <v>342</v>
      </c>
      <c r="B23" s="333"/>
      <c r="C23" s="334"/>
      <c r="D23" s="65">
        <f>D22/(COUNT(B17:C21)*2)</f>
        <v>0</v>
      </c>
    </row>
    <row r="24" spans="1:6" s="50" customFormat="1" x14ac:dyDescent="0.3">
      <c r="A24" s="54"/>
      <c r="B24" s="55"/>
      <c r="C24" s="55"/>
      <c r="D24" s="56"/>
    </row>
    <row r="25" spans="1:6" ht="19.5" x14ac:dyDescent="0.4">
      <c r="A25" s="330" t="s">
        <v>4</v>
      </c>
      <c r="B25" s="331"/>
      <c r="C25" s="331"/>
      <c r="D25" s="331"/>
      <c r="E25" s="331"/>
      <c r="F25" s="33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32" t="s">
        <v>38</v>
      </c>
      <c r="B32" s="333"/>
      <c r="C32" s="334"/>
      <c r="D32" s="214">
        <f>SUM(B26:C31)</f>
        <v>0</v>
      </c>
    </row>
    <row r="33" spans="1:6" x14ac:dyDescent="0.3">
      <c r="A33" s="332" t="s">
        <v>342</v>
      </c>
      <c r="B33" s="333"/>
      <c r="C33" s="334"/>
      <c r="D33" s="65">
        <f>D32/(COUNT(B26:C31)*2)</f>
        <v>0</v>
      </c>
    </row>
    <row r="34" spans="1:6" s="50" customFormat="1" x14ac:dyDescent="0.3">
      <c r="A34" s="54"/>
      <c r="B34" s="55"/>
      <c r="C34" s="55"/>
      <c r="D34" s="56"/>
    </row>
    <row r="35" spans="1:6" s="50" customFormat="1" ht="19.5" x14ac:dyDescent="0.4">
      <c r="A35" s="330" t="s">
        <v>246</v>
      </c>
      <c r="B35" s="331"/>
      <c r="C35" s="331"/>
      <c r="D35" s="331"/>
      <c r="E35" s="331"/>
      <c r="F35" s="33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32" t="s">
        <v>38</v>
      </c>
      <c r="B41" s="333"/>
      <c r="C41" s="334"/>
      <c r="D41" s="214">
        <f>SUM(B36:C40)</f>
        <v>0</v>
      </c>
      <c r="E41" s="37"/>
      <c r="F41" s="37"/>
    </row>
    <row r="42" spans="1:6" s="50" customFormat="1" x14ac:dyDescent="0.3">
      <c r="A42" s="332" t="s">
        <v>342</v>
      </c>
      <c r="B42" s="333"/>
      <c r="C42" s="334"/>
      <c r="D42" s="65">
        <f>D41/(COUNT(B36:C40)*2)</f>
        <v>0</v>
      </c>
      <c r="E42" s="37"/>
      <c r="F42" s="37"/>
    </row>
    <row r="43" spans="1:6" s="50" customFormat="1" x14ac:dyDescent="0.3">
      <c r="A43" s="90"/>
      <c r="B43" s="91"/>
      <c r="C43" s="91"/>
      <c r="D43" s="92"/>
    </row>
    <row r="44" spans="1:6" ht="19.5" x14ac:dyDescent="0.4">
      <c r="A44" s="339" t="s">
        <v>21</v>
      </c>
      <c r="B44" s="340"/>
      <c r="C44" s="340"/>
      <c r="D44" s="340"/>
      <c r="E44" s="340"/>
      <c r="F44" s="34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32" t="s">
        <v>38</v>
      </c>
      <c r="B51" s="333"/>
      <c r="C51" s="334"/>
      <c r="D51" s="214">
        <f>SUM(B45:C50)</f>
        <v>0</v>
      </c>
    </row>
    <row r="52" spans="1:6" x14ac:dyDescent="0.3">
      <c r="A52" s="332" t="s">
        <v>342</v>
      </c>
      <c r="B52" s="333"/>
      <c r="C52" s="334"/>
      <c r="D52" s="65">
        <f>D51/(COUNT(B45:C50)*2)</f>
        <v>0</v>
      </c>
    </row>
    <row r="53" spans="1:6" s="50" customFormat="1" x14ac:dyDescent="0.3">
      <c r="A53" s="54"/>
      <c r="B53" s="55"/>
      <c r="C53" s="55"/>
      <c r="D53" s="56"/>
    </row>
    <row r="54" spans="1:6" ht="19.5" x14ac:dyDescent="0.4">
      <c r="A54" s="330" t="s">
        <v>8</v>
      </c>
      <c r="B54" s="331"/>
      <c r="C54" s="331"/>
      <c r="D54" s="331"/>
      <c r="E54" s="331"/>
      <c r="F54" s="33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32" t="s">
        <v>38</v>
      </c>
      <c r="B62" s="333"/>
      <c r="C62" s="334"/>
      <c r="D62" s="214">
        <f>SUM(B55:C61)</f>
        <v>0</v>
      </c>
    </row>
    <row r="63" spans="1:6" x14ac:dyDescent="0.3">
      <c r="A63" s="332" t="s">
        <v>342</v>
      </c>
      <c r="B63" s="333"/>
      <c r="C63" s="334"/>
      <c r="D63" s="65">
        <f>D62/(COUNT(B55:C61)*2)</f>
        <v>0</v>
      </c>
    </row>
    <row r="64" spans="1:6" s="50" customFormat="1" x14ac:dyDescent="0.3">
      <c r="A64" s="54"/>
      <c r="B64" s="55"/>
      <c r="C64" s="55"/>
      <c r="D64" s="56"/>
    </row>
    <row r="65" spans="1:6" ht="19.5" x14ac:dyDescent="0.4">
      <c r="A65" s="330" t="s">
        <v>143</v>
      </c>
      <c r="B65" s="331"/>
      <c r="C65" s="331"/>
      <c r="D65" s="331"/>
      <c r="E65" s="331"/>
      <c r="F65" s="33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32" t="s">
        <v>38</v>
      </c>
      <c r="B83" s="333"/>
      <c r="C83" s="334"/>
      <c r="D83" s="214">
        <f>SUM(B66:C82)</f>
        <v>0</v>
      </c>
    </row>
    <row r="84" spans="1:6" x14ac:dyDescent="0.3">
      <c r="A84" s="332" t="s">
        <v>342</v>
      </c>
      <c r="B84" s="333"/>
      <c r="C84" s="334"/>
      <c r="D84" s="65">
        <f>D83/(COUNT(B66:C82)*2)</f>
        <v>0</v>
      </c>
    </row>
    <row r="85" spans="1:6" s="50" customFormat="1" x14ac:dyDescent="0.3">
      <c r="A85" s="54"/>
      <c r="B85" s="55"/>
      <c r="C85" s="55"/>
      <c r="D85" s="56"/>
    </row>
    <row r="86" spans="1:6" ht="19.5" x14ac:dyDescent="0.4">
      <c r="A86" s="330" t="s">
        <v>237</v>
      </c>
      <c r="B86" s="331"/>
      <c r="C86" s="331"/>
      <c r="D86" s="331"/>
      <c r="E86" s="331"/>
      <c r="F86" s="33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32" t="s">
        <v>38</v>
      </c>
      <c r="B101" s="333"/>
      <c r="C101" s="334"/>
      <c r="D101" s="214">
        <f>SUM(B87:C100)</f>
        <v>0</v>
      </c>
    </row>
    <row r="102" spans="1:6" x14ac:dyDescent="0.3">
      <c r="A102" s="332" t="s">
        <v>342</v>
      </c>
      <c r="B102" s="333"/>
      <c r="C102" s="33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30" t="s">
        <v>238</v>
      </c>
      <c r="B105" s="331"/>
      <c r="C105" s="331"/>
      <c r="D105" s="331"/>
      <c r="E105" s="331"/>
      <c r="F105" s="33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32" t="s">
        <v>38</v>
      </c>
      <c r="B117" s="333"/>
      <c r="C117" s="334"/>
      <c r="D117" s="214">
        <f>SUM(B106:C116)</f>
        <v>0</v>
      </c>
      <c r="E117" s="37"/>
      <c r="F117" s="37"/>
    </row>
    <row r="118" spans="1:6" s="50" customFormat="1" x14ac:dyDescent="0.3">
      <c r="A118" s="332" t="s">
        <v>342</v>
      </c>
      <c r="B118" s="333"/>
      <c r="C118" s="334"/>
      <c r="D118" s="65">
        <f>D117/(COUNT(B106:C116)*2)</f>
        <v>0</v>
      </c>
      <c r="E118" s="37"/>
      <c r="F118" s="37"/>
    </row>
    <row r="119" spans="1:6" s="50" customFormat="1" x14ac:dyDescent="0.3">
      <c r="A119" s="54"/>
      <c r="B119" s="55"/>
      <c r="C119" s="55"/>
      <c r="D119" s="56"/>
    </row>
    <row r="120" spans="1:6" ht="19.5" x14ac:dyDescent="0.4">
      <c r="A120" s="330" t="s">
        <v>208</v>
      </c>
      <c r="B120" s="331"/>
      <c r="C120" s="331"/>
      <c r="D120" s="331"/>
      <c r="E120" s="331"/>
      <c r="F120" s="33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32" t="s">
        <v>38</v>
      </c>
      <c r="B132" s="333"/>
      <c r="C132" s="334"/>
      <c r="D132" s="214">
        <f>SUM(B121:C131)</f>
        <v>0</v>
      </c>
    </row>
    <row r="133" spans="1:6" x14ac:dyDescent="0.3">
      <c r="A133" s="332" t="s">
        <v>342</v>
      </c>
      <c r="B133" s="333"/>
      <c r="C133" s="334"/>
      <c r="D133" s="63">
        <f>D132/(COUNT(B121:C131)*2)</f>
        <v>0</v>
      </c>
    </row>
    <row r="134" spans="1:6" s="50" customFormat="1" x14ac:dyDescent="0.3">
      <c r="A134" s="54"/>
      <c r="B134" s="55"/>
      <c r="C134" s="55"/>
      <c r="D134" s="61"/>
    </row>
    <row r="135" spans="1:6" ht="19.5" x14ac:dyDescent="0.4">
      <c r="A135" s="330" t="s">
        <v>78</v>
      </c>
      <c r="B135" s="331"/>
      <c r="C135" s="331"/>
      <c r="D135" s="331"/>
      <c r="E135" s="331"/>
      <c r="F135" s="33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32" t="s">
        <v>38</v>
      </c>
      <c r="B148" s="333"/>
      <c r="C148" s="334"/>
      <c r="D148" s="214">
        <f>SUM(B136:C147)</f>
        <v>0</v>
      </c>
    </row>
    <row r="149" spans="1:6" x14ac:dyDescent="0.3">
      <c r="A149" s="332" t="s">
        <v>342</v>
      </c>
      <c r="B149" s="333"/>
      <c r="C149" s="334"/>
      <c r="D149" s="65">
        <f>D148/(COUNT(B136:C147)*2)</f>
        <v>0</v>
      </c>
    </row>
    <row r="150" spans="1:6" s="50" customFormat="1" x14ac:dyDescent="0.3">
      <c r="A150" s="54"/>
      <c r="B150" s="55"/>
      <c r="C150" s="55"/>
      <c r="D150" s="56"/>
    </row>
    <row r="151" spans="1:6" ht="19.5" x14ac:dyDescent="0.4">
      <c r="A151" s="330" t="s">
        <v>243</v>
      </c>
      <c r="B151" s="331"/>
      <c r="C151" s="331"/>
      <c r="D151" s="331"/>
      <c r="E151" s="331"/>
      <c r="F151" s="33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32" t="s">
        <v>38</v>
      </c>
      <c r="B160" s="335"/>
      <c r="C160" s="336"/>
      <c r="D160" s="215">
        <f>SUM(B152:C159)</f>
        <v>0</v>
      </c>
    </row>
    <row r="161" spans="1:6" x14ac:dyDescent="0.3">
      <c r="A161" s="332" t="s">
        <v>342</v>
      </c>
      <c r="B161" s="333"/>
      <c r="C161" s="334"/>
      <c r="D161" s="65">
        <f>D160/(COUNT(B152:C159)*2)</f>
        <v>0</v>
      </c>
    </row>
    <row r="162" spans="1:6" s="50" customFormat="1" x14ac:dyDescent="0.3">
      <c r="A162" s="54"/>
      <c r="B162" s="55"/>
      <c r="C162" s="57"/>
      <c r="D162" s="58"/>
    </row>
    <row r="163" spans="1:6" ht="19.5" x14ac:dyDescent="0.4">
      <c r="A163" s="330" t="s">
        <v>85</v>
      </c>
      <c r="B163" s="331"/>
      <c r="C163" s="331"/>
      <c r="D163" s="331"/>
      <c r="E163" s="331"/>
      <c r="F163" s="33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32" t="s">
        <v>38</v>
      </c>
      <c r="B168" s="333"/>
      <c r="C168" s="334"/>
      <c r="D168" s="214">
        <f>SUM(B164:C167)</f>
        <v>0</v>
      </c>
    </row>
    <row r="169" spans="1:6" x14ac:dyDescent="0.3">
      <c r="A169" s="332" t="s">
        <v>342</v>
      </c>
      <c r="B169" s="333"/>
      <c r="C169" s="334"/>
      <c r="D169" s="65">
        <f>D168/(COUNT(B164:C167)*2)</f>
        <v>0</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32" t="s">
        <v>38</v>
      </c>
      <c r="B176" s="333"/>
      <c r="C176" s="334"/>
      <c r="D176" s="214">
        <f>SUM(B172:C175)</f>
        <v>0</v>
      </c>
    </row>
    <row r="177" spans="1:6" x14ac:dyDescent="0.3">
      <c r="A177" s="332" t="s">
        <v>342</v>
      </c>
      <c r="B177" s="333"/>
      <c r="C177" s="334"/>
      <c r="D177" s="65">
        <f>D176/(COUNT(B172:C175)*2)</f>
        <v>0</v>
      </c>
    </row>
    <row r="178" spans="1:6" s="50" customFormat="1" x14ac:dyDescent="0.3">
      <c r="A178" s="54"/>
      <c r="B178" s="55"/>
      <c r="C178" s="55"/>
      <c r="D178" s="56"/>
    </row>
    <row r="179" spans="1:6" ht="19.5" x14ac:dyDescent="0.4">
      <c r="A179" s="330" t="s">
        <v>87</v>
      </c>
      <c r="B179" s="331"/>
      <c r="C179" s="331"/>
      <c r="D179" s="331"/>
      <c r="E179" s="331"/>
      <c r="F179" s="33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32" t="s">
        <v>38</v>
      </c>
      <c r="B185" s="333"/>
      <c r="C185" s="334"/>
      <c r="D185" s="214">
        <f>SUM(B180:C184)</f>
        <v>0</v>
      </c>
    </row>
    <row r="186" spans="1:6" x14ac:dyDescent="0.3">
      <c r="A186" s="332" t="s">
        <v>342</v>
      </c>
      <c r="B186" s="333"/>
      <c r="C186" s="334"/>
      <c r="D186" s="65">
        <f>D185/(COUNT(B180:C184)*2)</f>
        <v>0</v>
      </c>
    </row>
    <row r="187" spans="1:6" s="50" customFormat="1" x14ac:dyDescent="0.3">
      <c r="A187" s="54"/>
      <c r="B187" s="55"/>
      <c r="C187" s="55"/>
      <c r="D187" s="56"/>
    </row>
    <row r="188" spans="1:6" ht="19.5" x14ac:dyDescent="0.4">
      <c r="A188" s="330" t="s">
        <v>242</v>
      </c>
      <c r="B188" s="331"/>
      <c r="C188" s="331"/>
      <c r="D188" s="331"/>
      <c r="E188" s="331"/>
      <c r="F188" s="33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32" t="s">
        <v>38</v>
      </c>
      <c r="B193" s="333"/>
      <c r="C193" s="334"/>
      <c r="D193" s="97">
        <f>SUM(B189:C192)</f>
        <v>0</v>
      </c>
    </row>
    <row r="194" spans="1:4" x14ac:dyDescent="0.3">
      <c r="A194" s="332" t="s">
        <v>342</v>
      </c>
      <c r="B194" s="333"/>
      <c r="C194" s="33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7</vt:i4>
      </vt:variant>
    </vt:vector>
  </HeadingPairs>
  <TitlesOfParts>
    <vt:vector size="20"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'A3 Exploitation'!Zone_d_impression</vt:lpstr>
      <vt:lpstr>'A3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MH-Quali Consult</cp:lastModifiedBy>
  <cp:lastPrinted>2017-03-02T16:28:51Z</cp:lastPrinted>
  <dcterms:created xsi:type="dcterms:W3CDTF">2015-10-03T07:44:26Z</dcterms:created>
  <dcterms:modified xsi:type="dcterms:W3CDTF">2017-08-04T12:09:38Z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