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firstSheet="2"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35" i="29"/>
  <c r="B29" i="29"/>
  <c r="B28" i="29"/>
  <c r="B27" i="29"/>
  <c r="B26" i="29"/>
  <c r="B25" i="29"/>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D101" i="27" s="1"/>
  <c r="D102" i="27" s="1"/>
  <c r="C81" i="27"/>
  <c r="C79" i="27"/>
  <c r="C76" i="27"/>
  <c r="C75" i="27"/>
  <c r="C74" i="27"/>
  <c r="C60" i="27"/>
  <c r="C59" i="27"/>
  <c r="D62" i="27" s="1"/>
  <c r="D63" i="27" s="1"/>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D148" i="25" s="1"/>
  <c r="D149" i="25" s="1"/>
  <c r="C131" i="25"/>
  <c r="C129" i="25"/>
  <c r="C127" i="25"/>
  <c r="C126" i="25"/>
  <c r="C115" i="25"/>
  <c r="C114" i="25"/>
  <c r="C111" i="25"/>
  <c r="C99" i="25"/>
  <c r="C98" i="25"/>
  <c r="C93" i="25"/>
  <c r="C92" i="25"/>
  <c r="C81" i="25"/>
  <c r="C79" i="25"/>
  <c r="C76" i="25"/>
  <c r="C75" i="25"/>
  <c r="C74" i="25"/>
  <c r="D62" i="25"/>
  <c r="D63" i="25" s="1"/>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D160" i="23" s="1"/>
  <c r="D161" i="23" s="1"/>
  <c r="C144" i="23"/>
  <c r="C143" i="23"/>
  <c r="C137" i="23"/>
  <c r="D148" i="23" s="1"/>
  <c r="D149" i="23" s="1"/>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D148" i="21" s="1"/>
  <c r="D149" i="21" s="1"/>
  <c r="C131" i="21"/>
  <c r="C129" i="21"/>
  <c r="C127" i="21"/>
  <c r="C126" i="21"/>
  <c r="C115" i="21"/>
  <c r="C114" i="21"/>
  <c r="C111" i="21"/>
  <c r="C99" i="21"/>
  <c r="C98" i="21"/>
  <c r="C93" i="21"/>
  <c r="C92" i="21"/>
  <c r="C81" i="21"/>
  <c r="C79" i="21"/>
  <c r="C76" i="21"/>
  <c r="C75" i="21"/>
  <c r="C74" i="21"/>
  <c r="D62" i="21"/>
  <c r="D63" i="21" s="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D101" i="19" s="1"/>
  <c r="D102" i="19" s="1"/>
  <c r="C81" i="19"/>
  <c r="C79" i="19"/>
  <c r="C76" i="19"/>
  <c r="C75" i="19"/>
  <c r="C74" i="19"/>
  <c r="C60" i="19"/>
  <c r="C59" i="19"/>
  <c r="D62" i="19" s="1"/>
  <c r="D63" i="19" s="1"/>
  <c r="C55" i="19"/>
  <c r="C50" i="19"/>
  <c r="D51" i="19" s="1"/>
  <c r="D52" i="19" s="1"/>
  <c r="C36" i="19"/>
  <c r="D41" i="19" s="1"/>
  <c r="D42" i="19" s="1"/>
  <c r="C26" i="19"/>
  <c r="D32" i="19" s="1"/>
  <c r="D33" i="19" s="1"/>
  <c r="D22" i="19"/>
  <c r="D23" i="19" s="1"/>
  <c r="D503" i="26"/>
  <c r="C498" i="26"/>
  <c r="D500" i="26" s="1"/>
  <c r="C477" i="26"/>
  <c r="C476" i="26"/>
  <c r="D491" i="26" s="1"/>
  <c r="D492" i="26" s="1"/>
  <c r="D470" i="26"/>
  <c r="D471" i="26" s="1"/>
  <c r="C467" i="26"/>
  <c r="D461" i="26"/>
  <c r="D462" i="26" s="1"/>
  <c r="D448" i="26"/>
  <c r="C439" i="26"/>
  <c r="D442" i="26" s="1"/>
  <c r="D443" i="26" s="1"/>
  <c r="A436" i="26"/>
  <c r="C426" i="26"/>
  <c r="D429" i="26" s="1"/>
  <c r="C423" i="26"/>
  <c r="C419" i="26"/>
  <c r="C413" i="26"/>
  <c r="D415" i="26" s="1"/>
  <c r="D416" i="26" s="1"/>
  <c r="A406" i="26"/>
  <c r="C396" i="26"/>
  <c r="C395" i="26"/>
  <c r="D399" i="26" s="1"/>
  <c r="C387" i="26"/>
  <c r="C384" i="26"/>
  <c r="C374" i="26"/>
  <c r="C369" i="26"/>
  <c r="D379" i="26" s="1"/>
  <c r="D380" i="26" s="1"/>
  <c r="C359" i="26"/>
  <c r="D363" i="26" s="1"/>
  <c r="D364" i="26" s="1"/>
  <c r="A353" i="26"/>
  <c r="C341" i="26"/>
  <c r="D346" i="26" s="1"/>
  <c r="D349" i="26" s="1"/>
  <c r="D350" i="26" s="1"/>
  <c r="C333" i="26"/>
  <c r="D336" i="26" s="1"/>
  <c r="D337" i="26" s="1"/>
  <c r="C331" i="26"/>
  <c r="C330" i="26"/>
  <c r="A325" i="26"/>
  <c r="C315" i="26"/>
  <c r="D318" i="26" s="1"/>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C53" i="26"/>
  <c r="C51" i="26"/>
  <c r="D54" i="26" s="1"/>
  <c r="D55" i="26" s="1"/>
  <c r="A44" i="26"/>
  <c r="C33" i="26"/>
  <c r="C28" i="26"/>
  <c r="D37" i="26" s="1"/>
  <c r="D23" i="26"/>
  <c r="D24" i="26" s="1"/>
  <c r="A17" i="26"/>
  <c r="A8" i="26"/>
  <c r="D503" i="24"/>
  <c r="D501" i="24"/>
  <c r="C498" i="24"/>
  <c r="D500" i="24" s="1"/>
  <c r="C477" i="24"/>
  <c r="D491" i="24" s="1"/>
  <c r="D492" i="24" s="1"/>
  <c r="C476" i="24"/>
  <c r="C467" i="24"/>
  <c r="D470" i="24" s="1"/>
  <c r="D471" i="24" s="1"/>
  <c r="D461" i="24"/>
  <c r="D462" i="24" s="1"/>
  <c r="D448" i="24"/>
  <c r="D449" i="24" s="1"/>
  <c r="D442" i="24"/>
  <c r="C439" i="24"/>
  <c r="A436" i="24"/>
  <c r="C426" i="24"/>
  <c r="C423" i="24"/>
  <c r="D429" i="24" s="1"/>
  <c r="C419" i="24"/>
  <c r="C413" i="24"/>
  <c r="D415" i="24" s="1"/>
  <c r="D416" i="24" s="1"/>
  <c r="A406" i="24"/>
  <c r="C396" i="24"/>
  <c r="C395" i="24"/>
  <c r="C387" i="24"/>
  <c r="C384" i="24"/>
  <c r="D388" i="24" s="1"/>
  <c r="D389" i="24" s="1"/>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D491" i="22"/>
  <c r="D492" i="22" s="1"/>
  <c r="C477" i="22"/>
  <c r="C476" i="22"/>
  <c r="C467" i="22"/>
  <c r="D470" i="22" s="1"/>
  <c r="D471" i="22" s="1"/>
  <c r="D461" i="22"/>
  <c r="D462" i="22" s="1"/>
  <c r="D448" i="22"/>
  <c r="D442" i="22"/>
  <c r="D443" i="22" s="1"/>
  <c r="C439" i="22"/>
  <c r="A436" i="22"/>
  <c r="C426" i="22"/>
  <c r="C423" i="22"/>
  <c r="D429" i="22" s="1"/>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D285" i="22" s="1"/>
  <c r="C260" i="22"/>
  <c r="C256" i="22"/>
  <c r="C251" i="22"/>
  <c r="A249" i="22"/>
  <c r="C236" i="22"/>
  <c r="C235" i="22"/>
  <c r="D242" i="22" s="1"/>
  <c r="C224" i="22"/>
  <c r="C222" i="22"/>
  <c r="C214" i="22"/>
  <c r="C211" i="22"/>
  <c r="C204" i="22"/>
  <c r="D206" i="22" s="1"/>
  <c r="D207" i="22" s="1"/>
  <c r="C203" i="22"/>
  <c r="C195" i="22"/>
  <c r="A193" i="22"/>
  <c r="C180" i="22"/>
  <c r="C176" i="22"/>
  <c r="C174" i="22"/>
  <c r="C172" i="22"/>
  <c r="C160" i="22"/>
  <c r="D163" i="22" s="1"/>
  <c r="A153" i="22"/>
  <c r="C143" i="22"/>
  <c r="C141" i="22"/>
  <c r="D146" i="22" s="1"/>
  <c r="C140" i="22"/>
  <c r="C129" i="22"/>
  <c r="C127" i="22"/>
  <c r="C125" i="22"/>
  <c r="C121" i="22"/>
  <c r="C109" i="22"/>
  <c r="C107" i="22"/>
  <c r="A100" i="22"/>
  <c r="C87" i="22"/>
  <c r="D93" i="22" s="1"/>
  <c r="D94" i="22" s="1"/>
  <c r="C76" i="22"/>
  <c r="C75" i="22"/>
  <c r="C70" i="22"/>
  <c r="C64" i="22"/>
  <c r="C62" i="22"/>
  <c r="C53" i="22"/>
  <c r="D54" i="22" s="1"/>
  <c r="D55" i="22" s="1"/>
  <c r="C51" i="22"/>
  <c r="A44" i="22"/>
  <c r="C33" i="22"/>
  <c r="C28" i="22"/>
  <c r="D23" i="22"/>
  <c r="D24" i="22" s="1"/>
  <c r="A17" i="22"/>
  <c r="A8" i="22"/>
  <c r="D503" i="20"/>
  <c r="C498" i="20"/>
  <c r="D500" i="20" s="1"/>
  <c r="C477" i="20"/>
  <c r="C476" i="20"/>
  <c r="D491" i="20" s="1"/>
  <c r="D492" i="20" s="1"/>
  <c r="C467" i="20"/>
  <c r="D470" i="20" s="1"/>
  <c r="D471" i="20" s="1"/>
  <c r="D461" i="20"/>
  <c r="D462" i="20" s="1"/>
  <c r="D448" i="20"/>
  <c r="C439" i="20"/>
  <c r="D442" i="20" s="1"/>
  <c r="D443" i="20" s="1"/>
  <c r="A436" i="20"/>
  <c r="C426" i="20"/>
  <c r="D429" i="20" s="1"/>
  <c r="C423" i="20"/>
  <c r="C419" i="20"/>
  <c r="C413" i="20"/>
  <c r="D415" i="20" s="1"/>
  <c r="D416" i="20" s="1"/>
  <c r="A406" i="20"/>
  <c r="C396" i="20"/>
  <c r="C395" i="20"/>
  <c r="D399" i="20" s="1"/>
  <c r="C387" i="20"/>
  <c r="C384" i="20"/>
  <c r="D388" i="20" s="1"/>
  <c r="D389" i="20" s="1"/>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D285" i="20" s="1"/>
  <c r="C260" i="20"/>
  <c r="D263" i="20" s="1"/>
  <c r="D264" i="20" s="1"/>
  <c r="C256" i="20"/>
  <c r="C251" i="20"/>
  <c r="A249" i="20"/>
  <c r="C236" i="20"/>
  <c r="D242" i="20" s="1"/>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D110" i="20" s="1"/>
  <c r="D111" i="20" s="1"/>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C477" i="18"/>
  <c r="D491" i="18" s="1"/>
  <c r="D492" i="18" s="1"/>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D388" i="18" s="1"/>
  <c r="D389" i="18" s="1"/>
  <c r="C374" i="18"/>
  <c r="C369" i="18"/>
  <c r="C359" i="18"/>
  <c r="D363" i="18" s="1"/>
  <c r="D364" i="18" s="1"/>
  <c r="A353" i="18"/>
  <c r="D346" i="18"/>
  <c r="C341" i="18"/>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C129" i="18"/>
  <c r="C127" i="18"/>
  <c r="C125" i="18"/>
  <c r="C121" i="18"/>
  <c r="C109" i="18"/>
  <c r="C107" i="18"/>
  <c r="A100" i="18"/>
  <c r="C87" i="18"/>
  <c r="D93" i="18" s="1"/>
  <c r="D94" i="18" s="1"/>
  <c r="C76" i="18"/>
  <c r="C75" i="18"/>
  <c r="C70" i="18"/>
  <c r="C64" i="18"/>
  <c r="C62" i="18"/>
  <c r="D81" i="18" s="1"/>
  <c r="C53" i="18"/>
  <c r="C51" i="18"/>
  <c r="A44" i="18"/>
  <c r="D37" i="18"/>
  <c r="C33" i="18"/>
  <c r="C28" i="18"/>
  <c r="D23" i="18"/>
  <c r="D24" i="18" s="1"/>
  <c r="A17" i="18"/>
  <c r="A8" i="18"/>
  <c r="C419" i="16"/>
  <c r="C423" i="16"/>
  <c r="D186" i="22" l="1"/>
  <c r="D187" i="22" s="1"/>
  <c r="D318" i="24"/>
  <c r="D321" i="24" s="1"/>
  <c r="D322" i="24" s="1"/>
  <c r="D318" i="20"/>
  <c r="D336" i="20"/>
  <c r="D337" i="20" s="1"/>
  <c r="D37" i="22"/>
  <c r="D451" i="26"/>
  <c r="D452" i="26" s="1"/>
  <c r="D451" i="24"/>
  <c r="D452" i="24" s="1"/>
  <c r="D443" i="24"/>
  <c r="D336" i="24"/>
  <c r="D337" i="24" s="1"/>
  <c r="D110" i="18"/>
  <c r="D111" i="18" s="1"/>
  <c r="D242" i="18"/>
  <c r="D263" i="18"/>
  <c r="D264" i="18" s="1"/>
  <c r="D285" i="26"/>
  <c r="D117" i="19"/>
  <c r="D118" i="19" s="1"/>
  <c r="D83" i="21"/>
  <c r="D84" i="21" s="1"/>
  <c r="D132" i="21"/>
  <c r="D133" i="21" s="1"/>
  <c r="D160" i="21"/>
  <c r="D161" i="21" s="1"/>
  <c r="D83" i="23"/>
  <c r="D84" i="23" s="1"/>
  <c r="D132" i="25"/>
  <c r="D133" i="25" s="1"/>
  <c r="D117" i="27"/>
  <c r="D118" i="27" s="1"/>
  <c r="D285" i="18"/>
  <c r="D429" i="18"/>
  <c r="D432" i="18" s="1"/>
  <c r="D433" i="18" s="1"/>
  <c r="D134" i="20"/>
  <c r="D135" i="20" s="1"/>
  <c r="D146" i="20"/>
  <c r="D110" i="22"/>
  <c r="D111" i="22" s="1"/>
  <c r="D229" i="22"/>
  <c r="D230" i="22" s="1"/>
  <c r="D318" i="22"/>
  <c r="D336" i="22"/>
  <c r="D337" i="22" s="1"/>
  <c r="D451" i="22"/>
  <c r="D452" i="22" s="1"/>
  <c r="D285" i="24"/>
  <c r="D286" i="24" s="1"/>
  <c r="D186" i="26"/>
  <c r="D187" i="26" s="1"/>
  <c r="D101" i="21"/>
  <c r="D102" i="21" s="1"/>
  <c r="D101" i="23"/>
  <c r="D102" i="23" s="1"/>
  <c r="D101" i="25"/>
  <c r="D102" i="25" s="1"/>
  <c r="D117" i="25"/>
  <c r="D118" i="25" s="1"/>
  <c r="D160" i="27"/>
  <c r="D161" i="27" s="1"/>
  <c r="D54" i="18"/>
  <c r="D55" i="18" s="1"/>
  <c r="D134" i="18"/>
  <c r="D135" i="18" s="1"/>
  <c r="D146" i="18"/>
  <c r="D379" i="18"/>
  <c r="D380" i="18" s="1"/>
  <c r="D399" i="18"/>
  <c r="D400" i="18" s="1"/>
  <c r="D451" i="18"/>
  <c r="D452" i="18" s="1"/>
  <c r="D186" i="20"/>
  <c r="D187" i="20" s="1"/>
  <c r="D229" i="20"/>
  <c r="D230" i="20" s="1"/>
  <c r="D134" i="22"/>
  <c r="D135" i="22" s="1"/>
  <c r="D379" i="22"/>
  <c r="D380" i="22" s="1"/>
  <c r="D399" i="22"/>
  <c r="D134" i="24"/>
  <c r="D135" i="24" s="1"/>
  <c r="D146" i="24"/>
  <c r="D147" i="24" s="1"/>
  <c r="D379" i="24"/>
  <c r="D380" i="24" s="1"/>
  <c r="D399" i="24"/>
  <c r="D81" i="26"/>
  <c r="D206" i="26"/>
  <c r="D207" i="26" s="1"/>
  <c r="D242" i="26"/>
  <c r="D245" i="26" s="1"/>
  <c r="D246" i="26" s="1"/>
  <c r="D263" i="26"/>
  <c r="D264" i="26" s="1"/>
  <c r="D388" i="26"/>
  <c r="D389" i="26" s="1"/>
  <c r="D83" i="19"/>
  <c r="D84" i="19" s="1"/>
  <c r="D132" i="19"/>
  <c r="D133" i="19" s="1"/>
  <c r="D148" i="19"/>
  <c r="D149" i="19" s="1"/>
  <c r="D160" i="19"/>
  <c r="D161" i="19" s="1"/>
  <c r="D117" i="21"/>
  <c r="D118" i="21" s="1"/>
  <c r="D62" i="23"/>
  <c r="D63" i="23" s="1"/>
  <c r="D83" i="27"/>
  <c r="D84" i="27" s="1"/>
  <c r="D132" i="27"/>
  <c r="D133" i="27" s="1"/>
  <c r="D148" i="27"/>
  <c r="D149" i="27" s="1"/>
  <c r="D132" i="23"/>
  <c r="D133" i="23" s="1"/>
  <c r="D83" i="25"/>
  <c r="D84" i="25" s="1"/>
  <c r="D318" i="18"/>
  <c r="D336" i="18"/>
  <c r="D337" i="18" s="1"/>
  <c r="D81" i="22"/>
  <c r="D96" i="22" s="1"/>
  <c r="D97" i="22" s="1"/>
  <c r="D263" i="22"/>
  <c r="D264" i="22" s="1"/>
  <c r="D229" i="26"/>
  <c r="D230" i="26" s="1"/>
  <c r="D117" i="23"/>
  <c r="D118" i="23" s="1"/>
  <c r="D40" i="18"/>
  <c r="D41" i="18" s="1"/>
  <c r="D40" i="24"/>
  <c r="D41" i="24" s="1"/>
  <c r="D40" i="26"/>
  <c r="D41" i="26" s="1"/>
  <c r="D197" i="27"/>
  <c r="D198" i="27" s="1"/>
  <c r="B11" i="27" s="1"/>
  <c r="D194" i="27"/>
  <c r="D194" i="25"/>
  <c r="D194" i="23"/>
  <c r="D194" i="21"/>
  <c r="D194" i="19"/>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45" i="24"/>
  <c r="D246" i="24" s="1"/>
  <c r="D243" i="24"/>
  <c r="D164" i="24"/>
  <c r="D189" i="24"/>
  <c r="D190" i="24" s="1"/>
  <c r="D400" i="24"/>
  <c r="D96" i="24"/>
  <c r="D97" i="24" s="1"/>
  <c r="D82" i="24"/>
  <c r="D432" i="24"/>
  <c r="D433" i="24" s="1"/>
  <c r="D430" i="24"/>
  <c r="D38" i="24"/>
  <c r="D347" i="24"/>
  <c r="D288" i="22"/>
  <c r="D289" i="22" s="1"/>
  <c r="D286" i="22"/>
  <c r="D349" i="22"/>
  <c r="D350" i="22" s="1"/>
  <c r="D347" i="22"/>
  <c r="D40" i="22"/>
  <c r="D41" i="22" s="1"/>
  <c r="D38" i="22"/>
  <c r="D501" i="22"/>
  <c r="D400" i="22"/>
  <c r="D164" i="22"/>
  <c r="D432" i="22"/>
  <c r="D433" i="22" s="1"/>
  <c r="D430" i="22"/>
  <c r="D82" i="22"/>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0" i="18"/>
  <c r="D501" i="18"/>
  <c r="D82" i="18"/>
  <c r="D245" i="18"/>
  <c r="D246" i="18" s="1"/>
  <c r="D243" i="18"/>
  <c r="D147" i="18"/>
  <c r="D164" i="18"/>
  <c r="D189" i="18"/>
  <c r="D190" i="18" s="1"/>
  <c r="D402" i="18"/>
  <c r="D403" i="18" s="1"/>
  <c r="D38" i="18"/>
  <c r="D347" i="18"/>
  <c r="D449" i="18"/>
  <c r="D197" i="19" l="1"/>
  <c r="D198" i="19" s="1"/>
  <c r="B11" i="19" s="1"/>
  <c r="D197" i="23"/>
  <c r="D198" i="23" s="1"/>
  <c r="B11" i="23" s="1"/>
  <c r="D149" i="18"/>
  <c r="D150" i="18" s="1"/>
  <c r="D96" i="18"/>
  <c r="D97" i="18" s="1"/>
  <c r="D149" i="22"/>
  <c r="D150" i="22" s="1"/>
  <c r="D402" i="22"/>
  <c r="D403" i="22" s="1"/>
  <c r="D319" i="24"/>
  <c r="D402" i="24"/>
  <c r="D403" i="24" s="1"/>
  <c r="B128" i="29" s="1"/>
  <c r="D149" i="24"/>
  <c r="D150" i="24" s="1"/>
  <c r="D288" i="24"/>
  <c r="D289" i="24" s="1"/>
  <c r="D243" i="26"/>
  <c r="D349" i="18"/>
  <c r="D350" i="18" s="1"/>
  <c r="D189" i="22"/>
  <c r="D190" i="22" s="1"/>
  <c r="D197" i="21"/>
  <c r="D198" i="21" s="1"/>
  <c r="B11" i="21" s="1"/>
  <c r="D197" i="25"/>
  <c r="D198" i="25" s="1"/>
  <c r="B11" i="25" s="1"/>
  <c r="D349" i="24"/>
  <c r="D350" i="24" s="1"/>
  <c r="B119" i="29" s="1"/>
  <c r="D504" i="26"/>
  <c r="D505" i="26" s="1"/>
  <c r="B12" i="26" s="1"/>
  <c r="D504" i="22"/>
  <c r="D505" i="22" s="1"/>
  <c r="B12" i="22" s="1"/>
  <c r="D504" i="20"/>
  <c r="D505" i="20" s="1"/>
  <c r="B12" i="20" s="1"/>
  <c r="B125" i="29"/>
  <c r="B53" i="29"/>
  <c r="B93" i="29"/>
  <c r="B75" i="29"/>
  <c r="B101" i="29"/>
  <c r="B100" i="29"/>
  <c r="B55" i="29"/>
  <c r="B99" i="29"/>
  <c r="B126" i="29"/>
  <c r="B80" i="29"/>
  <c r="B116" i="29"/>
  <c r="B89" i="29"/>
  <c r="B107" i="29"/>
  <c r="B71" i="29"/>
  <c r="B98" i="29"/>
  <c r="A8" i="16"/>
  <c r="B192" i="29"/>
  <c r="B188" i="29"/>
  <c r="B129" i="29"/>
  <c r="B127" i="29"/>
  <c r="B120"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91" i="29" l="1"/>
  <c r="D504" i="24"/>
  <c r="D505" i="24" s="1"/>
  <c r="B12" i="24" s="1"/>
  <c r="D504" i="18"/>
  <c r="D505" i="18" s="1"/>
  <c r="B12"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<sst xmlns="http://schemas.openxmlformats.org/spreadsheetml/2006/main" count="4553" uniqueCount="492">
  <si>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</si>
  <si>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</si>
  <si>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</si>
  <si>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</si>
  <si>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</si>
  <si>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</si>
  <si>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</si>
  <si>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</si>
  <si>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</si>
  <si>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</si>
  <si>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</si>
  <si>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</si>
  <si>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</si>
  <si>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</si>
  <si>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</si>
  <si>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</si>
  <si>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</si>
  <si>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</si>
  <si>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</si>
  <si>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</si>
  <si>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</si>
  <si>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</si>
  <si>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</si>
  <si>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</si>
  <si>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</si>
  <si>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</si>
  <si>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</si>
  <si>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</si>
  <si>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</si>
  <si>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</si>
  <si>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</si>
  <si>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</si>
  <si>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</si>
  <si>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</si>
  <si>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</si>
  <si>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</si>
  <si>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</si>
  <si>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</si>
  <si>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</si>
  <si>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</si>
  <si>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</si>
  <si>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</si>
  <si>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</si>
  <si>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</si>
  <si>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</si>
  <si>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</si>
  <si>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</si>
  <si>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</si>
  <si>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</si>
  <si>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</si>
  <si>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</si>
  <si>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</si>
  <si>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</si>
  <si>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</si>
  <si>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</si>
  <si>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</si>
  <si>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</si>
  <si>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</si>
  <si>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</si>
  <si>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</si>
  <si>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</si>
  <si>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</si>
  <si>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</si>
  <si>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</si>
  <si>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</si>
  <si>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</si>
  <si>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</si>
  <si>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</si>
  <si>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</si>
  <si>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</si>
  <si>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</si>
  <si>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</si>
  <si>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</si>
  <si>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</si>
  <si>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</si>
  <si>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</si>
  <si>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</si>
  <si>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</si>
  <si>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</si>
  <si>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</si>
  <si>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</si>
  <si>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</si>
  <si>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</si>
  <si>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</si>
  <si>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</si>
  <si>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</si>
  <si>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</si>
  <si>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</si>
  <si>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</si>
  <si>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</si>
  <si>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</si>
  <si>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</si>
  <si>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</si>
  <si>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</si>
  <si>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</si>
  <si>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</si>
  <si>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</si>
  <si>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</si>
  <si>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</si>
  <si>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</si>
  <si>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</si>
  <si>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</si>
  <si>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</si>
  <si>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</si>
  <si>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</si>
  <si>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</si>
  <si>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</si>
  <si>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</si>
  <si>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</si>
  <si>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</si>
  <si>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</si>
  <si>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</si>
  <si>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</si>
  <si>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</si>
  <si>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</si>
  <si>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</si>
  <si>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</si>
  <si>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</si>
  <si>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</si>
  <si>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</si>
  <si>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</si>
  <si>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</si>
  <si>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</si>
  <si>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</si>
  <si>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</si>
  <si>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</si>
  <si>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</si>
  <si>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</si>
  <si>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</si>
  <si>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</si>
  <si>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</si>
  <si>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</si>
  <si>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</si>
  <si>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</si>
  <si>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</si>
  <si>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</si>
  <si>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</si>
  <si>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</si>
  <si>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</si>
  <si>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</si>
  <si>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</si>
  <si>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</si>
  <si>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</si>
  <si>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</si>
  <si>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</si>
  <si>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</si>
  <si>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</si>
  <si>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</si>
  <si>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</si>
  <si>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</si>
  <si>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</si>
  <si>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</si>
  <si>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</si>
  <si>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</si>
  <si>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</si>
  <si>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</si>
  <si>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</si>
  <si>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</si>
  <si>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</si>
  <si>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</si>
  <si>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</si>
  <si>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</si>
  <si>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</si>
  <si>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</si>
  <si>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</si>
  <si>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</si>
  <si>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</si>
  <si>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</si>
  <si>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</si>
  <si>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</si>
  <si>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</si>
  <si>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</si>
  <si>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</si>
  <si>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</si>
  <si>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</si>
  <si>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</si>
  <si>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</si>
  <si>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</si>
  <si>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</si>
  <si>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</si>
  <si>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</si>
  <si>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</si>
  <si>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</si>
  <si>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</si>
  <si>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</si>
  <si>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</si>
  <si>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</si>
  <si>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</si>
  <si>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</si>
  <si>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</si>
  <si>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</si>
  <si>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</si>
  <si>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</si>
  <si>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</si>
  <si>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</si>
  <si>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</si>
  <si>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</si>
  <si>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</si>
  <si>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</si>
  <si>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</si>
  <si>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</si>
  <si>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</si>
  <si>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</si>
  <si>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</si>
  <si>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</si>
  <si>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</si>
  <si>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</si>
  <si>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</si>
  <si>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</si>
  <si>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</si>
  <si>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</si>
  <si>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</si>
  <si>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</si>
  <si>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</si>
  <si>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</si>
  <si>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</si>
  <si>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</si>
  <si>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</si>
  <si>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</si>
  <si>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</si>
  <si>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</si>
  <si>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</si>
  <si>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</si>
  <si>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</si>
  <si>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</si>
  <si>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</si>
  <si>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</si>
  <si>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</si>
  <si>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</si>
  <si>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</si>
  <si>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</si>
  <si>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</si>
  <si>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</si>
  <si>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</si>
  <si>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</si>
  <si>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</si>
  <si>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</si>
  <si>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</si>
  <si>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</si>
  <si>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</si>
  <si>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</si>
  <si>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</si>
  <si>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</si>
  <si>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</si>
  <si>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</si>
  <si>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</si>
  <si>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</si>
  <si>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</si>
  <si>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</si>
  <si>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</si>
  <si>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</si>
  <si>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</si>
  <si>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</si>
  <si>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</si>
  <si>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</si>
  <si>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</si>
  <si>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</si>
  <si>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</si>
  <si>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</si>
  <si>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</si>
  <si>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</si>
  <si>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</si>
  <si>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</si>
  <si>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</si>
  <si>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</si>
  <si>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</si>
  <si>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</si>
  <si>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</si>
  <si>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</si>
  <si>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</si>
  <si>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</si>
  <si>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</si>
  <si>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</si>
  <si>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</si>
  <si>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</si>
  <si>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</si>
  <si>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</si>
  <si>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</si>
  <si>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</si>
  <si>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</si>
  <si>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</si>
  <si>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</si>
  <si>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</si>
  <si>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</si>
  <si>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</si>
  <si>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</si>
  <si>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</si>
  <si>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</si>
  <si>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</si>
  <si>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</si>
  <si>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</si>
  <si>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</si>
  <si>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</si>
  <si>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</si>
  <si>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</si>
  <si>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</si>
  <si>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</si>
  <si>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</si>
  <si>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</si>
  <si>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</si>
  <si>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</si>
  <si>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</si>
  <si>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</si>
  <si>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</si>
  <si>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</si>
  <si>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</si>
  <si>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</si>
  <si>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</si>
  <si>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</si>
  <si>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</si>
  <si>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</si>
  <si>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</si>
  <si>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</si>
  <si>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</si>
  <si>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</si>
  <si>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</si>
  <si>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</si>
  <si>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</si>
  <si>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</si>
  <si>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</si>
  <si>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</si>
  <si>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</si>
  <si>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</si>
  <si>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</si>
  <si>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</si>
  <si>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</si>
  <si>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</si>
  <si>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</si>
  <si>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</si>
  <si>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</si>
  <si>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</si>
  <si>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</si>
  <si>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</si>
  <si>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</si>
  <si>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</si>
  <si>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</si>
  <si>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</si>
  <si>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</si>
  <si>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</si>
  <si>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</si>
  <si>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</si>
  <si>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</si>
  <si>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</si>
  <si>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</si>
  <si>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</si>
  <si>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</si>
  <si>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</si>
  <si>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</si>
  <si>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</si>
  <si>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</si>
  <si>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</si>
  <si>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</si>
  <si>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</si>
  <si>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</si>
  <si>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</si>
  <si>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</si>
  <si>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</si>
  <si>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</si>
  <si>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</si>
  <si>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</si>
  <si>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</si>
  <si>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</si>
  <si>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</si>
  <si>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</si>
  <si>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</si>
  <si>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</si>
  <si>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</si>
  <si>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</si>
  <si>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</si>
  <si>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</si>
  <si>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</si>
  <si>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</si>
  <si>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</si>
  <si>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</si>
  <si>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</si>
  <si>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</si>
  <si>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</si>
  <si>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</si>
  <si>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</si>
  <si>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</si>
  <si>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</si>
  <si>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</si>
  <si>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</si>
  <si>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</si>
  <si>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</si>
  <si>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</si>
  <si>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</si>
  <si>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</si>
  <si>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</si>
  <si>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</si>
  <si>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</si>
  <si>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</si>
  <si>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</si>
  <si>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</si>
  <si>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</si>
  <si>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</si>
  <si>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</si>
  <si>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</si>
  <si>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</si>
  <si>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</si>
  <si>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</si>
  <si>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</si>
  <si>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</si>
  <si>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</si>
  <si>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</si>
  <si>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</si>
  <si>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</si>
  <si>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</si>
  <si>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</si>
  <si>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</si>
  <si>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</si>
  <si>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Absence de distributeurs de papier essuie-mains aux postes lave-mains de touts es rayons.</t>
  </si>
  <si>
    <t>Prévoir ces dispositifs.</t>
  </si>
  <si>
    <t>Absence de dispositifs de papier essuie-mains aux sanitaires.</t>
  </si>
  <si>
    <t>Absence de papier essuie-mains aux sanitaires.</t>
  </si>
  <si>
    <t>La température de la chambre froide est de 2,1°C.</t>
  </si>
  <si>
    <t>Le débit d'eau de la douchette de la plonge poissonnerie était faible.</t>
  </si>
  <si>
    <t>La lame de découpe de la trancheuse est écaillée.</t>
  </si>
  <si>
    <t>Il est recommandé de séparer le flux du personnel. Le cas échéant, surveiller de plus prêt l'hygiène des mains et l'hygiène vestimentaire. Une sensibilisation aux bonnes pratiques d'hygiène est essentielle pour les opérateurs polyvalents.</t>
  </si>
  <si>
    <t>Développement de rouille sur les chevalets.</t>
  </si>
  <si>
    <t>Le billot du volaille trad était souillé.</t>
  </si>
  <si>
    <t>La température du meuble volaille trad est 4,8°C.</t>
  </si>
  <si>
    <t>Suivi de l'état de santé du personnel à jour (analyses copro, visites médicales…)</t>
  </si>
  <si>
    <t>Port de chaussure et de pantalon de ville. Respecter la charte vestimentaire.</t>
  </si>
  <si>
    <t xml:space="preserve">Le buffet chaud était en marche le jour de l'audit. </t>
  </si>
  <si>
    <t>Le labo n'est pas climatisé</t>
  </si>
  <si>
    <t>Des plateaux souillés étaient maintenus dans l'armoire de rangement du matériel.
Présence de souillures persistantes sur le panier de la friteuse.</t>
  </si>
  <si>
    <t>Nous rappelons que les aliments cuits doivent être exposés à température ambiante pour une durée de 4H. Ceci est indiqué au référentiel qualité 2016.</t>
  </si>
  <si>
    <t>La chambre froide est compartimentée pour le fromage/ charcuterie à la coupe et aux volailles PLS.</t>
  </si>
  <si>
    <t>La FEFO ne pourra être maitrisée vu la pratique de la réemballe appliquée suite à la modification des prix. 
Avertir le service qualité sur cet écart.</t>
  </si>
  <si>
    <t>Le revêtement du meuble est écaillé.</t>
  </si>
  <si>
    <t>Etat de fraicheur des pois insatisfaisant. Avertir les services achat et qualité sur cet écart.
Les dattes et les kiwi exposés manquaient de fraicheur. Renforcer le triage des produits exposés.</t>
  </si>
  <si>
    <t>La harissa et la pâte d'ail n'étaient pas protégés.</t>
  </si>
  <si>
    <t>Assurer la protection de ces produits par un papier film.</t>
  </si>
  <si>
    <t>Des portes étiquettes étaient démontées au meuble des yaourts.</t>
  </si>
  <si>
    <t>Présence de piqûres de moisissures sur les portes étiquettes des meubles des yaourts.</t>
  </si>
  <si>
    <t>Le revêtement du sol est fissuré.</t>
  </si>
  <si>
    <t>Présence de piqûres de moisissures au plafond de la chambre froide. Renforcer le nettoyage à ce niveau.</t>
  </si>
  <si>
    <t>Egouttage du condensat depuis les gaines des chambres froides au sol du laboratoire.</t>
  </si>
  <si>
    <t>Le revêtement du sol de la chambre froide positive est fissuré.</t>
  </si>
  <si>
    <t>Le revêtement du sol est écaillé.</t>
  </si>
  <si>
    <t>Présence des toiles d'araignées au dessus des palettes.
Renforcer le nettoyage des zones sous palettes.</t>
  </si>
  <si>
    <t>Taux d'hygrométrie est 57,2%; correct</t>
  </si>
  <si>
    <t xml:space="preserve">Dégagement d'odeur de regards depuis la </t>
  </si>
  <si>
    <t>Le plan des postes d'appâtage est disponible.</t>
  </si>
  <si>
    <t>Absence de station de nettoyage à la réception.</t>
  </si>
  <si>
    <t xml:space="preserve">La balance et la planche de découpe étaient souillées.
</t>
  </si>
  <si>
    <t xml:space="preserve">La vitre du meuble traiteur est démontée.
Le meuble est partiellement protégé
</t>
  </si>
  <si>
    <t>Propre et rangée</t>
  </si>
  <si>
    <t>Propre</t>
  </si>
  <si>
    <t>Les refus sont enregistrés.</t>
  </si>
  <si>
    <t>Une sensibilisation a eu sur le protocole.</t>
  </si>
  <si>
    <t>Il s'agit d'un terminal de cuisson.</t>
  </si>
  <si>
    <t>Les poids vérifiés sot conformes.</t>
  </si>
  <si>
    <t xml:space="preserve">Interdire cette pratique. </t>
  </si>
  <si>
    <t>Absence de produits exposés le jour de l'audit.</t>
  </si>
  <si>
    <t>Il est recommandé de séparer le flux du personnel. Le cas échéant, surveiller de plus prêt l'hygiène des mains et l'hygiène vestimentaire. Une sensibilisation aux bonnes pratiques d'hygiène est essentielle pour les opérateurs polyvalents</t>
  </si>
  <si>
    <t>Le protocole de lavage des mains n'était pas maitrisé. Une sensibilisation a eu lieu le jour de l'audit sur l'hygiène des mains.</t>
  </si>
  <si>
    <t>Un opérateur polyvalent assurait les tâches aux rayons fromage et volaille trad. Le risque de contamination croisée est accru à ce niveau.</t>
  </si>
  <si>
    <t>Le glaçage des poissons sur l'étal n'était pas suffisant.</t>
  </si>
  <si>
    <t>Le stockage des condiments est dans la chambre froide FLEG.</t>
  </si>
  <si>
    <t>Absence de local poubelle.
Les bennes étaient maintenues à proximité du monte charge.</t>
  </si>
  <si>
    <t>Les nouveaux paramètres sont transmis au directeur.</t>
  </si>
  <si>
    <t>Gestion des réclamations clients (Enregistrement et classement des actions correctives, et communication)</t>
  </si>
  <si>
    <t>Mme Meriam CHOUCHENE</t>
  </si>
  <si>
    <t>Directeur &amp; chefs rayons</t>
  </si>
  <si>
    <t>Même chambre froide FLEG</t>
  </si>
  <si>
    <t>Assurer la protection du meuble.</t>
  </si>
  <si>
    <t>Fixer le revêtement du sol.</t>
  </si>
  <si>
    <t xml:space="preserve">
Le laboratoire ouvre sur la réserve.
</t>
  </si>
  <si>
    <t xml:space="preserve">La planche de découpe est fissurée; raboter cet ustensile.
</t>
  </si>
  <si>
    <t xml:space="preserve">Absence d'un local déchets. Prévoir un endroit adapté pour le stockage des ordures. </t>
  </si>
  <si>
    <t>Sfax Chihia</t>
  </si>
  <si>
    <t>Les viennoiseries ne font pas l'objet de traçabilité. 
Assurer le suivi des produits décongelés dans la fiche correspondante.</t>
  </si>
  <si>
    <t xml:space="preserve">Entreposage des seaux remplis de condiments au labo pour faciliter le ravitaillement ultérieur du rayon condiments. </t>
  </si>
  <si>
    <t>Une sensibilisation sur le protocole a eu lieu le jour de l'audit.</t>
  </si>
  <si>
    <t>Durée d'exposition des produits</t>
  </si>
  <si>
    <t>Taux de réalisation du plan d'action précédent (2 si tout le PA est réalisé, 1 si le taux 100%&gt;Txt&gt;0%, et 0 si le taux est 0%- ne préciser que le taux dans la case commentaire)</t>
  </si>
  <si>
    <t xml:space="preserve">Glaçage étiquetage des produits </t>
  </si>
  <si>
    <t xml:space="preserve">Absence d'odeur nauséabonde </t>
  </si>
  <si>
    <t xml:space="preserve">Les viennoiseries étaient exposées dans le meuble froid en arrêt. </t>
  </si>
  <si>
    <t xml:space="preserve">L'opérateur du rayon assurait simultanément les opérations au rayon volaille trad. Le risque de contamination croisée est accru à ce niveau. 
</t>
  </si>
  <si>
    <t>Le respect de la date de retrait des fromages à la coupe ne pourra être respectée vu la pratique de la réemballe appliquée suite à la modification des prix. 
Avertir le service qualité sur cet écart.</t>
  </si>
  <si>
    <t>Les étiquettes ont été modifiées le jour de l'audit suite à une modification de prix des articles. Il y'a perte de traçabilité des produits réemballés.
Avertir le service qualité sur cet écart.</t>
  </si>
  <si>
    <t xml:space="preserve"> Une sensibilisation sur l'hygiène des mains a eu lieu le jour de l'audit.</t>
  </si>
  <si>
    <t>Nous rappelons que les horaires de sorties des déchets doivent être affichés dans chaque rayon et dans la réception.</t>
  </si>
  <si>
    <t>Le nouveau recruté au rayon fromage ne possédait pas de dossier médical.</t>
  </si>
  <si>
    <t>Taux de réalisation du plan d'action précédent</t>
  </si>
  <si>
    <t xml:space="preserve">Assurer la protection de l'accès par une porte ou des rideaux à lanières.
</t>
  </si>
  <si>
    <t>Le billot du volaille trad est fortement fissuré; le nettoyage de cet équipement devient difficile.
Raboter cet équipement.</t>
  </si>
  <si>
    <t>La température de l'escalope de dinde est de 5,5°C.</t>
  </si>
  <si>
    <t>L'emplacement des DEIV sont adjacents au rayons poissonnerie, charcuterie et volaille trad et condiments.
Les postes d'appâtage ne sont pas fixés.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</si>
</sst>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4" fontId="12" fillId="5" borderId="6" xfId="0" applyNumberFormat="1"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62A5-419D-9570-A0558BA580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62A5-419D-9570-A0558BA5805A}"/>
            </c:ext>
          </c:extLst>
        </c:ser>
        <c:dLbls>
          <c:showLegendKey val="0"/>
          <c:showVal val="1"/>
          <c:showCatName val="0"/>
          <c:showSerName val="0"/>
          <c:showPercent val="0"/>
          <c:showBubbleSize val="0"/>
        </c:dLbls>
        <c:gapWidth val="75"/>
        <c:overlap val="40"/>
        <c:axId val="180065504"/>
        <c:axId val="316350528"/>
      </c:barChart>
      <c:catAx>
        <c:axId val="180065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350528"/>
        <c:crosses val="autoZero"/>
        <c:auto val="1"/>
        <c:lblAlgn val="ctr"/>
        <c:lblOffset val="100"/>
        <c:noMultiLvlLbl val="0"/>
      </c:catAx>
      <c:valAx>
        <c:axId val="31635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065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0.92307692307692313</c:v>
                </c:pt>
                <c:pt idx="1">
                  <c:v>0</c:v>
                </c:pt>
                <c:pt idx="2">
                  <c:v>0</c:v>
                </c:pt>
                <c:pt idx="3">
                  <c:v>0</c:v>
                </c:pt>
                <c:pt idx="4">
                  <c:v>0</c:v>
                </c:pt>
                <c:pt idx="5">
                  <c:v>0</c:v>
                </c:pt>
              </c:numCache>
            </c:numRef>
          </c:val>
          <c:extLst>
            <c:ext xmlns:c16="http://schemas.microsoft.com/office/drawing/2014/chart" uri="{C3380CC4-5D6E-409C-BE32-E72D297353CC}">
              <c16:uniqueId val="{00000000-2BF2-4A9F-ACF6-85BA69B6318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2BF2-4A9F-ACF6-85BA69B63183}"/>
            </c:ext>
          </c:extLst>
        </c:ser>
        <c:dLbls>
          <c:showLegendKey val="0"/>
          <c:showVal val="1"/>
          <c:showCatName val="0"/>
          <c:showSerName val="0"/>
          <c:showPercent val="0"/>
          <c:showBubbleSize val="0"/>
        </c:dLbls>
        <c:gapWidth val="75"/>
        <c:overlap val="40"/>
        <c:axId val="309700624"/>
        <c:axId val="309701184"/>
      </c:barChart>
      <c:catAx>
        <c:axId val="309700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701184"/>
        <c:crosses val="autoZero"/>
        <c:auto val="1"/>
        <c:lblAlgn val="ctr"/>
        <c:lblOffset val="100"/>
        <c:noMultiLvlLbl val="0"/>
      </c:catAx>
      <c:valAx>
        <c:axId val="30970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700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c:v>
                </c:pt>
                <c:pt idx="2">
                  <c:v>0</c:v>
                </c:pt>
                <c:pt idx="3">
                  <c:v>0</c:v>
                </c:pt>
                <c:pt idx="4">
                  <c:v>0</c:v>
                </c:pt>
                <c:pt idx="5">
                  <c:v>0</c:v>
                </c:pt>
              </c:numCache>
            </c:numRef>
          </c:val>
          <c:extLst>
            <c:ext xmlns:c16="http://schemas.microsoft.com/office/drawing/2014/chart" uri="{C3380CC4-5D6E-409C-BE32-E72D297353CC}">
              <c16:uniqueId val="{00000000-E2E3-4D5E-B64B-DF4361CA78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2E3-4D5E-B64B-DF4361CA7836}"/>
            </c:ext>
          </c:extLst>
        </c:ser>
        <c:dLbls>
          <c:showLegendKey val="0"/>
          <c:showVal val="1"/>
          <c:showCatName val="0"/>
          <c:showSerName val="0"/>
          <c:showPercent val="0"/>
          <c:showBubbleSize val="0"/>
        </c:dLbls>
        <c:gapWidth val="75"/>
        <c:overlap val="40"/>
        <c:axId val="309724816"/>
        <c:axId val="309725376"/>
      </c:barChart>
      <c:catAx>
        <c:axId val="309724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725376"/>
        <c:crosses val="autoZero"/>
        <c:auto val="1"/>
        <c:lblAlgn val="ctr"/>
        <c:lblOffset val="100"/>
        <c:noMultiLvlLbl val="0"/>
      </c:catAx>
      <c:valAx>
        <c:axId val="309725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72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6683-4292-A307-BE3D3A6956D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6683-4292-A307-BE3D3A6956D4}"/>
            </c:ext>
          </c:extLst>
        </c:ser>
        <c:dLbls>
          <c:showLegendKey val="0"/>
          <c:showVal val="1"/>
          <c:showCatName val="0"/>
          <c:showSerName val="0"/>
          <c:showPercent val="0"/>
          <c:showBubbleSize val="0"/>
        </c:dLbls>
        <c:gapWidth val="75"/>
        <c:overlap val="40"/>
        <c:axId val="309728176"/>
        <c:axId val="309728736"/>
      </c:barChart>
      <c:catAx>
        <c:axId val="30972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728736"/>
        <c:crosses val="autoZero"/>
        <c:auto val="1"/>
        <c:lblAlgn val="ctr"/>
        <c:lblOffset val="100"/>
        <c:noMultiLvlLbl val="0"/>
      </c:catAx>
      <c:valAx>
        <c:axId val="309728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72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142C-408E-9CBD-CFED96C04D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142C-408E-9CBD-CFED96C04D12}"/>
            </c:ext>
          </c:extLst>
        </c:ser>
        <c:dLbls>
          <c:showLegendKey val="0"/>
          <c:showVal val="1"/>
          <c:showCatName val="0"/>
          <c:showSerName val="0"/>
          <c:showPercent val="0"/>
          <c:showBubbleSize val="0"/>
        </c:dLbls>
        <c:gapWidth val="75"/>
        <c:overlap val="40"/>
        <c:axId val="310538864"/>
        <c:axId val="310539424"/>
      </c:barChart>
      <c:catAx>
        <c:axId val="310538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539424"/>
        <c:crosses val="autoZero"/>
        <c:auto val="1"/>
        <c:lblAlgn val="ctr"/>
        <c:lblOffset val="100"/>
        <c:noMultiLvlLbl val="0"/>
      </c:catAx>
      <c:valAx>
        <c:axId val="31053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538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c:v>
                </c:pt>
                <c:pt idx="2">
                  <c:v>0</c:v>
                </c:pt>
                <c:pt idx="3">
                  <c:v>0</c:v>
                </c:pt>
                <c:pt idx="4">
                  <c:v>0</c:v>
                </c:pt>
                <c:pt idx="5">
                  <c:v>0</c:v>
                </c:pt>
              </c:numCache>
            </c:numRef>
          </c:val>
          <c:extLst>
            <c:ext xmlns:c16="http://schemas.microsoft.com/office/drawing/2014/chart" uri="{C3380CC4-5D6E-409C-BE32-E72D297353CC}">
              <c16:uniqueId val="{00000000-DA24-47BE-A825-4B38F39C744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DA24-47BE-A825-4B38F39C7448}"/>
            </c:ext>
          </c:extLst>
        </c:ser>
        <c:dLbls>
          <c:showLegendKey val="0"/>
          <c:showVal val="1"/>
          <c:showCatName val="0"/>
          <c:showSerName val="0"/>
          <c:showPercent val="0"/>
          <c:showBubbleSize val="0"/>
        </c:dLbls>
        <c:gapWidth val="75"/>
        <c:overlap val="40"/>
        <c:axId val="310542224"/>
        <c:axId val="310542784"/>
      </c:barChart>
      <c:catAx>
        <c:axId val="31054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542784"/>
        <c:crosses val="autoZero"/>
        <c:auto val="1"/>
        <c:lblAlgn val="ctr"/>
        <c:lblOffset val="100"/>
        <c:noMultiLvlLbl val="0"/>
      </c:catAx>
      <c:valAx>
        <c:axId val="310542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54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730F-44A8-B8ED-76D4E850AEF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730F-44A8-B8ED-76D4E850AEFB}"/>
            </c:ext>
          </c:extLst>
        </c:ser>
        <c:dLbls>
          <c:showLegendKey val="0"/>
          <c:showVal val="1"/>
          <c:showCatName val="0"/>
          <c:showSerName val="0"/>
          <c:showPercent val="0"/>
          <c:showBubbleSize val="0"/>
        </c:dLbls>
        <c:gapWidth val="75"/>
        <c:overlap val="40"/>
        <c:axId val="310545584"/>
        <c:axId val="310194224"/>
      </c:barChart>
      <c:catAx>
        <c:axId val="31054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194224"/>
        <c:crosses val="autoZero"/>
        <c:auto val="1"/>
        <c:lblAlgn val="ctr"/>
        <c:lblOffset val="100"/>
        <c:noMultiLvlLbl val="0"/>
      </c:catAx>
      <c:valAx>
        <c:axId val="31019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54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0.81372549019607843</c:v>
                </c:pt>
                <c:pt idx="1">
                  <c:v>0</c:v>
                </c:pt>
                <c:pt idx="2">
                  <c:v>0</c:v>
                </c:pt>
                <c:pt idx="3">
                  <c:v>0</c:v>
                </c:pt>
                <c:pt idx="4">
                  <c:v>0</c:v>
                </c:pt>
                <c:pt idx="5">
                  <c:v>0</c:v>
                </c:pt>
              </c:numCache>
            </c:numRef>
          </c:val>
          <c:extLst>
            <c:ext xmlns:c16="http://schemas.microsoft.com/office/drawing/2014/chart" uri="{C3380CC4-5D6E-409C-BE32-E72D297353CC}">
              <c16:uniqueId val="{00000000-3550-433C-8008-D9FFDD6550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3550-433C-8008-D9FFDD6550EE}"/>
            </c:ext>
          </c:extLst>
        </c:ser>
        <c:dLbls>
          <c:showLegendKey val="0"/>
          <c:showVal val="1"/>
          <c:showCatName val="0"/>
          <c:showSerName val="0"/>
          <c:showPercent val="0"/>
          <c:showBubbleSize val="0"/>
        </c:dLbls>
        <c:gapWidth val="75"/>
        <c:overlap val="40"/>
        <c:axId val="310197024"/>
        <c:axId val="310197584"/>
      </c:barChart>
      <c:catAx>
        <c:axId val="310197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197584"/>
        <c:crosses val="autoZero"/>
        <c:auto val="1"/>
        <c:lblAlgn val="ctr"/>
        <c:lblOffset val="100"/>
        <c:noMultiLvlLbl val="0"/>
      </c:catAx>
      <c:valAx>
        <c:axId val="31019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197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0.9269406392694064</c:v>
                </c:pt>
                <c:pt idx="1">
                  <c:v>0</c:v>
                </c:pt>
                <c:pt idx="2">
                  <c:v>0</c:v>
                </c:pt>
                <c:pt idx="3">
                  <c:v>0</c:v>
                </c:pt>
                <c:pt idx="4">
                  <c:v>0</c:v>
                </c:pt>
                <c:pt idx="5">
                  <c:v>0</c:v>
                </c:pt>
              </c:numCache>
            </c:numRef>
          </c:val>
          <c:extLst>
            <c:ext xmlns:c16="http://schemas.microsoft.com/office/drawing/2014/chart" uri="{C3380CC4-5D6E-409C-BE32-E72D297353CC}">
              <c16:uniqueId val="{00000000-6EDE-4ABF-A0EE-3AFD126812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6EDE-4ABF-A0EE-3AFD126812AA}"/>
            </c:ext>
          </c:extLst>
        </c:ser>
        <c:dLbls>
          <c:showLegendKey val="0"/>
          <c:showVal val="1"/>
          <c:showCatName val="0"/>
          <c:showSerName val="0"/>
          <c:showPercent val="0"/>
          <c:showBubbleSize val="0"/>
        </c:dLbls>
        <c:gapWidth val="75"/>
        <c:overlap val="40"/>
        <c:axId val="310200384"/>
        <c:axId val="310200944"/>
      </c:barChart>
      <c:catAx>
        <c:axId val="310200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200944"/>
        <c:crosses val="autoZero"/>
        <c:auto val="1"/>
        <c:lblAlgn val="ctr"/>
        <c:lblOffset val="100"/>
        <c:noMultiLvlLbl val="0"/>
      </c:catAx>
      <c:valAx>
        <c:axId val="310200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200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0.87033306473274241</c:v>
                </c:pt>
                <c:pt idx="1">
                  <c:v>0</c:v>
                </c:pt>
                <c:pt idx="2">
                  <c:v>0</c:v>
                </c:pt>
                <c:pt idx="3">
                  <c:v>0</c:v>
                </c:pt>
                <c:pt idx="4">
                  <c:v>0</c:v>
                </c:pt>
                <c:pt idx="5">
                  <c:v>0</c:v>
                </c:pt>
              </c:numCache>
            </c:numRef>
          </c:val>
          <c:extLst>
            <c:ext xmlns:c16="http://schemas.microsoft.com/office/drawing/2014/chart" uri="{C3380CC4-5D6E-409C-BE32-E72D297353CC}">
              <c16:uniqueId val="{00000000-103A-4F97-B8C7-85DCC396CF6E}"/>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103A-4F97-B8C7-85DCC396CF6E}"/>
            </c:ext>
          </c:extLst>
        </c:ser>
        <c:dLbls>
          <c:showLegendKey val="0"/>
          <c:showVal val="0"/>
          <c:showCatName val="0"/>
          <c:showSerName val="0"/>
          <c:showPercent val="0"/>
          <c:showBubbleSize val="0"/>
        </c:dLbls>
        <c:gapWidth val="75"/>
        <c:overlap val="-25"/>
        <c:axId val="306531984"/>
        <c:axId val="306532544"/>
        <c:extLst/>
      </c:barChart>
      <c:catAx>
        <c:axId val="3065319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532544"/>
        <c:crosses val="autoZero"/>
        <c:auto val="1"/>
        <c:lblAlgn val="ctr"/>
        <c:lblOffset val="100"/>
        <c:noMultiLvlLbl val="0"/>
      </c:catAx>
      <c:valAx>
        <c:axId val="3065325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653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3B5-43B8-A40B-23001FDC2520}"/>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3B5-43B8-A40B-23001FDC2520}"/>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3B5-43B8-A40B-23001FDC2520}"/>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3B5-43B8-A40B-23001FDC2520}"/>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3B5-43B8-A40B-23001FDC2520}"/>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3B5-43B8-A40B-23001FDC252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0.48214285714285715</c:v>
                </c:pt>
                <c:pt idx="1">
                  <c:v>0</c:v>
                </c:pt>
                <c:pt idx="2">
                  <c:v>0</c:v>
                </c:pt>
                <c:pt idx="3">
                  <c:v>0</c:v>
                </c:pt>
                <c:pt idx="4">
                  <c:v>0</c:v>
                </c:pt>
                <c:pt idx="5">
                  <c:v>0</c:v>
                </c:pt>
              </c:numCache>
            </c:numRef>
          </c:val>
          <c:extLst>
            <c:ext xmlns:c16="http://schemas.microsoft.com/office/drawing/2014/chart" uri="{C3380CC4-5D6E-409C-BE32-E72D297353CC}">
              <c16:uniqueId val="{00000006-B3B5-43B8-A40B-23001FDC25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3B5-43B8-A40B-23001FDC2520}"/>
            </c:ext>
          </c:extLst>
        </c:ser>
        <c:dLbls>
          <c:showLegendKey val="0"/>
          <c:showVal val="1"/>
          <c:showCatName val="0"/>
          <c:showSerName val="0"/>
          <c:showPercent val="0"/>
          <c:showBubbleSize val="0"/>
        </c:dLbls>
        <c:gapWidth val="65"/>
        <c:axId val="306535344"/>
        <c:axId val="306535904"/>
        <c:extLst/>
      </c:barChart>
      <c:catAx>
        <c:axId val="30653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535904"/>
        <c:crosses val="autoZero"/>
        <c:auto val="1"/>
        <c:lblAlgn val="ctr"/>
        <c:lblOffset val="100"/>
        <c:noMultiLvlLbl val="0"/>
      </c:catAx>
      <c:valAx>
        <c:axId val="30653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653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c:v>
                </c:pt>
                <c:pt idx="1">
                  <c:v>0</c:v>
                </c:pt>
                <c:pt idx="2">
                  <c:v>0</c:v>
                </c:pt>
                <c:pt idx="3">
                  <c:v>0</c:v>
                </c:pt>
                <c:pt idx="4">
                  <c:v>0</c:v>
                </c:pt>
                <c:pt idx="5">
                  <c:v>0</c:v>
                </c:pt>
              </c:numCache>
            </c:numRef>
          </c:val>
          <c:extLst>
            <c:ext xmlns:c16="http://schemas.microsoft.com/office/drawing/2014/chart" uri="{C3380CC4-5D6E-409C-BE32-E72D297353CC}">
              <c16:uniqueId val="{00000000-4026-4519-8C09-EEFEE9E4DD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4026-4519-8C09-EEFEE9E4DD6C}"/>
            </c:ext>
          </c:extLst>
        </c:ser>
        <c:dLbls>
          <c:showLegendKey val="0"/>
          <c:showVal val="1"/>
          <c:showCatName val="0"/>
          <c:showSerName val="0"/>
          <c:showPercent val="0"/>
          <c:showBubbleSize val="0"/>
        </c:dLbls>
        <c:gapWidth val="75"/>
        <c:overlap val="40"/>
        <c:axId val="316353328"/>
        <c:axId val="316353888"/>
      </c:barChart>
      <c:catAx>
        <c:axId val="31635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353888"/>
        <c:crosses val="autoZero"/>
        <c:auto val="1"/>
        <c:lblAlgn val="ctr"/>
        <c:lblOffset val="100"/>
        <c:noMultiLvlLbl val="0"/>
      </c:catAx>
      <c:valAx>
        <c:axId val="31635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35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c:v>
                </c:pt>
                <c:pt idx="1">
                  <c:v>0</c:v>
                </c:pt>
                <c:pt idx="2">
                  <c:v>0</c:v>
                </c:pt>
                <c:pt idx="3">
                  <c:v>0</c:v>
                </c:pt>
                <c:pt idx="4">
                  <c:v>0</c:v>
                </c:pt>
                <c:pt idx="5">
                  <c:v>0</c:v>
                </c:pt>
              </c:numCache>
            </c:numRef>
          </c:val>
          <c:extLst>
            <c:ext xmlns:c16="http://schemas.microsoft.com/office/drawing/2014/chart" uri="{C3380CC4-5D6E-409C-BE32-E72D297353CC}">
              <c16:uniqueId val="{00000000-5FD3-4F88-9B26-2890EC502A5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5FD3-4F88-9B26-2890EC502A57}"/>
            </c:ext>
          </c:extLst>
        </c:ser>
        <c:dLbls>
          <c:showLegendKey val="0"/>
          <c:showVal val="1"/>
          <c:showCatName val="0"/>
          <c:showSerName val="0"/>
          <c:showPercent val="0"/>
          <c:showBubbleSize val="0"/>
        </c:dLbls>
        <c:gapWidth val="75"/>
        <c:overlap val="40"/>
        <c:axId val="316356688"/>
        <c:axId val="316357248"/>
      </c:barChart>
      <c:catAx>
        <c:axId val="31635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357248"/>
        <c:crosses val="autoZero"/>
        <c:auto val="1"/>
        <c:lblAlgn val="ctr"/>
        <c:lblOffset val="100"/>
        <c:noMultiLvlLbl val="0"/>
      </c:catAx>
      <c:valAx>
        <c:axId val="316357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35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0.86538461538461542</c:v>
                </c:pt>
                <c:pt idx="1">
                  <c:v>0</c:v>
                </c:pt>
                <c:pt idx="2">
                  <c:v>0</c:v>
                </c:pt>
                <c:pt idx="3">
                  <c:v>0</c:v>
                </c:pt>
                <c:pt idx="4">
                  <c:v>0</c:v>
                </c:pt>
                <c:pt idx="5">
                  <c:v>0</c:v>
                </c:pt>
              </c:numCache>
            </c:numRef>
          </c:val>
          <c:extLst>
            <c:ext xmlns:c16="http://schemas.microsoft.com/office/drawing/2014/chart" uri="{C3380CC4-5D6E-409C-BE32-E72D297353CC}">
              <c16:uniqueId val="{00000000-A1D0-404B-84D0-91BD8EE9E2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A1D0-404B-84D0-91BD8EE9E200}"/>
            </c:ext>
          </c:extLst>
        </c:ser>
        <c:dLbls>
          <c:showLegendKey val="0"/>
          <c:showVal val="1"/>
          <c:showCatName val="0"/>
          <c:showSerName val="0"/>
          <c:showPercent val="0"/>
          <c:showBubbleSize val="0"/>
        </c:dLbls>
        <c:gapWidth val="75"/>
        <c:overlap val="40"/>
        <c:axId val="316901104"/>
        <c:axId val="316901664"/>
      </c:barChart>
      <c:catAx>
        <c:axId val="316901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901664"/>
        <c:crosses val="autoZero"/>
        <c:auto val="1"/>
        <c:lblAlgn val="ctr"/>
        <c:lblOffset val="100"/>
        <c:noMultiLvlLbl val="0"/>
      </c:catAx>
      <c:valAx>
        <c:axId val="316901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901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0.88235294117647056</c:v>
                </c:pt>
                <c:pt idx="1">
                  <c:v>0</c:v>
                </c:pt>
                <c:pt idx="2">
                  <c:v>0</c:v>
                </c:pt>
                <c:pt idx="3">
                  <c:v>0</c:v>
                </c:pt>
                <c:pt idx="4">
                  <c:v>0</c:v>
                </c:pt>
                <c:pt idx="5">
                  <c:v>0</c:v>
                </c:pt>
              </c:numCache>
            </c:numRef>
          </c:val>
          <c:extLst>
            <c:ext xmlns:c16="http://schemas.microsoft.com/office/drawing/2014/chart" uri="{C3380CC4-5D6E-409C-BE32-E72D297353CC}">
              <c16:uniqueId val="{00000000-159C-44F3-B05B-BC423673A6D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159C-44F3-B05B-BC423673A6D3}"/>
            </c:ext>
          </c:extLst>
        </c:ser>
        <c:dLbls>
          <c:showLegendKey val="0"/>
          <c:showVal val="1"/>
          <c:showCatName val="0"/>
          <c:showSerName val="0"/>
          <c:showPercent val="0"/>
          <c:showBubbleSize val="0"/>
        </c:dLbls>
        <c:gapWidth val="75"/>
        <c:overlap val="40"/>
        <c:axId val="316904464"/>
        <c:axId val="316905024"/>
      </c:barChart>
      <c:catAx>
        <c:axId val="31690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905024"/>
        <c:crosses val="autoZero"/>
        <c:auto val="1"/>
        <c:lblAlgn val="ctr"/>
        <c:lblOffset val="100"/>
        <c:noMultiLvlLbl val="0"/>
      </c:catAx>
      <c:valAx>
        <c:axId val="31690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90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0.95833333333333337</c:v>
                </c:pt>
                <c:pt idx="1">
                  <c:v>0</c:v>
                </c:pt>
                <c:pt idx="2">
                  <c:v>0</c:v>
                </c:pt>
                <c:pt idx="3">
                  <c:v>0</c:v>
                </c:pt>
                <c:pt idx="4">
                  <c:v>0</c:v>
                </c:pt>
                <c:pt idx="5">
                  <c:v>0</c:v>
                </c:pt>
              </c:numCache>
            </c:numRef>
          </c:val>
          <c:extLst>
            <c:ext xmlns:c16="http://schemas.microsoft.com/office/drawing/2014/chart" uri="{C3380CC4-5D6E-409C-BE32-E72D297353CC}">
              <c16:uniqueId val="{00000000-CC76-4344-861E-3F82C058B33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CC76-4344-861E-3F82C058B33A}"/>
            </c:ext>
          </c:extLst>
        </c:ser>
        <c:dLbls>
          <c:showLegendKey val="0"/>
          <c:showVal val="1"/>
          <c:showCatName val="0"/>
          <c:showSerName val="0"/>
          <c:showPercent val="0"/>
          <c:showBubbleSize val="0"/>
        </c:dLbls>
        <c:gapWidth val="75"/>
        <c:overlap val="40"/>
        <c:axId val="316629632"/>
        <c:axId val="316630192"/>
      </c:barChart>
      <c:catAx>
        <c:axId val="316629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630192"/>
        <c:crosses val="autoZero"/>
        <c:auto val="1"/>
        <c:lblAlgn val="ctr"/>
        <c:lblOffset val="100"/>
        <c:noMultiLvlLbl val="0"/>
      </c:catAx>
      <c:valAx>
        <c:axId val="31663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629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0.92307692307692313</c:v>
                </c:pt>
                <c:pt idx="1">
                  <c:v>0</c:v>
                </c:pt>
                <c:pt idx="2">
                  <c:v>0</c:v>
                </c:pt>
                <c:pt idx="3">
                  <c:v>0</c:v>
                </c:pt>
                <c:pt idx="4">
                  <c:v>0</c:v>
                </c:pt>
                <c:pt idx="5">
                  <c:v>0</c:v>
                </c:pt>
              </c:numCache>
            </c:numRef>
          </c:val>
          <c:extLst>
            <c:ext xmlns:c16="http://schemas.microsoft.com/office/drawing/2014/chart" uri="{C3380CC4-5D6E-409C-BE32-E72D297353CC}">
              <c16:uniqueId val="{00000000-655E-47A1-A1E9-7B36DB9ED0E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655E-47A1-A1E9-7B36DB9ED0ED}"/>
            </c:ext>
          </c:extLst>
        </c:ser>
        <c:dLbls>
          <c:showLegendKey val="0"/>
          <c:showVal val="1"/>
          <c:showCatName val="0"/>
          <c:showSerName val="0"/>
          <c:showPercent val="0"/>
          <c:showBubbleSize val="0"/>
        </c:dLbls>
        <c:gapWidth val="75"/>
        <c:overlap val="40"/>
        <c:axId val="316632992"/>
        <c:axId val="316633552"/>
      </c:barChart>
      <c:catAx>
        <c:axId val="31663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633552"/>
        <c:crosses val="autoZero"/>
        <c:auto val="1"/>
        <c:lblAlgn val="ctr"/>
        <c:lblOffset val="100"/>
        <c:noMultiLvlLbl val="0"/>
      </c:catAx>
      <c:valAx>
        <c:axId val="31663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63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c:v>
                </c:pt>
                <c:pt idx="2">
                  <c:v>0</c:v>
                </c:pt>
                <c:pt idx="3">
                  <c:v>0</c:v>
                </c:pt>
                <c:pt idx="4">
                  <c:v>0</c:v>
                </c:pt>
                <c:pt idx="5">
                  <c:v>0</c:v>
                </c:pt>
              </c:numCache>
            </c:numRef>
          </c:val>
          <c:extLst>
            <c:ext xmlns:c16="http://schemas.microsoft.com/office/drawing/2014/chart" uri="{C3380CC4-5D6E-409C-BE32-E72D297353CC}">
              <c16:uniqueId val="{00000000-42CD-4CF7-B5EC-FF838A10B4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42CD-4CF7-B5EC-FF838A10B4BA}"/>
            </c:ext>
          </c:extLst>
        </c:ser>
        <c:dLbls>
          <c:showLegendKey val="0"/>
          <c:showVal val="1"/>
          <c:showCatName val="0"/>
          <c:showSerName val="0"/>
          <c:showPercent val="0"/>
          <c:showBubbleSize val="0"/>
        </c:dLbls>
        <c:gapWidth val="75"/>
        <c:overlap val="40"/>
        <c:axId val="316636352"/>
        <c:axId val="309694464"/>
      </c:barChart>
      <c:catAx>
        <c:axId val="31663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694464"/>
        <c:crosses val="autoZero"/>
        <c:auto val="1"/>
        <c:lblAlgn val="ctr"/>
        <c:lblOffset val="100"/>
        <c:noMultiLvlLbl val="0"/>
      </c:catAx>
      <c:valAx>
        <c:axId val="30969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63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0.9821428571428571</c:v>
                </c:pt>
                <c:pt idx="1">
                  <c:v>0</c:v>
                </c:pt>
                <c:pt idx="2">
                  <c:v>0</c:v>
                </c:pt>
                <c:pt idx="3">
                  <c:v>0</c:v>
                </c:pt>
                <c:pt idx="4">
                  <c:v>0</c:v>
                </c:pt>
                <c:pt idx="5">
                  <c:v>0</c:v>
                </c:pt>
              </c:numCache>
            </c:numRef>
          </c:val>
          <c:extLst>
            <c:ext xmlns:c16="http://schemas.microsoft.com/office/drawing/2014/chart" uri="{C3380CC4-5D6E-409C-BE32-E72D297353CC}">
              <c16:uniqueId val="{00000000-26AD-4D25-AF00-268CADC295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26AD-4D25-AF00-268CADC29500}"/>
            </c:ext>
          </c:extLst>
        </c:ser>
        <c:dLbls>
          <c:showLegendKey val="0"/>
          <c:showVal val="1"/>
          <c:showCatName val="0"/>
          <c:showSerName val="0"/>
          <c:showPercent val="0"/>
          <c:showBubbleSize val="0"/>
        </c:dLbls>
        <c:gapWidth val="75"/>
        <c:overlap val="40"/>
        <c:axId val="309697264"/>
        <c:axId val="309697824"/>
      </c:barChart>
      <c:catAx>
        <c:axId val="309697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697824"/>
        <c:crosses val="autoZero"/>
        <c:auto val="1"/>
        <c:lblAlgn val="ctr"/>
        <c:lblOffset val="100"/>
        <c:noMultiLvlLbl val="0"/>
      </c:catAx>
      <c:valAx>
        <c:axId val="30969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697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4" zoomScaleNormal="100" zoomScaleSheetLayoutView="100" workbookViewId="0">
      <selection activeCell="B189" sqref="B189:C18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3" t="s">
        <v>379</v>
      </c>
      <c r="B18" s="263"/>
      <c r="C18" s="263"/>
      <c r="D18" s="264" t="s">
        <v>472</v>
      </c>
      <c r="E18" s="264"/>
      <c r="F18" s="264"/>
      <c r="G18" s="264"/>
      <c r="H18" s="264"/>
      <c r="I18" s="264"/>
      <c r="J18" s="264"/>
      <c r="K18" s="264"/>
    </row>
    <row r="20" spans="1:11" ht="16.5" x14ac:dyDescent="0.3">
      <c r="A20" s="204"/>
      <c r="B20" s="199"/>
      <c r="C20" s="199"/>
      <c r="D20" s="199"/>
      <c r="E20" s="199"/>
      <c r="F20" s="199"/>
      <c r="G20" s="199"/>
      <c r="H20" s="199"/>
      <c r="I20" s="199"/>
    </row>
    <row r="21" spans="1:11" x14ac:dyDescent="0.25">
      <c r="A21" s="265" t="s">
        <v>380</v>
      </c>
      <c r="B21" s="265"/>
      <c r="C21" s="265"/>
      <c r="D21" s="265"/>
      <c r="E21" s="265"/>
      <c r="F21" s="265"/>
      <c r="G21" s="265"/>
      <c r="H21" s="265"/>
      <c r="I21" s="265"/>
      <c r="J21" s="265"/>
      <c r="K21" s="265"/>
    </row>
    <row r="22" spans="1:11" x14ac:dyDescent="0.25">
      <c r="A22" s="205"/>
      <c r="B22" s="200"/>
      <c r="C22" s="200"/>
      <c r="D22" s="199"/>
      <c r="E22" s="199"/>
      <c r="F22" s="199"/>
      <c r="G22" s="199"/>
      <c r="H22" s="199"/>
      <c r="I22" s="199"/>
    </row>
    <row r="23" spans="1:11" ht="42" customHeight="1" x14ac:dyDescent="0.25">
      <c r="A23" s="206" t="s">
        <v>381</v>
      </c>
      <c r="B23" s="259" t="s">
        <v>382</v>
      </c>
      <c r="C23" s="259"/>
      <c r="D23" s="199"/>
      <c r="E23" s="199"/>
      <c r="F23" s="199"/>
      <c r="G23" s="199"/>
      <c r="H23" s="199"/>
      <c r="I23" s="199"/>
      <c r="J23" s="198" t="str">
        <f>D18</f>
        <v>Sfax Chihia</v>
      </c>
    </row>
    <row r="24" spans="1:11" ht="33" customHeight="1" x14ac:dyDescent="0.25">
      <c r="A24" s="207" t="s">
        <v>383</v>
      </c>
      <c r="B24" s="258">
        <f>AVERAGE('A1 Exploitation'!D505,'A1 Technique'!D198)</f>
        <v>0.87033306473274241</v>
      </c>
      <c r="C24" s="258"/>
      <c r="D24" s="199"/>
      <c r="E24" s="199"/>
      <c r="F24" s="199"/>
      <c r="G24" s="199"/>
      <c r="H24" s="199"/>
      <c r="I24" s="199"/>
    </row>
    <row r="25" spans="1:11" ht="33" customHeight="1" x14ac:dyDescent="0.25">
      <c r="A25" s="206" t="s">
        <v>384</v>
      </c>
      <c r="B25" s="258">
        <f>AVERAGE('A2 Exploitation'!D505,'A2 Technique'!D198)</f>
        <v>0</v>
      </c>
      <c r="C25" s="258"/>
      <c r="D25" s="199"/>
      <c r="E25" s="199"/>
      <c r="F25" s="199"/>
      <c r="G25" s="199"/>
      <c r="H25" s="199"/>
      <c r="I25" s="199"/>
    </row>
    <row r="26" spans="1:11" ht="33" customHeight="1" x14ac:dyDescent="0.25">
      <c r="A26" s="207" t="s">
        <v>385</v>
      </c>
      <c r="B26" s="258">
        <f>AVERAGE('A3 Exploitation'!D505,'A3 Technique'!D198)</f>
        <v>0</v>
      </c>
      <c r="C26" s="258"/>
      <c r="D26" s="199"/>
      <c r="E26" s="199"/>
      <c r="F26" s="199"/>
      <c r="G26" s="199"/>
      <c r="H26" s="199"/>
      <c r="I26" s="199"/>
    </row>
    <row r="27" spans="1:11" ht="33" customHeight="1" x14ac:dyDescent="0.25">
      <c r="A27" s="207" t="s">
        <v>386</v>
      </c>
      <c r="B27" s="258">
        <f>AVERAGE('A4 Exploitation'!D505,'A4 Technique'!D198)</f>
        <v>0</v>
      </c>
      <c r="C27" s="258"/>
      <c r="D27" s="199"/>
      <c r="E27" s="199"/>
      <c r="F27" s="199"/>
      <c r="G27" s="199"/>
      <c r="H27" s="199"/>
      <c r="I27" s="199"/>
    </row>
    <row r="28" spans="1:11" ht="33" customHeight="1" x14ac:dyDescent="0.25">
      <c r="A28" s="206" t="s">
        <v>387</v>
      </c>
      <c r="B28" s="258">
        <f>AVERAGE('A5 Exploitation'!D505,'A5 Technique'!D198)</f>
        <v>0</v>
      </c>
      <c r="C28" s="258"/>
      <c r="D28" s="199"/>
      <c r="E28" s="199"/>
      <c r="F28" s="199"/>
      <c r="G28" s="199"/>
      <c r="H28" s="199"/>
      <c r="I28" s="199"/>
    </row>
    <row r="29" spans="1:11" ht="33" customHeight="1" x14ac:dyDescent="0.25">
      <c r="A29" s="206" t="s">
        <v>388</v>
      </c>
      <c r="B29" s="258">
        <f>AVERAGE('A6 Exploitation'!D505,'A6 Technique'!D198)</f>
        <v>0</v>
      </c>
      <c r="C29" s="258"/>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59" t="s">
        <v>389</v>
      </c>
      <c r="C33" s="259"/>
      <c r="D33" s="199"/>
      <c r="E33" s="199"/>
      <c r="F33" s="199"/>
      <c r="G33" s="199"/>
      <c r="H33" s="199"/>
      <c r="I33" s="199"/>
      <c r="J33" s="198" t="str">
        <f>D18</f>
        <v>Sfax Chihia</v>
      </c>
    </row>
    <row r="34" spans="1:10" ht="33" customHeight="1" x14ac:dyDescent="0.25">
      <c r="A34" s="207" t="s">
        <v>383</v>
      </c>
      <c r="B34" s="258">
        <f>'A1 Exploitation'!D505</f>
        <v>0.9269406392694064</v>
      </c>
      <c r="C34" s="258"/>
      <c r="D34" s="199"/>
      <c r="E34" s="199"/>
      <c r="F34" s="199"/>
      <c r="G34" s="199"/>
      <c r="H34" s="199"/>
      <c r="I34" s="199"/>
    </row>
    <row r="35" spans="1:10" ht="33" customHeight="1" x14ac:dyDescent="0.25">
      <c r="A35" s="206" t="s">
        <v>384</v>
      </c>
      <c r="B35" s="258">
        <f>'A2 Exploitation'!D505</f>
        <v>0</v>
      </c>
      <c r="C35" s="258"/>
      <c r="D35" s="199"/>
      <c r="E35" s="199"/>
      <c r="F35" s="199"/>
      <c r="G35" s="199"/>
      <c r="H35" s="199"/>
      <c r="I35" s="199"/>
    </row>
    <row r="36" spans="1:10" ht="33" customHeight="1" x14ac:dyDescent="0.25">
      <c r="A36" s="207" t="s">
        <v>385</v>
      </c>
      <c r="B36" s="258">
        <f>'A3 Exploitation'!D505</f>
        <v>0</v>
      </c>
      <c r="C36" s="258"/>
      <c r="D36" s="199"/>
      <c r="E36" s="199"/>
      <c r="F36" s="199"/>
      <c r="G36" s="199"/>
      <c r="H36" s="199"/>
      <c r="I36" s="199"/>
    </row>
    <row r="37" spans="1:10" ht="33" customHeight="1" x14ac:dyDescent="0.25">
      <c r="A37" s="207" t="s">
        <v>386</v>
      </c>
      <c r="B37" s="258">
        <f>'A4 Exploitation'!D505</f>
        <v>0</v>
      </c>
      <c r="C37" s="258"/>
      <c r="D37" s="199"/>
      <c r="E37" s="199"/>
      <c r="F37" s="199"/>
      <c r="G37" s="199"/>
      <c r="H37" s="199"/>
      <c r="I37" s="199"/>
    </row>
    <row r="38" spans="1:10" ht="33" customHeight="1" x14ac:dyDescent="0.25">
      <c r="A38" s="206" t="s">
        <v>387</v>
      </c>
      <c r="B38" s="258">
        <f>'A5 Exploitation'!D505</f>
        <v>0</v>
      </c>
      <c r="C38" s="258"/>
      <c r="D38" s="199"/>
      <c r="E38" s="199"/>
      <c r="F38" s="199"/>
      <c r="G38" s="199"/>
      <c r="H38" s="199"/>
      <c r="I38" s="199"/>
    </row>
    <row r="39" spans="1:10" ht="33" customHeight="1" x14ac:dyDescent="0.25">
      <c r="A39" s="206" t="s">
        <v>388</v>
      </c>
      <c r="B39" s="258">
        <f>'A6 Exploitation'!D505</f>
        <v>0</v>
      </c>
      <c r="C39" s="258"/>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2" t="s">
        <v>390</v>
      </c>
      <c r="C42" s="262"/>
      <c r="D42" s="199"/>
      <c r="E42" s="199"/>
      <c r="F42" s="199"/>
      <c r="G42" s="199"/>
      <c r="H42" s="199"/>
      <c r="I42" s="199"/>
      <c r="J42" s="198" t="str">
        <f>D18</f>
        <v>Sfax Chihia</v>
      </c>
    </row>
    <row r="43" spans="1:10" ht="33" customHeight="1" x14ac:dyDescent="0.25">
      <c r="A43" s="207" t="s">
        <v>383</v>
      </c>
      <c r="B43" s="258">
        <f>AVERAGE('A1 Exploitation'!D503, 'A1 Technique'!D196)</f>
        <v>0.48214285714285715</v>
      </c>
      <c r="C43" s="258"/>
      <c r="D43" s="199"/>
      <c r="E43" s="199"/>
      <c r="F43" s="199"/>
      <c r="G43" s="199"/>
      <c r="H43" s="199"/>
      <c r="I43" s="199"/>
    </row>
    <row r="44" spans="1:10" ht="33" customHeight="1" x14ac:dyDescent="0.25">
      <c r="A44" s="206" t="s">
        <v>384</v>
      </c>
      <c r="B44" s="258">
        <f>AVERAGE('A2 Exploitation'!D503, 'A2 Technique'!D196)</f>
        <v>0</v>
      </c>
      <c r="C44" s="258"/>
      <c r="D44" s="199"/>
      <c r="E44" s="199"/>
      <c r="F44" s="199"/>
      <c r="G44" s="199"/>
      <c r="H44" s="199"/>
      <c r="I44" s="199"/>
    </row>
    <row r="45" spans="1:10" ht="33" customHeight="1" x14ac:dyDescent="0.25">
      <c r="A45" s="207" t="s">
        <v>385</v>
      </c>
      <c r="B45" s="258">
        <f>AVERAGE('A3 Exploitation'!D503, 'A3 Technique'!D196)</f>
        <v>0</v>
      </c>
      <c r="C45" s="258"/>
      <c r="D45" s="199"/>
      <c r="E45" s="199"/>
      <c r="F45" s="199"/>
      <c r="G45" s="199"/>
      <c r="H45" s="199"/>
      <c r="I45" s="199"/>
    </row>
    <row r="46" spans="1:10" ht="33" customHeight="1" x14ac:dyDescent="0.25">
      <c r="A46" s="207" t="s">
        <v>386</v>
      </c>
      <c r="B46" s="258">
        <f>AVERAGE('A4 Exploitation'!D503, 'A4 Technique'!D196)</f>
        <v>0</v>
      </c>
      <c r="C46" s="258"/>
      <c r="D46" s="199"/>
      <c r="E46" s="199"/>
      <c r="F46" s="199"/>
      <c r="G46" s="199"/>
      <c r="H46" s="199"/>
      <c r="I46" s="199"/>
    </row>
    <row r="47" spans="1:10" ht="33" customHeight="1" x14ac:dyDescent="0.25">
      <c r="A47" s="206" t="s">
        <v>387</v>
      </c>
      <c r="B47" s="258">
        <f>AVERAGE('A5 Exploitation'!D503, 'A5 Technique'!D196)</f>
        <v>0</v>
      </c>
      <c r="C47" s="258"/>
      <c r="D47" s="199"/>
      <c r="E47" s="199"/>
      <c r="F47" s="199"/>
      <c r="G47" s="199"/>
      <c r="H47" s="199"/>
      <c r="I47" s="199"/>
    </row>
    <row r="48" spans="1:10" ht="33" customHeight="1" x14ac:dyDescent="0.25">
      <c r="A48" s="206" t="s">
        <v>388</v>
      </c>
      <c r="B48" s="258">
        <f>AVERAGE('A6 Exploitation'!D503, 'A6 Technique'!D196)</f>
        <v>0</v>
      </c>
      <c r="C48" s="258"/>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59" t="s">
        <v>391</v>
      </c>
      <c r="C51" s="259"/>
      <c r="D51" s="199"/>
      <c r="E51" s="199"/>
      <c r="F51" s="199"/>
      <c r="G51" s="199"/>
      <c r="H51" s="199"/>
      <c r="I51" s="199"/>
      <c r="J51" s="198" t="str">
        <f>D18</f>
        <v>Sfax Chihia</v>
      </c>
    </row>
    <row r="52" spans="1:10" ht="33" customHeight="1" x14ac:dyDescent="0.25">
      <c r="A52" s="207" t="s">
        <v>383</v>
      </c>
      <c r="B52" s="261">
        <f>'A1 Exploitation'!D41</f>
        <v>1</v>
      </c>
      <c r="C52" s="261"/>
      <c r="D52" s="199"/>
      <c r="E52" s="199"/>
      <c r="F52" s="199"/>
      <c r="G52" s="199"/>
      <c r="H52" s="199"/>
      <c r="I52" s="199"/>
    </row>
    <row r="53" spans="1:10" ht="33" customHeight="1" x14ac:dyDescent="0.25">
      <c r="A53" s="206" t="s">
        <v>384</v>
      </c>
      <c r="B53" s="261">
        <f>'A2 Exploitation'!D41</f>
        <v>0</v>
      </c>
      <c r="C53" s="261"/>
      <c r="D53" s="199"/>
      <c r="E53" s="199"/>
      <c r="F53" s="199"/>
      <c r="G53" s="199"/>
      <c r="H53" s="199"/>
      <c r="I53" s="199"/>
    </row>
    <row r="54" spans="1:10" ht="33" customHeight="1" x14ac:dyDescent="0.25">
      <c r="A54" s="207" t="s">
        <v>385</v>
      </c>
      <c r="B54" s="261">
        <f>'A3 Exploitation'!D41</f>
        <v>0</v>
      </c>
      <c r="C54" s="261"/>
      <c r="D54" s="199"/>
      <c r="E54" s="199"/>
      <c r="F54" s="199"/>
      <c r="G54" s="199"/>
      <c r="H54" s="199"/>
      <c r="I54" s="199"/>
    </row>
    <row r="55" spans="1:10" ht="33" customHeight="1" x14ac:dyDescent="0.25">
      <c r="A55" s="207" t="s">
        <v>386</v>
      </c>
      <c r="B55" s="261">
        <f>'A4 Exploitation'!D41</f>
        <v>0</v>
      </c>
      <c r="C55" s="261"/>
      <c r="D55" s="199"/>
      <c r="E55" s="199"/>
      <c r="F55" s="199"/>
      <c r="G55" s="199"/>
      <c r="H55" s="199"/>
      <c r="I55" s="199"/>
    </row>
    <row r="56" spans="1:10" ht="33" customHeight="1" x14ac:dyDescent="0.25">
      <c r="A56" s="206" t="s">
        <v>387</v>
      </c>
      <c r="B56" s="261">
        <f>'A5 Exploitation'!D41</f>
        <v>0</v>
      </c>
      <c r="C56" s="261"/>
      <c r="D56" s="199"/>
      <c r="E56" s="199"/>
      <c r="F56" s="199"/>
      <c r="G56" s="199"/>
      <c r="H56" s="199"/>
      <c r="I56" s="199"/>
    </row>
    <row r="57" spans="1:10" ht="33" customHeight="1" x14ac:dyDescent="0.25">
      <c r="A57" s="206" t="s">
        <v>388</v>
      </c>
      <c r="B57" s="261">
        <f>'A6 Exploitation'!D41</f>
        <v>0</v>
      </c>
      <c r="C57" s="26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59" t="s">
        <v>392</v>
      </c>
      <c r="C60" s="259"/>
      <c r="D60" s="199"/>
      <c r="E60" s="199"/>
      <c r="F60" s="199"/>
      <c r="G60" s="199"/>
      <c r="H60" s="199"/>
      <c r="I60" s="199"/>
      <c r="J60" s="198" t="str">
        <f>D18</f>
        <v>Sfax Chihia</v>
      </c>
    </row>
    <row r="61" spans="1:10" ht="33" customHeight="1" x14ac:dyDescent="0.25">
      <c r="A61" s="207" t="s">
        <v>383</v>
      </c>
      <c r="B61" s="258">
        <f>'A1 Exploitation'!D97</f>
        <v>0.98</v>
      </c>
      <c r="C61" s="258"/>
      <c r="D61" s="199"/>
      <c r="E61" s="199"/>
      <c r="F61" s="199"/>
      <c r="G61" s="199"/>
      <c r="H61" s="199"/>
      <c r="I61" s="199"/>
    </row>
    <row r="62" spans="1:10" ht="33" customHeight="1" x14ac:dyDescent="0.25">
      <c r="A62" s="206" t="s">
        <v>384</v>
      </c>
      <c r="B62" s="258">
        <f>'A2 Exploitation'!D97</f>
        <v>0</v>
      </c>
      <c r="C62" s="258"/>
      <c r="D62" s="199"/>
      <c r="E62" s="199"/>
      <c r="F62" s="199"/>
      <c r="G62" s="199"/>
      <c r="H62" s="199"/>
      <c r="I62" s="199"/>
    </row>
    <row r="63" spans="1:10" ht="33" customHeight="1" x14ac:dyDescent="0.25">
      <c r="A63" s="207" t="s">
        <v>385</v>
      </c>
      <c r="B63" s="258">
        <f>'A3 Exploitation'!D97</f>
        <v>0</v>
      </c>
      <c r="C63" s="258"/>
      <c r="D63" s="199"/>
      <c r="E63" s="199"/>
      <c r="F63" s="199"/>
      <c r="G63" s="199"/>
      <c r="H63" s="199"/>
      <c r="I63" s="199"/>
    </row>
    <row r="64" spans="1:10" ht="33" customHeight="1" x14ac:dyDescent="0.25">
      <c r="A64" s="207" t="s">
        <v>386</v>
      </c>
      <c r="B64" s="258">
        <f>'A4 Exploitation'!D97</f>
        <v>0</v>
      </c>
      <c r="C64" s="258"/>
      <c r="D64" s="199"/>
      <c r="E64" s="199"/>
      <c r="F64" s="199"/>
      <c r="G64" s="199"/>
      <c r="H64" s="199"/>
      <c r="I64" s="199"/>
    </row>
    <row r="65" spans="1:10" ht="33" customHeight="1" x14ac:dyDescent="0.25">
      <c r="A65" s="206" t="s">
        <v>387</v>
      </c>
      <c r="B65" s="258">
        <f>'A5 Exploitation'!D97</f>
        <v>0</v>
      </c>
      <c r="C65" s="258"/>
      <c r="D65" s="199"/>
      <c r="E65" s="199"/>
      <c r="F65" s="199"/>
      <c r="G65" s="199"/>
      <c r="H65" s="199"/>
      <c r="I65" s="199"/>
    </row>
    <row r="66" spans="1:10" ht="33" customHeight="1" x14ac:dyDescent="0.25">
      <c r="A66" s="206" t="s">
        <v>388</v>
      </c>
      <c r="B66" s="258">
        <f>'A6 Exploitation'!D97</f>
        <v>0</v>
      </c>
      <c r="C66" s="258"/>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59" t="s">
        <v>393</v>
      </c>
      <c r="C69" s="259"/>
      <c r="D69" s="199"/>
      <c r="E69" s="199"/>
      <c r="F69" s="199"/>
      <c r="G69" s="199"/>
      <c r="H69" s="199"/>
      <c r="I69" s="199"/>
      <c r="J69" s="198" t="str">
        <f>D18</f>
        <v>Sfax Chihia</v>
      </c>
    </row>
    <row r="70" spans="1:10" ht="33" customHeight="1" x14ac:dyDescent="0.25">
      <c r="A70" s="207" t="s">
        <v>383</v>
      </c>
      <c r="B70" s="258">
        <f>'A1 Exploitation'!D150</f>
        <v>0.76</v>
      </c>
      <c r="C70" s="258"/>
      <c r="D70" s="199"/>
      <c r="E70" s="199"/>
      <c r="F70" s="199"/>
      <c r="G70" s="199"/>
      <c r="H70" s="199"/>
      <c r="I70" s="199"/>
    </row>
    <row r="71" spans="1:10" ht="33" customHeight="1" x14ac:dyDescent="0.25">
      <c r="A71" s="206" t="s">
        <v>384</v>
      </c>
      <c r="B71" s="258">
        <f>'A2 Exploitation'!D150</f>
        <v>0</v>
      </c>
      <c r="C71" s="258"/>
      <c r="D71" s="199"/>
      <c r="E71" s="199"/>
      <c r="F71" s="199"/>
      <c r="G71" s="199"/>
      <c r="H71" s="199"/>
      <c r="I71" s="199"/>
    </row>
    <row r="72" spans="1:10" ht="33" customHeight="1" x14ac:dyDescent="0.25">
      <c r="A72" s="207" t="s">
        <v>385</v>
      </c>
      <c r="B72" s="258">
        <f>'A3 Exploitation'!D150</f>
        <v>0</v>
      </c>
      <c r="C72" s="258"/>
      <c r="D72" s="199"/>
      <c r="E72" s="199"/>
      <c r="F72" s="199"/>
      <c r="G72" s="199"/>
      <c r="H72" s="199"/>
      <c r="I72" s="199"/>
    </row>
    <row r="73" spans="1:10" ht="33" customHeight="1" x14ac:dyDescent="0.25">
      <c r="A73" s="207" t="s">
        <v>386</v>
      </c>
      <c r="B73" s="258">
        <f>'A4 Exploitation'!D150</f>
        <v>0</v>
      </c>
      <c r="C73" s="258"/>
      <c r="D73" s="199"/>
      <c r="E73" s="199"/>
      <c r="F73" s="199"/>
      <c r="G73" s="199"/>
      <c r="H73" s="199"/>
      <c r="I73" s="199"/>
    </row>
    <row r="74" spans="1:10" ht="33" customHeight="1" x14ac:dyDescent="0.25">
      <c r="A74" s="206" t="s">
        <v>387</v>
      </c>
      <c r="B74" s="258">
        <f>'A5 Exploitation'!D150</f>
        <v>0</v>
      </c>
      <c r="C74" s="258"/>
      <c r="D74" s="199"/>
      <c r="E74" s="199"/>
      <c r="F74" s="199"/>
      <c r="G74" s="199"/>
      <c r="H74" s="199"/>
      <c r="I74" s="199"/>
    </row>
    <row r="75" spans="1:10" ht="33" customHeight="1" x14ac:dyDescent="0.25">
      <c r="A75" s="206" t="s">
        <v>388</v>
      </c>
      <c r="B75" s="258">
        <f>'A6 Exploitation'!D150</f>
        <v>0</v>
      </c>
      <c r="C75" s="258"/>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59" t="s">
        <v>394</v>
      </c>
      <c r="C78" s="259"/>
      <c r="D78" s="199"/>
      <c r="E78" s="199"/>
      <c r="F78" s="199"/>
      <c r="G78" s="199"/>
      <c r="H78" s="199"/>
      <c r="I78" s="199"/>
      <c r="J78" s="198" t="str">
        <f>D18</f>
        <v>Sfax Chihia</v>
      </c>
    </row>
    <row r="79" spans="1:10" ht="33" customHeight="1" x14ac:dyDescent="0.25">
      <c r="A79" s="207" t="s">
        <v>383</v>
      </c>
      <c r="B79" s="258">
        <f>'A1 Exploitation'!D190</f>
        <v>0.86538461538461542</v>
      </c>
      <c r="C79" s="258"/>
      <c r="D79" s="199"/>
      <c r="E79" s="199"/>
      <c r="F79" s="199"/>
      <c r="G79" s="199"/>
      <c r="H79" s="199"/>
      <c r="I79" s="199"/>
    </row>
    <row r="80" spans="1:10" ht="33" customHeight="1" x14ac:dyDescent="0.25">
      <c r="A80" s="206" t="s">
        <v>384</v>
      </c>
      <c r="B80" s="258">
        <f>'A2 Exploitation'!D190</f>
        <v>0</v>
      </c>
      <c r="C80" s="258"/>
      <c r="D80" s="199"/>
      <c r="E80" s="199"/>
      <c r="F80" s="199"/>
      <c r="G80" s="199"/>
      <c r="H80" s="199"/>
      <c r="I80" s="199"/>
    </row>
    <row r="81" spans="1:10" ht="33" customHeight="1" x14ac:dyDescent="0.25">
      <c r="A81" s="207" t="s">
        <v>385</v>
      </c>
      <c r="B81" s="258">
        <f>'A3 Exploitation'!D190</f>
        <v>0</v>
      </c>
      <c r="C81" s="258"/>
      <c r="D81" s="199"/>
      <c r="E81" s="199"/>
      <c r="F81" s="199"/>
      <c r="G81" s="199"/>
      <c r="H81" s="199"/>
      <c r="I81" s="199"/>
    </row>
    <row r="82" spans="1:10" ht="33" customHeight="1" x14ac:dyDescent="0.25">
      <c r="A82" s="207" t="s">
        <v>386</v>
      </c>
      <c r="B82" s="258">
        <f>'A4 Exploitation'!D190</f>
        <v>0</v>
      </c>
      <c r="C82" s="258"/>
      <c r="D82" s="199"/>
      <c r="E82" s="199"/>
      <c r="F82" s="199"/>
      <c r="G82" s="199"/>
      <c r="H82" s="199"/>
      <c r="I82" s="199"/>
    </row>
    <row r="83" spans="1:10" ht="33" customHeight="1" x14ac:dyDescent="0.25">
      <c r="A83" s="206" t="s">
        <v>387</v>
      </c>
      <c r="B83" s="258">
        <f>'A5 Exploitation'!D190</f>
        <v>0</v>
      </c>
      <c r="C83" s="258"/>
      <c r="D83" s="199"/>
      <c r="E83" s="199"/>
      <c r="F83" s="199"/>
      <c r="G83" s="199"/>
      <c r="H83" s="199"/>
      <c r="I83" s="199"/>
    </row>
    <row r="84" spans="1:10" ht="33" customHeight="1" x14ac:dyDescent="0.25">
      <c r="A84" s="206" t="s">
        <v>388</v>
      </c>
      <c r="B84" s="258">
        <f>'A6 Exploitation'!D190</f>
        <v>0</v>
      </c>
      <c r="C84" s="258"/>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59" t="s">
        <v>395</v>
      </c>
      <c r="C87" s="259"/>
      <c r="D87" s="199"/>
      <c r="E87" s="199"/>
      <c r="F87" s="199"/>
      <c r="G87" s="199"/>
      <c r="H87" s="199"/>
      <c r="I87" s="199"/>
      <c r="J87" s="198" t="str">
        <f>D18</f>
        <v>Sfax Chihia</v>
      </c>
    </row>
    <row r="88" spans="1:10" ht="33" customHeight="1" x14ac:dyDescent="0.25">
      <c r="A88" s="207" t="s">
        <v>383</v>
      </c>
      <c r="B88" s="258">
        <f>'A1 Exploitation'!D246</f>
        <v>0.88235294117647056</v>
      </c>
      <c r="C88" s="258"/>
      <c r="D88" s="199"/>
      <c r="E88" s="199"/>
      <c r="F88" s="199"/>
      <c r="G88" s="199"/>
      <c r="H88" s="199"/>
      <c r="I88" s="199"/>
    </row>
    <row r="89" spans="1:10" ht="33" customHeight="1" x14ac:dyDescent="0.25">
      <c r="A89" s="206" t="s">
        <v>384</v>
      </c>
      <c r="B89" s="258">
        <f>'A2 Exploitation'!D246</f>
        <v>0</v>
      </c>
      <c r="C89" s="258"/>
      <c r="D89" s="199"/>
      <c r="E89" s="199"/>
      <c r="F89" s="199"/>
      <c r="G89" s="199"/>
      <c r="H89" s="199"/>
      <c r="I89" s="199"/>
    </row>
    <row r="90" spans="1:10" ht="33" customHeight="1" x14ac:dyDescent="0.25">
      <c r="A90" s="207" t="s">
        <v>385</v>
      </c>
      <c r="B90" s="258">
        <f>'A3 Exploitation'!D246</f>
        <v>0</v>
      </c>
      <c r="C90" s="258"/>
      <c r="D90" s="199"/>
      <c r="E90" s="199"/>
      <c r="F90" s="199"/>
      <c r="G90" s="199"/>
      <c r="H90" s="199"/>
      <c r="I90" s="199"/>
    </row>
    <row r="91" spans="1:10" ht="33" customHeight="1" x14ac:dyDescent="0.25">
      <c r="A91" s="207" t="s">
        <v>386</v>
      </c>
      <c r="B91" s="258">
        <f>'A4 Exploitation'!D246</f>
        <v>0</v>
      </c>
      <c r="C91" s="258"/>
      <c r="D91" s="199"/>
      <c r="E91" s="199"/>
      <c r="F91" s="199"/>
      <c r="G91" s="199"/>
      <c r="H91" s="199"/>
      <c r="I91" s="199"/>
    </row>
    <row r="92" spans="1:10" ht="33" customHeight="1" x14ac:dyDescent="0.25">
      <c r="A92" s="206" t="s">
        <v>387</v>
      </c>
      <c r="B92" s="258">
        <f>'A5 Exploitation'!D246</f>
        <v>0</v>
      </c>
      <c r="C92" s="258"/>
      <c r="D92" s="199"/>
      <c r="E92" s="199"/>
      <c r="F92" s="199"/>
      <c r="G92" s="199"/>
      <c r="H92" s="199"/>
      <c r="I92" s="199"/>
    </row>
    <row r="93" spans="1:10" ht="33" customHeight="1" x14ac:dyDescent="0.25">
      <c r="A93" s="206" t="s">
        <v>388</v>
      </c>
      <c r="B93" s="258">
        <f>'A6 Exploitation'!D246</f>
        <v>0</v>
      </c>
      <c r="C93" s="258"/>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59" t="s">
        <v>396</v>
      </c>
      <c r="C96" s="259"/>
      <c r="D96" s="199"/>
      <c r="E96" s="199"/>
      <c r="F96" s="199"/>
      <c r="G96" s="199"/>
      <c r="H96" s="199"/>
      <c r="I96" s="199"/>
      <c r="J96" s="198" t="str">
        <f>D18</f>
        <v>Sfax Chihia</v>
      </c>
    </row>
    <row r="97" spans="1:10" ht="33" customHeight="1" x14ac:dyDescent="0.25">
      <c r="A97" s="207" t="s">
        <v>383</v>
      </c>
      <c r="B97" s="258">
        <f>'A1 Exploitation'!D289</f>
        <v>0.95833333333333337</v>
      </c>
      <c r="C97" s="258"/>
      <c r="D97" s="199"/>
      <c r="E97" s="199"/>
      <c r="F97" s="199"/>
      <c r="G97" s="199"/>
      <c r="H97" s="199"/>
      <c r="I97" s="199"/>
    </row>
    <row r="98" spans="1:10" ht="33" customHeight="1" x14ac:dyDescent="0.25">
      <c r="A98" s="206" t="s">
        <v>384</v>
      </c>
      <c r="B98" s="258">
        <f>'A2 Exploitation'!D289</f>
        <v>0</v>
      </c>
      <c r="C98" s="258"/>
      <c r="D98" s="199"/>
      <c r="E98" s="199"/>
      <c r="F98" s="199"/>
      <c r="G98" s="199"/>
      <c r="H98" s="199"/>
      <c r="I98" s="199"/>
    </row>
    <row r="99" spans="1:10" ht="33" customHeight="1" x14ac:dyDescent="0.25">
      <c r="A99" s="207" t="s">
        <v>385</v>
      </c>
      <c r="B99" s="258">
        <f>'A3 Exploitation'!D289</f>
        <v>0</v>
      </c>
      <c r="C99" s="258"/>
      <c r="D99" s="199"/>
      <c r="E99" s="199"/>
      <c r="F99" s="199"/>
      <c r="G99" s="199"/>
      <c r="H99" s="199"/>
      <c r="I99" s="199"/>
    </row>
    <row r="100" spans="1:10" ht="33" customHeight="1" x14ac:dyDescent="0.25">
      <c r="A100" s="207" t="s">
        <v>386</v>
      </c>
      <c r="B100" s="258">
        <f>'A4 Exploitation'!D289</f>
        <v>0</v>
      </c>
      <c r="C100" s="258"/>
      <c r="D100" s="199"/>
      <c r="E100" s="199"/>
      <c r="F100" s="199"/>
      <c r="G100" s="199"/>
      <c r="H100" s="199"/>
      <c r="I100" s="199"/>
    </row>
    <row r="101" spans="1:10" ht="33" customHeight="1" x14ac:dyDescent="0.25">
      <c r="A101" s="206" t="s">
        <v>387</v>
      </c>
      <c r="B101" s="258">
        <f>'A5 Exploitation'!D289</f>
        <v>0</v>
      </c>
      <c r="C101" s="258"/>
      <c r="D101" s="199"/>
      <c r="E101" s="199"/>
      <c r="F101" s="199"/>
      <c r="G101" s="199"/>
      <c r="H101" s="199"/>
      <c r="I101" s="199"/>
    </row>
    <row r="102" spans="1:10" ht="33" customHeight="1" x14ac:dyDescent="0.25">
      <c r="A102" s="206" t="s">
        <v>388</v>
      </c>
      <c r="B102" s="258">
        <f>'A6 Exploitation'!D289</f>
        <v>0</v>
      </c>
      <c r="C102" s="258"/>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59" t="s">
        <v>397</v>
      </c>
      <c r="C105" s="259"/>
      <c r="D105" s="199"/>
      <c r="E105" s="199"/>
      <c r="F105" s="199"/>
      <c r="G105" s="199"/>
      <c r="H105" s="199"/>
      <c r="I105" s="199"/>
      <c r="J105" s="198" t="str">
        <f>D18</f>
        <v>Sfax Chihia</v>
      </c>
    </row>
    <row r="106" spans="1:10" ht="33" customHeight="1" x14ac:dyDescent="0.25">
      <c r="A106" s="207" t="s">
        <v>383</v>
      </c>
      <c r="B106" s="258">
        <f>'A1 Exploitation'!D322</f>
        <v>0.92307692307692313</v>
      </c>
      <c r="C106" s="258"/>
      <c r="D106" s="199"/>
      <c r="E106" s="199"/>
      <c r="F106" s="199"/>
      <c r="G106" s="199"/>
      <c r="H106" s="199"/>
      <c r="I106" s="199"/>
    </row>
    <row r="107" spans="1:10" ht="33" customHeight="1" x14ac:dyDescent="0.25">
      <c r="A107" s="206" t="s">
        <v>384</v>
      </c>
      <c r="B107" s="258">
        <f>'A2 Exploitation'!D322</f>
        <v>0</v>
      </c>
      <c r="C107" s="258"/>
      <c r="D107" s="199"/>
      <c r="E107" s="199"/>
      <c r="F107" s="199"/>
      <c r="G107" s="199"/>
      <c r="H107" s="199"/>
      <c r="I107" s="199"/>
    </row>
    <row r="108" spans="1:10" ht="33" customHeight="1" x14ac:dyDescent="0.25">
      <c r="A108" s="207" t="s">
        <v>385</v>
      </c>
      <c r="B108" s="258">
        <f>'A3 Exploitation'!D322</f>
        <v>0</v>
      </c>
      <c r="C108" s="258"/>
      <c r="D108" s="199"/>
      <c r="E108" s="199"/>
      <c r="F108" s="199"/>
      <c r="G108" s="199"/>
      <c r="H108" s="199"/>
      <c r="I108" s="199"/>
    </row>
    <row r="109" spans="1:10" ht="33" customHeight="1" x14ac:dyDescent="0.25">
      <c r="A109" s="207" t="s">
        <v>386</v>
      </c>
      <c r="B109" s="258">
        <f>'A4 Exploitation'!D322</f>
        <v>0</v>
      </c>
      <c r="C109" s="258"/>
      <c r="D109" s="199"/>
      <c r="E109" s="199"/>
      <c r="F109" s="199"/>
      <c r="G109" s="199"/>
      <c r="H109" s="199"/>
      <c r="I109" s="199"/>
    </row>
    <row r="110" spans="1:10" ht="33" customHeight="1" x14ac:dyDescent="0.25">
      <c r="A110" s="206" t="s">
        <v>387</v>
      </c>
      <c r="B110" s="258">
        <f>'A5 Exploitation'!D322</f>
        <v>0</v>
      </c>
      <c r="C110" s="258"/>
      <c r="D110" s="199"/>
      <c r="E110" s="199"/>
      <c r="F110" s="199"/>
      <c r="G110" s="199"/>
      <c r="H110" s="199"/>
      <c r="I110" s="199"/>
    </row>
    <row r="111" spans="1:10" ht="33" customHeight="1" x14ac:dyDescent="0.25">
      <c r="A111" s="206" t="s">
        <v>388</v>
      </c>
      <c r="B111" s="258">
        <f>'A6 Exploitation'!D322</f>
        <v>0</v>
      </c>
      <c r="C111" s="258"/>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59" t="s">
        <v>398</v>
      </c>
      <c r="C114" s="259"/>
      <c r="D114" s="199"/>
      <c r="E114" s="199"/>
      <c r="F114" s="199"/>
      <c r="G114" s="199"/>
      <c r="H114" s="199"/>
      <c r="I114" s="199"/>
      <c r="J114" s="198" t="str">
        <f>D18</f>
        <v>Sfax Chihia</v>
      </c>
    </row>
    <row r="115" spans="1:10" ht="33" customHeight="1" x14ac:dyDescent="0.25">
      <c r="A115" s="207" t="s">
        <v>383</v>
      </c>
      <c r="B115" s="258">
        <f>'A1 Exploitation'!D350</f>
        <v>0.96153846153846156</v>
      </c>
      <c r="C115" s="258"/>
      <c r="D115" s="199"/>
      <c r="E115" s="199"/>
      <c r="F115" s="199"/>
      <c r="G115" s="199"/>
      <c r="H115" s="199"/>
      <c r="I115" s="199"/>
    </row>
    <row r="116" spans="1:10" ht="33" customHeight="1" x14ac:dyDescent="0.25">
      <c r="A116" s="206" t="s">
        <v>384</v>
      </c>
      <c r="B116" s="258">
        <f>'A2 Exploitation'!D350</f>
        <v>0</v>
      </c>
      <c r="C116" s="258"/>
      <c r="D116" s="199"/>
      <c r="E116" s="199"/>
      <c r="F116" s="199"/>
      <c r="G116" s="199"/>
      <c r="H116" s="199"/>
      <c r="I116" s="199"/>
    </row>
    <row r="117" spans="1:10" ht="33" customHeight="1" x14ac:dyDescent="0.25">
      <c r="A117" s="207" t="s">
        <v>385</v>
      </c>
      <c r="B117" s="258">
        <f>'A3 Exploitation'!D350</f>
        <v>0</v>
      </c>
      <c r="C117" s="258"/>
      <c r="D117" s="199"/>
      <c r="E117" s="199"/>
      <c r="F117" s="199"/>
      <c r="G117" s="199"/>
      <c r="H117" s="199"/>
      <c r="I117" s="199"/>
    </row>
    <row r="118" spans="1:10" ht="33" customHeight="1" x14ac:dyDescent="0.25">
      <c r="A118" s="207" t="s">
        <v>386</v>
      </c>
      <c r="B118" s="258">
        <f>'A4 Exploitation'!D350</f>
        <v>0</v>
      </c>
      <c r="C118" s="258"/>
      <c r="D118" s="199"/>
      <c r="E118" s="199"/>
      <c r="F118" s="199"/>
      <c r="G118" s="199"/>
      <c r="H118" s="199"/>
      <c r="I118" s="199"/>
    </row>
    <row r="119" spans="1:10" ht="33" customHeight="1" x14ac:dyDescent="0.25">
      <c r="A119" s="206" t="s">
        <v>387</v>
      </c>
      <c r="B119" s="258">
        <f>'A5 Exploitation'!D350</f>
        <v>0</v>
      </c>
      <c r="C119" s="258"/>
      <c r="D119" s="199"/>
      <c r="E119" s="199"/>
      <c r="F119" s="199"/>
      <c r="G119" s="199"/>
      <c r="H119" s="199"/>
      <c r="I119" s="199"/>
    </row>
    <row r="120" spans="1:10" ht="33" customHeight="1" x14ac:dyDescent="0.25">
      <c r="A120" s="206" t="s">
        <v>388</v>
      </c>
      <c r="B120" s="258">
        <f>'A6 Exploitation'!D350</f>
        <v>0</v>
      </c>
      <c r="C120" s="258"/>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59" t="s">
        <v>399</v>
      </c>
      <c r="C123" s="259"/>
      <c r="D123" s="199"/>
      <c r="E123" s="199"/>
      <c r="F123" s="199"/>
      <c r="G123" s="199"/>
      <c r="H123" s="199"/>
      <c r="I123" s="199"/>
      <c r="J123" s="198" t="str">
        <f>D18</f>
        <v>Sfax Chihia</v>
      </c>
    </row>
    <row r="124" spans="1:10" ht="33" customHeight="1" x14ac:dyDescent="0.25">
      <c r="A124" s="207" t="s">
        <v>383</v>
      </c>
      <c r="B124" s="258">
        <f>'A1 Exploitation'!D403</f>
        <v>0.9821428571428571</v>
      </c>
      <c r="C124" s="258"/>
      <c r="D124" s="199"/>
      <c r="E124" s="199"/>
      <c r="F124" s="199"/>
      <c r="G124" s="199"/>
      <c r="H124" s="199"/>
      <c r="I124" s="199"/>
    </row>
    <row r="125" spans="1:10" ht="33" customHeight="1" x14ac:dyDescent="0.25">
      <c r="A125" s="206" t="s">
        <v>384</v>
      </c>
      <c r="B125" s="258">
        <f>'A2 Exploitation'!D403</f>
        <v>0</v>
      </c>
      <c r="C125" s="258"/>
      <c r="D125" s="199"/>
      <c r="E125" s="199"/>
      <c r="F125" s="199"/>
      <c r="G125" s="199"/>
      <c r="H125" s="199"/>
      <c r="I125" s="199"/>
    </row>
    <row r="126" spans="1:10" ht="33" customHeight="1" x14ac:dyDescent="0.25">
      <c r="A126" s="207" t="s">
        <v>385</v>
      </c>
      <c r="B126" s="258">
        <f>'A3 Exploitation'!D403</f>
        <v>0</v>
      </c>
      <c r="C126" s="258"/>
      <c r="D126" s="199"/>
      <c r="E126" s="199"/>
      <c r="F126" s="199"/>
      <c r="G126" s="199"/>
      <c r="H126" s="199"/>
      <c r="I126" s="199"/>
    </row>
    <row r="127" spans="1:10" ht="33" customHeight="1" x14ac:dyDescent="0.25">
      <c r="A127" s="207" t="s">
        <v>386</v>
      </c>
      <c r="B127" s="258">
        <f>'A4 Exploitation'!D403</f>
        <v>0</v>
      </c>
      <c r="C127" s="258"/>
      <c r="D127" s="199"/>
      <c r="E127" s="199"/>
      <c r="F127" s="199"/>
      <c r="G127" s="199"/>
      <c r="H127" s="199"/>
      <c r="I127" s="199"/>
    </row>
    <row r="128" spans="1:10" ht="33" customHeight="1" x14ac:dyDescent="0.25">
      <c r="A128" s="206" t="s">
        <v>387</v>
      </c>
      <c r="B128" s="258">
        <f>'A5 Exploitation'!D403</f>
        <v>0</v>
      </c>
      <c r="C128" s="258"/>
      <c r="D128" s="199"/>
      <c r="E128" s="199"/>
      <c r="F128" s="199"/>
      <c r="G128" s="199"/>
      <c r="H128" s="199"/>
      <c r="I128" s="199"/>
    </row>
    <row r="129" spans="1:10" ht="33" customHeight="1" x14ac:dyDescent="0.25">
      <c r="A129" s="206" t="s">
        <v>388</v>
      </c>
      <c r="B129" s="258">
        <f>'A6 Exploitation'!D403</f>
        <v>0</v>
      </c>
      <c r="C129" s="258"/>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59" t="s">
        <v>400</v>
      </c>
      <c r="C132" s="259"/>
      <c r="D132" s="199"/>
      <c r="E132" s="199"/>
      <c r="F132" s="199"/>
      <c r="G132" s="199"/>
      <c r="H132" s="199"/>
      <c r="I132" s="199"/>
      <c r="J132" s="198" t="str">
        <f>D18</f>
        <v>Sfax Chihia</v>
      </c>
    </row>
    <row r="133" spans="1:10" ht="33" customHeight="1" x14ac:dyDescent="0.25">
      <c r="A133" s="207" t="s">
        <v>383</v>
      </c>
      <c r="B133" s="258">
        <f>'A1 Exploitation'!D433</f>
        <v>0.92307692307692313</v>
      </c>
      <c r="C133" s="258"/>
      <c r="D133" s="199"/>
      <c r="E133" s="199"/>
      <c r="F133" s="199"/>
      <c r="G133" s="199"/>
      <c r="H133" s="199"/>
      <c r="I133" s="199"/>
    </row>
    <row r="134" spans="1:10" ht="33" customHeight="1" x14ac:dyDescent="0.25">
      <c r="A134" s="206" t="s">
        <v>384</v>
      </c>
      <c r="B134" s="258">
        <f>'A2 Exploitation'!D433</f>
        <v>0</v>
      </c>
      <c r="C134" s="258"/>
      <c r="D134" s="199"/>
      <c r="E134" s="199"/>
      <c r="F134" s="199"/>
      <c r="G134" s="199"/>
      <c r="H134" s="199"/>
      <c r="I134" s="199"/>
    </row>
    <row r="135" spans="1:10" ht="33" customHeight="1" x14ac:dyDescent="0.25">
      <c r="A135" s="207" t="s">
        <v>385</v>
      </c>
      <c r="B135" s="258">
        <f>'A3 Exploitation'!D433</f>
        <v>0</v>
      </c>
      <c r="C135" s="258"/>
      <c r="D135" s="199"/>
      <c r="E135" s="199"/>
      <c r="F135" s="199"/>
      <c r="G135" s="199"/>
      <c r="H135" s="199"/>
      <c r="I135" s="199"/>
    </row>
    <row r="136" spans="1:10" ht="33" customHeight="1" x14ac:dyDescent="0.25">
      <c r="A136" s="207" t="s">
        <v>386</v>
      </c>
      <c r="B136" s="258">
        <f>'A4 Exploitation'!D433</f>
        <v>0</v>
      </c>
      <c r="C136" s="258"/>
      <c r="D136" s="199"/>
      <c r="E136" s="199"/>
      <c r="F136" s="199"/>
      <c r="G136" s="199"/>
      <c r="H136" s="199"/>
      <c r="I136" s="199"/>
    </row>
    <row r="137" spans="1:10" ht="33" customHeight="1" x14ac:dyDescent="0.25">
      <c r="A137" s="206" t="s">
        <v>387</v>
      </c>
      <c r="B137" s="258">
        <f>'A5 Exploitation'!D433</f>
        <v>0</v>
      </c>
      <c r="C137" s="258"/>
      <c r="D137" s="199"/>
      <c r="E137" s="199"/>
      <c r="F137" s="199"/>
      <c r="G137" s="199"/>
      <c r="H137" s="199"/>
      <c r="I137" s="199"/>
    </row>
    <row r="138" spans="1:10" ht="33" customHeight="1" x14ac:dyDescent="0.25">
      <c r="A138" s="206" t="s">
        <v>388</v>
      </c>
      <c r="B138" s="258">
        <f>'A6 Exploitation'!D433</f>
        <v>0</v>
      </c>
      <c r="C138" s="258"/>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59" t="s">
        <v>401</v>
      </c>
      <c r="C141" s="259"/>
      <c r="D141" s="199"/>
      <c r="E141" s="199"/>
      <c r="F141" s="199"/>
      <c r="G141" s="199"/>
      <c r="H141" s="199"/>
      <c r="I141" s="199"/>
      <c r="J141" s="198" t="str">
        <f>D18</f>
        <v>Sfax Chihia</v>
      </c>
    </row>
    <row r="142" spans="1:10" ht="33" customHeight="1" x14ac:dyDescent="0.25">
      <c r="A142" s="207" t="s">
        <v>383</v>
      </c>
      <c r="B142" s="258">
        <f>'A1 Exploitation'!D452</f>
        <v>0.91666666666666663</v>
      </c>
      <c r="C142" s="258"/>
      <c r="D142" s="199"/>
      <c r="E142" s="199"/>
      <c r="F142" s="199"/>
      <c r="G142" s="199"/>
      <c r="H142" s="199"/>
      <c r="I142" s="199"/>
    </row>
    <row r="143" spans="1:10" ht="33" customHeight="1" x14ac:dyDescent="0.25">
      <c r="A143" s="206" t="s">
        <v>384</v>
      </c>
      <c r="B143" s="258">
        <f>'A2 Exploitation'!D452</f>
        <v>0</v>
      </c>
      <c r="C143" s="258"/>
      <c r="D143" s="199"/>
      <c r="E143" s="199"/>
      <c r="F143" s="199"/>
      <c r="G143" s="199"/>
      <c r="H143" s="199"/>
      <c r="I143" s="199"/>
    </row>
    <row r="144" spans="1:10" ht="33" customHeight="1" x14ac:dyDescent="0.25">
      <c r="A144" s="207" t="s">
        <v>385</v>
      </c>
      <c r="B144" s="258">
        <f>'A3 Exploitation'!D452</f>
        <v>0</v>
      </c>
      <c r="C144" s="258"/>
      <c r="D144" s="199"/>
      <c r="E144" s="199"/>
      <c r="F144" s="199"/>
      <c r="G144" s="199"/>
      <c r="H144" s="199"/>
      <c r="I144" s="199"/>
    </row>
    <row r="145" spans="1:10" ht="33" customHeight="1" x14ac:dyDescent="0.25">
      <c r="A145" s="207" t="s">
        <v>386</v>
      </c>
      <c r="B145" s="258">
        <f>'A4 Exploitation'!D452</f>
        <v>0</v>
      </c>
      <c r="C145" s="258"/>
      <c r="D145" s="199"/>
      <c r="E145" s="199"/>
      <c r="F145" s="199"/>
      <c r="G145" s="199"/>
      <c r="H145" s="199"/>
      <c r="I145" s="199"/>
    </row>
    <row r="146" spans="1:10" ht="33" customHeight="1" x14ac:dyDescent="0.25">
      <c r="A146" s="206" t="s">
        <v>387</v>
      </c>
      <c r="B146" s="258">
        <f>'A5 Exploitation'!D452</f>
        <v>0</v>
      </c>
      <c r="C146" s="258"/>
      <c r="D146" s="199"/>
      <c r="E146" s="199"/>
      <c r="F146" s="199"/>
      <c r="G146" s="199"/>
      <c r="H146" s="199"/>
      <c r="I146" s="199"/>
    </row>
    <row r="147" spans="1:10" ht="33" customHeight="1" x14ac:dyDescent="0.25">
      <c r="A147" s="206" t="s">
        <v>388</v>
      </c>
      <c r="B147" s="258">
        <f>'A6 Exploitation'!D452</f>
        <v>0</v>
      </c>
      <c r="C147" s="258"/>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59" t="s">
        <v>402</v>
      </c>
      <c r="C150" s="259"/>
      <c r="D150" s="199"/>
      <c r="E150" s="199"/>
      <c r="F150" s="199"/>
      <c r="G150" s="199"/>
      <c r="H150" s="199"/>
      <c r="I150" s="199"/>
      <c r="J150" s="198" t="str">
        <f>D18</f>
        <v>Sfax Chihia</v>
      </c>
    </row>
    <row r="151" spans="1:10" ht="33" customHeight="1" x14ac:dyDescent="0.25">
      <c r="A151" s="207" t="s">
        <v>383</v>
      </c>
      <c r="B151" s="258">
        <f>'A1 Exploitation'!D462</f>
        <v>1</v>
      </c>
      <c r="C151" s="258"/>
      <c r="D151" s="199"/>
      <c r="E151" s="199"/>
      <c r="F151" s="199"/>
      <c r="G151" s="199"/>
      <c r="H151" s="199"/>
      <c r="I151" s="199"/>
    </row>
    <row r="152" spans="1:10" ht="33" customHeight="1" x14ac:dyDescent="0.25">
      <c r="A152" s="206" t="s">
        <v>384</v>
      </c>
      <c r="B152" s="258">
        <f>'A2 Exploitation'!D462</f>
        <v>0</v>
      </c>
      <c r="C152" s="258"/>
      <c r="D152" s="199"/>
      <c r="E152" s="199"/>
      <c r="F152" s="199"/>
      <c r="G152" s="199"/>
      <c r="H152" s="199"/>
      <c r="I152" s="199"/>
    </row>
    <row r="153" spans="1:10" ht="33" customHeight="1" x14ac:dyDescent="0.25">
      <c r="A153" s="207" t="s">
        <v>385</v>
      </c>
      <c r="B153" s="258">
        <f>'A3 Exploitation'!D462</f>
        <v>0</v>
      </c>
      <c r="C153" s="258"/>
      <c r="D153" s="199"/>
      <c r="E153" s="199"/>
      <c r="F153" s="199"/>
      <c r="G153" s="199"/>
      <c r="H153" s="199"/>
      <c r="I153" s="199"/>
    </row>
    <row r="154" spans="1:10" ht="33" customHeight="1" x14ac:dyDescent="0.25">
      <c r="A154" s="207" t="s">
        <v>386</v>
      </c>
      <c r="B154" s="258">
        <f>'A4 Exploitation'!D462</f>
        <v>0</v>
      </c>
      <c r="C154" s="258"/>
      <c r="D154" s="199"/>
      <c r="E154" s="199"/>
      <c r="F154" s="199"/>
      <c r="G154" s="199"/>
      <c r="H154" s="199"/>
      <c r="I154" s="199"/>
    </row>
    <row r="155" spans="1:10" ht="33" customHeight="1" x14ac:dyDescent="0.25">
      <c r="A155" s="206" t="s">
        <v>387</v>
      </c>
      <c r="B155" s="258">
        <f>'A5 Exploitation'!D462</f>
        <v>0</v>
      </c>
      <c r="C155" s="258"/>
      <c r="D155" s="199"/>
      <c r="E155" s="199"/>
      <c r="F155" s="199"/>
      <c r="G155" s="199"/>
      <c r="H155" s="199"/>
      <c r="I155" s="199"/>
    </row>
    <row r="156" spans="1:10" ht="33" customHeight="1" x14ac:dyDescent="0.25">
      <c r="A156" s="206" t="s">
        <v>388</v>
      </c>
      <c r="B156" s="258">
        <f>'A6 Exploitation'!D462</f>
        <v>0</v>
      </c>
      <c r="C156" s="258"/>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59" t="s">
        <v>403</v>
      </c>
      <c r="C159" s="259"/>
      <c r="D159" s="199"/>
      <c r="E159" s="199"/>
      <c r="F159" s="199"/>
      <c r="G159" s="199"/>
      <c r="H159" s="199"/>
      <c r="I159" s="199"/>
      <c r="J159" s="198" t="str">
        <f>D18</f>
        <v>Sfax Chihia</v>
      </c>
    </row>
    <row r="160" spans="1:10" ht="33" customHeight="1" x14ac:dyDescent="0.25">
      <c r="A160" s="207" t="s">
        <v>383</v>
      </c>
      <c r="B160" s="258">
        <f>'A1 Exploitation'!D471</f>
        <v>1</v>
      </c>
      <c r="C160" s="258"/>
      <c r="D160" s="199"/>
      <c r="E160" s="199"/>
      <c r="F160" s="199"/>
      <c r="G160" s="199"/>
      <c r="H160" s="199"/>
      <c r="I160" s="199"/>
    </row>
    <row r="161" spans="1:10" ht="33" customHeight="1" x14ac:dyDescent="0.25">
      <c r="A161" s="206" t="s">
        <v>384</v>
      </c>
      <c r="B161" s="258">
        <f>'A2 Exploitation'!D471</f>
        <v>0</v>
      </c>
      <c r="C161" s="258"/>
      <c r="D161" s="199"/>
      <c r="E161" s="199"/>
      <c r="F161" s="199"/>
      <c r="G161" s="199"/>
      <c r="H161" s="199"/>
      <c r="I161" s="199"/>
    </row>
    <row r="162" spans="1:10" ht="33" customHeight="1" x14ac:dyDescent="0.25">
      <c r="A162" s="207" t="s">
        <v>385</v>
      </c>
      <c r="B162" s="258">
        <f>'A3 Exploitation'!D471</f>
        <v>0</v>
      </c>
      <c r="C162" s="258"/>
      <c r="D162" s="199"/>
      <c r="E162" s="199"/>
      <c r="F162" s="199"/>
      <c r="G162" s="199"/>
      <c r="H162" s="199"/>
      <c r="I162" s="199"/>
    </row>
    <row r="163" spans="1:10" ht="33" customHeight="1" x14ac:dyDescent="0.25">
      <c r="A163" s="207" t="s">
        <v>386</v>
      </c>
      <c r="B163" s="258">
        <f>'A4 Exploitation'!D471</f>
        <v>0</v>
      </c>
      <c r="C163" s="258"/>
      <c r="D163" s="199"/>
      <c r="E163" s="199"/>
      <c r="F163" s="199"/>
      <c r="G163" s="199"/>
      <c r="H163" s="199"/>
      <c r="I163" s="199"/>
    </row>
    <row r="164" spans="1:10" ht="33" customHeight="1" x14ac:dyDescent="0.25">
      <c r="A164" s="206" t="s">
        <v>387</v>
      </c>
      <c r="B164" s="258">
        <f>'A5 Exploitation'!D471</f>
        <v>0</v>
      </c>
      <c r="C164" s="258"/>
      <c r="D164" s="199"/>
      <c r="E164" s="199"/>
      <c r="F164" s="199"/>
      <c r="G164" s="199"/>
      <c r="H164" s="199"/>
      <c r="I164" s="199"/>
    </row>
    <row r="165" spans="1:10" ht="33" customHeight="1" x14ac:dyDescent="0.25">
      <c r="A165" s="206" t="s">
        <v>388</v>
      </c>
      <c r="B165" s="258">
        <f>'A6 Exploitation'!D471</f>
        <v>0</v>
      </c>
      <c r="C165" s="258"/>
      <c r="D165" s="199"/>
      <c r="E165" s="199"/>
      <c r="F165" s="199"/>
      <c r="G165" s="199"/>
      <c r="H165" s="199"/>
      <c r="I165" s="199"/>
    </row>
    <row r="166" spans="1:10" ht="18" x14ac:dyDescent="0.25">
      <c r="A166" s="209"/>
      <c r="B166" s="260"/>
      <c r="C166" s="260"/>
      <c r="D166" s="199"/>
      <c r="E166" s="199"/>
      <c r="F166" s="199"/>
      <c r="G166" s="199"/>
      <c r="H166" s="199"/>
      <c r="I166" s="199"/>
    </row>
    <row r="167" spans="1:10" ht="18" x14ac:dyDescent="0.25">
      <c r="A167" s="209"/>
      <c r="B167" s="260"/>
      <c r="C167" s="260"/>
      <c r="D167" s="199"/>
      <c r="E167" s="199"/>
      <c r="F167" s="199"/>
      <c r="G167" s="199"/>
      <c r="H167" s="199"/>
      <c r="I167" s="199"/>
    </row>
    <row r="168" spans="1:10" ht="33" customHeight="1" x14ac:dyDescent="0.25">
      <c r="A168" s="206" t="s">
        <v>381</v>
      </c>
      <c r="B168" s="259" t="s">
        <v>404</v>
      </c>
      <c r="C168" s="259"/>
      <c r="D168" s="199"/>
      <c r="E168" s="199"/>
      <c r="F168" s="199"/>
      <c r="G168" s="199"/>
      <c r="H168" s="199"/>
      <c r="I168" s="199"/>
      <c r="J168" s="198" t="str">
        <f>D18</f>
        <v>Sfax Chihia</v>
      </c>
    </row>
    <row r="169" spans="1:10" ht="33" customHeight="1" x14ac:dyDescent="0.25">
      <c r="A169" s="207" t="s">
        <v>383</v>
      </c>
      <c r="B169" s="258">
        <f>'A1 Exploitation'!D492</f>
        <v>0.94444444444444442</v>
      </c>
      <c r="C169" s="258"/>
      <c r="D169" s="199"/>
      <c r="E169" s="199"/>
      <c r="F169" s="199"/>
      <c r="G169" s="199"/>
      <c r="H169" s="199"/>
      <c r="I169" s="199"/>
    </row>
    <row r="170" spans="1:10" ht="33" customHeight="1" x14ac:dyDescent="0.25">
      <c r="A170" s="206" t="s">
        <v>384</v>
      </c>
      <c r="B170" s="258">
        <f>'A2 Exploitation'!D492</f>
        <v>0</v>
      </c>
      <c r="C170" s="258"/>
      <c r="D170" s="199"/>
      <c r="E170" s="199"/>
      <c r="F170" s="199"/>
      <c r="G170" s="199"/>
      <c r="H170" s="199"/>
      <c r="I170" s="199"/>
    </row>
    <row r="171" spans="1:10" ht="33" customHeight="1" x14ac:dyDescent="0.25">
      <c r="A171" s="207" t="s">
        <v>385</v>
      </c>
      <c r="B171" s="258">
        <f>'A3 Exploitation'!D492</f>
        <v>0</v>
      </c>
      <c r="C171" s="258"/>
      <c r="D171" s="199"/>
      <c r="E171" s="199"/>
      <c r="F171" s="199"/>
      <c r="G171" s="199"/>
      <c r="H171" s="199"/>
      <c r="I171" s="199"/>
    </row>
    <row r="172" spans="1:10" ht="33" customHeight="1" x14ac:dyDescent="0.25">
      <c r="A172" s="207" t="s">
        <v>386</v>
      </c>
      <c r="B172" s="258">
        <f>'A4 Exploitation'!D492</f>
        <v>0</v>
      </c>
      <c r="C172" s="258"/>
    </row>
    <row r="173" spans="1:10" ht="33" customHeight="1" x14ac:dyDescent="0.25">
      <c r="A173" s="206" t="s">
        <v>387</v>
      </c>
      <c r="B173" s="258">
        <f>'A5 Exploitation'!D492</f>
        <v>0</v>
      </c>
      <c r="C173" s="258"/>
    </row>
    <row r="174" spans="1:10" ht="33" customHeight="1" x14ac:dyDescent="0.25">
      <c r="A174" s="206" t="s">
        <v>388</v>
      </c>
      <c r="B174" s="258">
        <f>'A6 Exploitation'!D492</f>
        <v>0</v>
      </c>
      <c r="C174" s="258"/>
    </row>
    <row r="175" spans="1:10" ht="18.75" x14ac:dyDescent="0.25">
      <c r="A175" s="210"/>
      <c r="B175" s="203"/>
      <c r="C175" s="203"/>
    </row>
    <row r="176" spans="1:10" ht="18.75" x14ac:dyDescent="0.25">
      <c r="A176" s="210"/>
      <c r="B176" s="203"/>
      <c r="C176" s="203"/>
    </row>
    <row r="177" spans="1:10" ht="33" customHeight="1" x14ac:dyDescent="0.25">
      <c r="A177" s="206" t="s">
        <v>381</v>
      </c>
      <c r="B177" s="259" t="s">
        <v>405</v>
      </c>
      <c r="C177" s="259"/>
      <c r="J177" s="198" t="str">
        <f>D18</f>
        <v>Sfax Chihia</v>
      </c>
    </row>
    <row r="178" spans="1:10" ht="33" customHeight="1" x14ac:dyDescent="0.25">
      <c r="A178" s="207" t="s">
        <v>383</v>
      </c>
      <c r="B178" s="258">
        <f>'A1 Exploitation'!D501</f>
        <v>1</v>
      </c>
      <c r="C178" s="258"/>
    </row>
    <row r="179" spans="1:10" ht="33" customHeight="1" x14ac:dyDescent="0.25">
      <c r="A179" s="206" t="s">
        <v>384</v>
      </c>
      <c r="B179" s="258">
        <f>'A2 Exploitation'!D501</f>
        <v>0</v>
      </c>
      <c r="C179" s="258"/>
    </row>
    <row r="180" spans="1:10" ht="33" customHeight="1" x14ac:dyDescent="0.25">
      <c r="A180" s="207" t="s">
        <v>385</v>
      </c>
      <c r="B180" s="258">
        <f>'A3 Exploitation'!D501</f>
        <v>0</v>
      </c>
      <c r="C180" s="258"/>
    </row>
    <row r="181" spans="1:10" ht="33" customHeight="1" x14ac:dyDescent="0.25">
      <c r="A181" s="207" t="s">
        <v>386</v>
      </c>
      <c r="B181" s="258">
        <f>'A4 Exploitation'!D501</f>
        <v>0</v>
      </c>
      <c r="C181" s="258"/>
    </row>
    <row r="182" spans="1:10" ht="33" customHeight="1" x14ac:dyDescent="0.25">
      <c r="A182" s="206" t="s">
        <v>387</v>
      </c>
      <c r="B182" s="258">
        <f>'A5 Exploitation'!D501</f>
        <v>0</v>
      </c>
      <c r="C182" s="258"/>
    </row>
    <row r="183" spans="1:10" ht="33" customHeight="1" x14ac:dyDescent="0.25">
      <c r="A183" s="206" t="s">
        <v>388</v>
      </c>
      <c r="B183" s="258">
        <f>'A6 Exploitation'!D501</f>
        <v>0</v>
      </c>
      <c r="C183" s="258"/>
    </row>
    <row r="184" spans="1:10" ht="18.75" x14ac:dyDescent="0.25">
      <c r="A184" s="210"/>
      <c r="B184" s="203"/>
      <c r="C184" s="203"/>
    </row>
    <row r="185" spans="1:10" ht="18.75" x14ac:dyDescent="0.25">
      <c r="A185" s="210"/>
      <c r="B185" s="203"/>
      <c r="C185" s="203"/>
    </row>
    <row r="186" spans="1:10" ht="33" customHeight="1" x14ac:dyDescent="0.25">
      <c r="A186" s="206" t="s">
        <v>381</v>
      </c>
      <c r="B186" s="259" t="s">
        <v>406</v>
      </c>
      <c r="C186" s="259"/>
      <c r="J186" s="198" t="str">
        <f>D18</f>
        <v>Sfax Chihia</v>
      </c>
    </row>
    <row r="187" spans="1:10" ht="33" customHeight="1" x14ac:dyDescent="0.25">
      <c r="A187" s="207" t="s">
        <v>383</v>
      </c>
      <c r="B187" s="258">
        <f>'A1 Technique'!D198</f>
        <v>0.81372549019607843</v>
      </c>
      <c r="C187" s="258"/>
    </row>
    <row r="188" spans="1:10" ht="33" customHeight="1" x14ac:dyDescent="0.25">
      <c r="A188" s="206" t="s">
        <v>384</v>
      </c>
      <c r="B188" s="258">
        <f>'A2 Technique'!D198</f>
        <v>0</v>
      </c>
      <c r="C188" s="258"/>
    </row>
    <row r="189" spans="1:10" ht="33" customHeight="1" x14ac:dyDescent="0.25">
      <c r="A189" s="207" t="s">
        <v>385</v>
      </c>
      <c r="B189" s="258">
        <f>'A3 Technique'!D198</f>
        <v>0</v>
      </c>
      <c r="C189" s="258"/>
    </row>
    <row r="190" spans="1:10" ht="33" customHeight="1" x14ac:dyDescent="0.25">
      <c r="A190" s="207" t="s">
        <v>386</v>
      </c>
      <c r="B190" s="258">
        <f>'A4 Technique'!D198</f>
        <v>0</v>
      </c>
      <c r="C190" s="258"/>
    </row>
    <row r="191" spans="1:10" ht="33" customHeight="1" x14ac:dyDescent="0.25">
      <c r="A191" s="206" t="s">
        <v>387</v>
      </c>
      <c r="B191" s="258">
        <f>'A5 Technique'!D198</f>
        <v>0</v>
      </c>
      <c r="C191" s="258"/>
    </row>
    <row r="192" spans="1:10" ht="33" customHeight="1" x14ac:dyDescent="0.25">
      <c r="A192" s="206" t="s">
        <v>388</v>
      </c>
      <c r="B192" s="258">
        <f>'A6 Technique'!D198</f>
        <v>0</v>
      </c>
      <c r="C192" s="258"/>
    </row>
  </sheetData>
  <sheetProtection algorithmName="SHA-512" hashValue="R7Dw+rhY6tGshxzvFX1TZFxjgYXJsBRZTwJuI3NQL8qLFS21qdj0wxZR6nsyPf+7ANczWsIIsW8LmY/conrDMA==" saltValue="G8Vvl+0eeEiUTc9gfCTRw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5"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Sfax Chihia</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4"/>
      <c r="C10" s="284"/>
      <c r="D10" s="284"/>
      <c r="E10" s="284"/>
      <c r="F10" s="284"/>
      <c r="G10" s="216"/>
      <c r="H10" s="216"/>
      <c r="I10" s="213"/>
    </row>
    <row r="11" spans="1:9" ht="24" x14ac:dyDescent="0.45">
      <c r="A11" s="38" t="s">
        <v>45</v>
      </c>
      <c r="B11" s="278"/>
      <c r="C11" s="278"/>
      <c r="D11" s="278"/>
      <c r="E11" s="278"/>
      <c r="F11" s="278"/>
      <c r="G11" s="216"/>
      <c r="H11" s="216"/>
      <c r="I11" s="213"/>
    </row>
    <row r="12" spans="1:9" ht="24" x14ac:dyDescent="0.45">
      <c r="A12" s="38" t="s">
        <v>276</v>
      </c>
      <c r="B12" s="271">
        <f>D505</f>
        <v>0</v>
      </c>
      <c r="C12" s="271"/>
      <c r="D12" s="271"/>
      <c r="E12" s="271"/>
      <c r="F12" s="271"/>
      <c r="G12" s="216"/>
      <c r="H12" s="216"/>
      <c r="I12" s="213"/>
    </row>
    <row r="13" spans="1:9" ht="22.5" x14ac:dyDescent="0.45">
      <c r="A13" s="35"/>
      <c r="B13" s="36"/>
      <c r="C13" s="36"/>
      <c r="D13" s="272"/>
      <c r="E13" s="272"/>
      <c r="F13" s="272"/>
      <c r="G13" s="272"/>
      <c r="H13" s="272"/>
      <c r="I13" s="3"/>
    </row>
    <row r="14" spans="1:9" ht="16.5" customHeight="1" x14ac:dyDescent="0.3">
      <c r="A14" s="273" t="s">
        <v>32</v>
      </c>
      <c r="B14" s="274" t="s">
        <v>33</v>
      </c>
      <c r="C14" s="274"/>
      <c r="D14" s="274" t="s">
        <v>48</v>
      </c>
      <c r="E14" s="275" t="s">
        <v>358</v>
      </c>
      <c r="F14" s="274" t="s">
        <v>214</v>
      </c>
      <c r="G14" s="36"/>
      <c r="H14" s="36"/>
    </row>
    <row r="15" spans="1:9" ht="16.5" customHeight="1" x14ac:dyDescent="0.3">
      <c r="A15" s="273"/>
      <c r="B15" s="77" t="s">
        <v>36</v>
      </c>
      <c r="C15" s="77" t="s">
        <v>35</v>
      </c>
      <c r="D15" s="274"/>
      <c r="E15" s="275"/>
      <c r="F15" s="274"/>
      <c r="G15" s="36"/>
      <c r="H15" s="36"/>
    </row>
    <row r="16" spans="1:9" ht="18" x14ac:dyDescent="0.35">
      <c r="A16" s="266" t="s">
        <v>0</v>
      </c>
      <c r="B16" s="266"/>
      <c r="C16" s="266"/>
      <c r="D16" s="266"/>
      <c r="E16" s="266"/>
      <c r="F16" s="266"/>
      <c r="G16" s="36"/>
      <c r="H16" s="36"/>
    </row>
    <row r="17" spans="1:8" ht="18" x14ac:dyDescent="0.3">
      <c r="A17" s="182">
        <f>B11</f>
        <v>0</v>
      </c>
      <c r="B17" s="36"/>
      <c r="C17" s="36"/>
      <c r="D17" s="36"/>
      <c r="E17" s="36"/>
      <c r="F17" s="36"/>
      <c r="G17" s="36"/>
      <c r="H17" s="36"/>
    </row>
    <row r="18" spans="1:8" ht="18" x14ac:dyDescent="0.25">
      <c r="A18" s="276" t="s">
        <v>1</v>
      </c>
      <c r="B18" s="277"/>
      <c r="C18" s="277"/>
      <c r="D18" s="277"/>
      <c r="E18" s="277"/>
      <c r="F18" s="27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5"/>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5"/>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5"/>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0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6" t="s">
        <v>78</v>
      </c>
      <c r="B248" s="266"/>
      <c r="C248" s="266"/>
      <c r="D248" s="266"/>
      <c r="E248" s="266"/>
      <c r="F248" s="266"/>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0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6" t="s">
        <v>4</v>
      </c>
      <c r="B291" s="266"/>
      <c r="C291" s="266"/>
      <c r="D291" s="266"/>
      <c r="E291" s="266"/>
      <c r="F291" s="266"/>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5"/>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0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0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6" t="s">
        <v>125</v>
      </c>
      <c r="B405" s="266"/>
      <c r="C405" s="266"/>
      <c r="D405" s="266"/>
      <c r="E405" s="266"/>
      <c r="F405" s="266"/>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5">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5"/>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0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0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0"/>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5"/>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KkfRcXhtoQMm/uLXx+vhCNC+8CVB/WiFxbWCxp1SQ8HIv4aQm+Ml0SJLpIhJ08+dJOWv5HBOg865AzIa4L7rA==" saltValue="o0nY4EqwbHcCZGhqG+Ofa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Sfax Chihia</v>
      </c>
      <c r="B7" s="281"/>
      <c r="C7" s="281"/>
      <c r="D7" s="281"/>
      <c r="E7" s="281"/>
      <c r="F7" s="281"/>
      <c r="G7" s="216"/>
      <c r="H7" s="216"/>
      <c r="I7" s="216"/>
    </row>
    <row r="8" spans="1:9" s="36" customFormat="1" ht="24" x14ac:dyDescent="0.45">
      <c r="A8" s="38" t="s">
        <v>44</v>
      </c>
      <c r="B8" s="298">
        <f>'A5 Exploitation'!B9:F9</f>
        <v>0</v>
      </c>
      <c r="C8" s="298"/>
      <c r="D8" s="298"/>
      <c r="E8" s="298"/>
      <c r="F8" s="298"/>
      <c r="G8" s="216"/>
      <c r="H8" s="216"/>
      <c r="I8" s="216"/>
    </row>
    <row r="9" spans="1:9" s="36" customFormat="1" ht="24" x14ac:dyDescent="0.45">
      <c r="A9" s="39" t="s">
        <v>46</v>
      </c>
      <c r="B9" s="299">
        <f>'A5 Exploitation'!B10:F10</f>
        <v>0</v>
      </c>
      <c r="C9" s="299"/>
      <c r="D9" s="299"/>
      <c r="E9" s="299"/>
      <c r="F9" s="299"/>
      <c r="G9" s="216"/>
      <c r="H9" s="216"/>
      <c r="I9" s="216"/>
    </row>
    <row r="10" spans="1:9" s="36" customFormat="1" ht="24" x14ac:dyDescent="0.45">
      <c r="A10" s="38" t="s">
        <v>45</v>
      </c>
      <c r="B10" s="296">
        <f>'A5 Exploitation'!B11:F11</f>
        <v>0</v>
      </c>
      <c r="C10" s="296"/>
      <c r="D10" s="296"/>
      <c r="E10" s="296"/>
      <c r="F10" s="296"/>
      <c r="G10" s="216"/>
      <c r="H10" s="216"/>
      <c r="I10" s="216"/>
    </row>
    <row r="11" spans="1:9" s="36" customFormat="1" ht="24" x14ac:dyDescent="0.45">
      <c r="A11" s="38" t="s">
        <v>341</v>
      </c>
      <c r="B11" s="300">
        <f>D198</f>
        <v>0</v>
      </c>
      <c r="C11" s="300"/>
      <c r="D11" s="300"/>
      <c r="E11" s="300"/>
      <c r="F11" s="300"/>
      <c r="G11" s="216"/>
      <c r="H11" s="216"/>
      <c r="I11" s="216"/>
    </row>
    <row r="12" spans="1:9" s="36" customFormat="1" ht="22.5" x14ac:dyDescent="0.45">
      <c r="A12" s="35"/>
      <c r="D12" s="272"/>
      <c r="E12" s="272"/>
      <c r="F12" s="272"/>
      <c r="G12" s="272"/>
      <c r="H12" s="272"/>
      <c r="I12" s="40"/>
    </row>
    <row r="13" spans="1:9" s="36" customFormat="1" ht="11.25" customHeight="1" x14ac:dyDescent="0.3">
      <c r="A13" s="273" t="s">
        <v>32</v>
      </c>
      <c r="B13" s="274" t="s">
        <v>33</v>
      </c>
      <c r="C13" s="274"/>
      <c r="D13" s="274" t="s">
        <v>48</v>
      </c>
      <c r="E13" s="274" t="s">
        <v>213</v>
      </c>
      <c r="F13" s="274" t="s">
        <v>214</v>
      </c>
    </row>
    <row r="14" spans="1:9" s="36" customFormat="1" ht="12.75" customHeight="1" x14ac:dyDescent="0.3">
      <c r="A14" s="273"/>
      <c r="B14" s="70" t="s">
        <v>36</v>
      </c>
      <c r="C14" s="70" t="s">
        <v>35</v>
      </c>
      <c r="D14" s="274"/>
      <c r="E14" s="274"/>
      <c r="F14" s="274"/>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7" t="s">
        <v>38</v>
      </c>
      <c r="B41" s="288"/>
      <c r="C41" s="289"/>
      <c r="D41" s="214">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Sfax Chihia</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4"/>
      <c r="C10" s="284"/>
      <c r="D10" s="284"/>
      <c r="E10" s="284"/>
      <c r="F10" s="284"/>
      <c r="G10" s="216"/>
      <c r="H10" s="216"/>
      <c r="I10" s="213"/>
    </row>
    <row r="11" spans="1:9" ht="24" x14ac:dyDescent="0.45">
      <c r="A11" s="38" t="s">
        <v>45</v>
      </c>
      <c r="B11" s="278"/>
      <c r="C11" s="278"/>
      <c r="D11" s="278"/>
      <c r="E11" s="278"/>
      <c r="F11" s="278"/>
      <c r="G11" s="216"/>
      <c r="H11" s="216"/>
      <c r="I11" s="213"/>
    </row>
    <row r="12" spans="1:9" ht="24" x14ac:dyDescent="0.45">
      <c r="A12" s="38" t="s">
        <v>276</v>
      </c>
      <c r="B12" s="271">
        <f>D505</f>
        <v>0</v>
      </c>
      <c r="C12" s="271"/>
      <c r="D12" s="271"/>
      <c r="E12" s="271"/>
      <c r="F12" s="271"/>
      <c r="G12" s="216"/>
      <c r="H12" s="216"/>
      <c r="I12" s="213"/>
    </row>
    <row r="13" spans="1:9" ht="22.5" x14ac:dyDescent="0.45">
      <c r="A13" s="35"/>
      <c r="B13" s="36"/>
      <c r="C13" s="36"/>
      <c r="D13" s="272"/>
      <c r="E13" s="272"/>
      <c r="F13" s="272"/>
      <c r="G13" s="272"/>
      <c r="H13" s="272"/>
      <c r="I13" s="3"/>
    </row>
    <row r="14" spans="1:9" ht="16.5" customHeight="1" x14ac:dyDescent="0.3">
      <c r="A14" s="273" t="s">
        <v>32</v>
      </c>
      <c r="B14" s="274" t="s">
        <v>33</v>
      </c>
      <c r="C14" s="274"/>
      <c r="D14" s="274" t="s">
        <v>48</v>
      </c>
      <c r="E14" s="275" t="s">
        <v>358</v>
      </c>
      <c r="F14" s="274" t="s">
        <v>214</v>
      </c>
      <c r="G14" s="36"/>
      <c r="H14" s="36"/>
    </row>
    <row r="15" spans="1:9" ht="16.5" customHeight="1" x14ac:dyDescent="0.3">
      <c r="A15" s="273"/>
      <c r="B15" s="77" t="s">
        <v>36</v>
      </c>
      <c r="C15" s="77" t="s">
        <v>35</v>
      </c>
      <c r="D15" s="274"/>
      <c r="E15" s="275"/>
      <c r="F15" s="274"/>
      <c r="G15" s="36"/>
      <c r="H15" s="36"/>
    </row>
    <row r="16" spans="1:9" ht="18" x14ac:dyDescent="0.35">
      <c r="A16" s="266" t="s">
        <v>0</v>
      </c>
      <c r="B16" s="266"/>
      <c r="C16" s="266"/>
      <c r="D16" s="266"/>
      <c r="E16" s="266"/>
      <c r="F16" s="266"/>
      <c r="G16" s="36"/>
      <c r="H16" s="36"/>
    </row>
    <row r="17" spans="1:8" ht="18" x14ac:dyDescent="0.3">
      <c r="A17" s="182">
        <f>B11</f>
        <v>0</v>
      </c>
      <c r="B17" s="36"/>
      <c r="C17" s="36"/>
      <c r="D17" s="36"/>
      <c r="E17" s="36"/>
      <c r="F17" s="36"/>
      <c r="G17" s="36"/>
      <c r="H17" s="36"/>
    </row>
    <row r="18" spans="1:8" ht="18" x14ac:dyDescent="0.25">
      <c r="A18" s="276" t="s">
        <v>1</v>
      </c>
      <c r="B18" s="277"/>
      <c r="C18" s="277"/>
      <c r="D18" s="277"/>
      <c r="E18" s="277"/>
      <c r="F18" s="27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5"/>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5"/>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5"/>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0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6" t="s">
        <v>78</v>
      </c>
      <c r="B248" s="266"/>
      <c r="C248" s="266"/>
      <c r="D248" s="266"/>
      <c r="E248" s="266"/>
      <c r="F248" s="266"/>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0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6" t="s">
        <v>4</v>
      </c>
      <c r="B291" s="266"/>
      <c r="C291" s="266"/>
      <c r="D291" s="266"/>
      <c r="E291" s="266"/>
      <c r="F291" s="266"/>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5"/>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0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0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6" t="s">
        <v>125</v>
      </c>
      <c r="B405" s="266"/>
      <c r="C405" s="266"/>
      <c r="D405" s="266"/>
      <c r="E405" s="266"/>
      <c r="F405" s="266"/>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5">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5"/>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0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0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0"/>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5"/>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s0/XFjWaT3nNg1TZlNDKNWo/sMTfi5JeSK8xLpUOWR+WYuMo9Vg7Bq0/qrRo/dbLsu/fV3ZR2oV6Prrmo4xYQ==" saltValue="s960zHFcTUv2Ozp8rBMLv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Sfax Chihia</v>
      </c>
      <c r="B7" s="281"/>
      <c r="C7" s="281"/>
      <c r="D7" s="281"/>
      <c r="E7" s="281"/>
      <c r="F7" s="281"/>
      <c r="G7" s="216"/>
      <c r="H7" s="216"/>
      <c r="I7" s="216"/>
    </row>
    <row r="8" spans="1:9" s="36" customFormat="1" ht="24" x14ac:dyDescent="0.45">
      <c r="A8" s="38" t="s">
        <v>44</v>
      </c>
      <c r="B8" s="298">
        <f>'A6 Exploitation'!B9:F9</f>
        <v>0</v>
      </c>
      <c r="C8" s="298"/>
      <c r="D8" s="298"/>
      <c r="E8" s="298"/>
      <c r="F8" s="298"/>
      <c r="G8" s="216"/>
      <c r="H8" s="216"/>
      <c r="I8" s="216"/>
    </row>
    <row r="9" spans="1:9" s="36" customFormat="1" ht="24" x14ac:dyDescent="0.45">
      <c r="A9" s="39" t="s">
        <v>46</v>
      </c>
      <c r="B9" s="299">
        <f>'A6 Exploitation'!B10:F10</f>
        <v>0</v>
      </c>
      <c r="C9" s="299"/>
      <c r="D9" s="299"/>
      <c r="E9" s="299"/>
      <c r="F9" s="299"/>
      <c r="G9" s="216"/>
      <c r="H9" s="216"/>
      <c r="I9" s="216"/>
    </row>
    <row r="10" spans="1:9" s="36" customFormat="1" ht="24" x14ac:dyDescent="0.45">
      <c r="A10" s="38" t="s">
        <v>45</v>
      </c>
      <c r="B10" s="296">
        <f>'A6 Exploitation'!B11:F11</f>
        <v>0</v>
      </c>
      <c r="C10" s="296"/>
      <c r="D10" s="296"/>
      <c r="E10" s="296"/>
      <c r="F10" s="296"/>
      <c r="G10" s="216"/>
      <c r="H10" s="216"/>
      <c r="I10" s="216"/>
    </row>
    <row r="11" spans="1:9" s="36" customFormat="1" ht="24" x14ac:dyDescent="0.45">
      <c r="A11" s="38" t="s">
        <v>341</v>
      </c>
      <c r="B11" s="300">
        <f>D198</f>
        <v>0</v>
      </c>
      <c r="C11" s="300"/>
      <c r="D11" s="300"/>
      <c r="E11" s="300"/>
      <c r="F11" s="300"/>
      <c r="G11" s="216"/>
      <c r="H11" s="216"/>
      <c r="I11" s="216"/>
    </row>
    <row r="12" spans="1:9" s="36" customFormat="1" ht="22.5" x14ac:dyDescent="0.45">
      <c r="A12" s="35"/>
      <c r="D12" s="272"/>
      <c r="E12" s="272"/>
      <c r="F12" s="272"/>
      <c r="G12" s="272"/>
      <c r="H12" s="272"/>
      <c r="I12" s="40"/>
    </row>
    <row r="13" spans="1:9" s="36" customFormat="1" ht="11.25" customHeight="1" x14ac:dyDescent="0.3">
      <c r="A13" s="273" t="s">
        <v>32</v>
      </c>
      <c r="B13" s="274" t="s">
        <v>33</v>
      </c>
      <c r="C13" s="274"/>
      <c r="D13" s="274" t="s">
        <v>48</v>
      </c>
      <c r="E13" s="274" t="s">
        <v>213</v>
      </c>
      <c r="F13" s="274" t="s">
        <v>214</v>
      </c>
    </row>
    <row r="14" spans="1:9" s="36" customFormat="1" ht="12.75" customHeight="1" x14ac:dyDescent="0.3">
      <c r="A14" s="273"/>
      <c r="B14" s="70" t="s">
        <v>36</v>
      </c>
      <c r="C14" s="70" t="s">
        <v>35</v>
      </c>
      <c r="D14" s="274"/>
      <c r="E14" s="274"/>
      <c r="F14" s="274"/>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7" t="s">
        <v>38</v>
      </c>
      <c r="B41" s="288"/>
      <c r="C41" s="289"/>
      <c r="D41" s="214">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71" zoomScale="90" zoomScaleNormal="71" zoomScaleSheetLayoutView="90" workbookViewId="0">
      <selection activeCell="A480" sqref="A48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9"/>
      <c r="E1" s="279"/>
      <c r="F1" s="279"/>
      <c r="G1" s="279"/>
      <c r="H1" s="279"/>
      <c r="I1" s="27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0" t="s">
        <v>201</v>
      </c>
      <c r="B7" s="280"/>
      <c r="C7" s="280"/>
      <c r="D7" s="280"/>
      <c r="E7" s="280"/>
      <c r="F7" s="280"/>
      <c r="G7" s="124"/>
      <c r="H7" s="124"/>
      <c r="I7" s="124"/>
    </row>
    <row r="8" spans="1:9" ht="29.25" x14ac:dyDescent="0.45">
      <c r="A8" s="281" t="str">
        <f>'Page de garde'!D18</f>
        <v>Sfax Chihia</v>
      </c>
      <c r="B8" s="281"/>
      <c r="C8" s="281"/>
      <c r="D8" s="281"/>
      <c r="E8" s="281"/>
      <c r="F8" s="281"/>
      <c r="G8" s="126"/>
      <c r="H8" s="126"/>
      <c r="I8" s="124"/>
    </row>
    <row r="9" spans="1:9" ht="24" x14ac:dyDescent="0.45">
      <c r="A9" s="38" t="s">
        <v>44</v>
      </c>
      <c r="B9" s="282" t="s">
        <v>464</v>
      </c>
      <c r="C9" s="282"/>
      <c r="D9" s="282"/>
      <c r="E9" s="282"/>
      <c r="F9" s="282"/>
      <c r="G9" s="126"/>
      <c r="H9" s="126"/>
      <c r="I9" s="124"/>
    </row>
    <row r="10" spans="1:9" ht="24" x14ac:dyDescent="0.45">
      <c r="A10" s="39" t="s">
        <v>46</v>
      </c>
      <c r="B10" s="283" t="s">
        <v>465</v>
      </c>
      <c r="C10" s="284"/>
      <c r="D10" s="284"/>
      <c r="E10" s="284"/>
      <c r="F10" s="284"/>
      <c r="G10" s="126"/>
      <c r="H10" s="126"/>
      <c r="I10" s="124"/>
    </row>
    <row r="11" spans="1:9" ht="24" x14ac:dyDescent="0.45">
      <c r="A11" s="38" t="s">
        <v>45</v>
      </c>
      <c r="B11" s="278">
        <v>42794</v>
      </c>
      <c r="C11" s="278"/>
      <c r="D11" s="278"/>
      <c r="E11" s="278"/>
      <c r="F11" s="278"/>
      <c r="G11" s="126"/>
      <c r="H11" s="126"/>
      <c r="I11" s="124"/>
    </row>
    <row r="12" spans="1:9" ht="24" x14ac:dyDescent="0.45">
      <c r="A12" s="38" t="s">
        <v>276</v>
      </c>
      <c r="B12" s="271">
        <f>D505</f>
        <v>0.9269406392694064</v>
      </c>
      <c r="C12" s="271"/>
      <c r="D12" s="271"/>
      <c r="E12" s="271"/>
      <c r="F12" s="271"/>
      <c r="G12" s="126"/>
      <c r="H12" s="126"/>
      <c r="I12" s="124"/>
    </row>
    <row r="13" spans="1:9" ht="22.5" x14ac:dyDescent="0.45">
      <c r="A13" s="35"/>
      <c r="B13" s="36"/>
      <c r="C13" s="36"/>
      <c r="D13" s="272"/>
      <c r="E13" s="272"/>
      <c r="F13" s="272"/>
      <c r="G13" s="272"/>
      <c r="H13" s="272"/>
      <c r="I13" s="3"/>
    </row>
    <row r="14" spans="1:9" ht="16.5" customHeight="1" x14ac:dyDescent="0.3">
      <c r="A14" s="273" t="s">
        <v>32</v>
      </c>
      <c r="B14" s="274" t="s">
        <v>33</v>
      </c>
      <c r="C14" s="274"/>
      <c r="D14" s="274" t="s">
        <v>48</v>
      </c>
      <c r="E14" s="275" t="s">
        <v>358</v>
      </c>
      <c r="F14" s="274" t="s">
        <v>214</v>
      </c>
      <c r="G14" s="36"/>
      <c r="H14" s="36"/>
    </row>
    <row r="15" spans="1:9" ht="16.5" customHeight="1" x14ac:dyDescent="0.3">
      <c r="A15" s="273"/>
      <c r="B15" s="77" t="s">
        <v>36</v>
      </c>
      <c r="C15" s="77" t="s">
        <v>35</v>
      </c>
      <c r="D15" s="274"/>
      <c r="E15" s="275"/>
      <c r="F15" s="274"/>
      <c r="G15" s="36"/>
      <c r="H15" s="36"/>
    </row>
    <row r="16" spans="1:9" ht="18" x14ac:dyDescent="0.35">
      <c r="A16" s="266" t="s">
        <v>0</v>
      </c>
      <c r="B16" s="266"/>
      <c r="C16" s="266"/>
      <c r="D16" s="266"/>
      <c r="E16" s="266"/>
      <c r="F16" s="266"/>
      <c r="G16" s="36"/>
      <c r="H16" s="36"/>
    </row>
    <row r="17" spans="1:8" ht="18" x14ac:dyDescent="0.3">
      <c r="A17" s="182">
        <f>B11</f>
        <v>42794</v>
      </c>
      <c r="B17" s="36"/>
      <c r="C17" s="36"/>
      <c r="D17" s="36"/>
      <c r="E17" s="36"/>
      <c r="F17" s="36"/>
      <c r="G17" s="36"/>
      <c r="H17" s="36"/>
    </row>
    <row r="18" spans="1:8" ht="18" x14ac:dyDescent="0.25">
      <c r="A18" s="276" t="s">
        <v>1</v>
      </c>
      <c r="B18" s="277"/>
      <c r="C18" s="277"/>
      <c r="D18" s="277"/>
      <c r="E18" s="277"/>
      <c r="F18" s="277"/>
    </row>
    <row r="19" spans="1:8" x14ac:dyDescent="0.25">
      <c r="A19" s="17" t="s">
        <v>10</v>
      </c>
      <c r="B19" s="136">
        <v>2</v>
      </c>
      <c r="C19" s="136"/>
      <c r="D19" s="135" t="s">
        <v>448</v>
      </c>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67" t="s">
        <v>18</v>
      </c>
      <c r="B26" s="268"/>
      <c r="C26" s="268"/>
      <c r="D26" s="268"/>
      <c r="E26" s="268"/>
      <c r="F26" s="268"/>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t="s">
        <v>450</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3" t="s">
        <v>449</v>
      </c>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66" t="s">
        <v>137</v>
      </c>
      <c r="B43" s="266"/>
      <c r="C43" s="266"/>
      <c r="D43" s="266"/>
      <c r="E43" s="266"/>
      <c r="F43" s="266"/>
    </row>
    <row r="44" spans="1:7" x14ac:dyDescent="0.25">
      <c r="A44" s="183">
        <f>B11</f>
        <v>42794</v>
      </c>
      <c r="B44" s="6"/>
      <c r="C44" s="7"/>
      <c r="D44" s="6"/>
    </row>
    <row r="45" spans="1:7" ht="16.5" x14ac:dyDescent="0.25">
      <c r="A45" s="269" t="s">
        <v>63</v>
      </c>
      <c r="B45" s="270"/>
      <c r="C45" s="270"/>
      <c r="D45" s="270"/>
      <c r="E45" s="270"/>
      <c r="F45" s="270"/>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t="s">
        <v>34</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t="s">
        <v>34</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10</v>
      </c>
    </row>
    <row r="55" spans="1:6" x14ac:dyDescent="0.25">
      <c r="A55" s="19" t="s">
        <v>37</v>
      </c>
      <c r="B55" s="20"/>
      <c r="C55" s="21"/>
      <c r="D55" s="63">
        <f>D54/(COUNT(B46:C53)*2)</f>
        <v>1</v>
      </c>
    </row>
    <row r="56" spans="1:6" x14ac:dyDescent="0.25">
      <c r="A56" s="9"/>
      <c r="B56" s="6"/>
      <c r="C56" s="7"/>
      <c r="D56" s="6"/>
    </row>
    <row r="57" spans="1:6" ht="18" x14ac:dyDescent="0.25">
      <c r="A57" s="267" t="s">
        <v>65</v>
      </c>
      <c r="B57" s="268"/>
      <c r="C57" s="268"/>
      <c r="D57" s="268"/>
      <c r="E57" s="268"/>
      <c r="F57" s="268"/>
    </row>
    <row r="58" spans="1:6" ht="24" customHeight="1" x14ac:dyDescent="0.25">
      <c r="A58" s="169" t="s">
        <v>314</v>
      </c>
      <c r="B58" s="144" t="s">
        <v>34</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v>1</v>
      </c>
      <c r="C62" s="217" t="str">
        <f>IF(B62=0, -5, "0")</f>
        <v>0</v>
      </c>
      <c r="D62" s="142" t="s">
        <v>473</v>
      </c>
      <c r="E62" s="147"/>
      <c r="F62" s="66"/>
    </row>
    <row r="63" spans="1:6" ht="30" x14ac:dyDescent="0.25">
      <c r="A63" s="17" t="s">
        <v>277</v>
      </c>
      <c r="B63" s="170" t="s">
        <v>34</v>
      </c>
      <c r="C63" s="144"/>
      <c r="D63" s="142"/>
      <c r="E63" s="147"/>
      <c r="F63" s="66"/>
    </row>
    <row r="64" spans="1:6" ht="36" x14ac:dyDescent="0.25">
      <c r="A64" s="108" t="s">
        <v>272</v>
      </c>
      <c r="B64" s="170" t="s">
        <v>34</v>
      </c>
      <c r="C64" s="217" t="str">
        <f>IF(B64=0, -5, "0")</f>
        <v>0</v>
      </c>
      <c r="D64" s="142" t="s">
        <v>451</v>
      </c>
      <c r="E64" s="147"/>
      <c r="F64" s="66"/>
    </row>
    <row r="65" spans="1:7" ht="16.5" x14ac:dyDescent="0.3">
      <c r="A65" s="49" t="s">
        <v>271</v>
      </c>
      <c r="B65" s="170" t="s">
        <v>34</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452</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t="s">
        <v>453</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27</v>
      </c>
    </row>
    <row r="82" spans="1:6" x14ac:dyDescent="0.25">
      <c r="A82" s="19" t="s">
        <v>37</v>
      </c>
      <c r="B82" s="20"/>
      <c r="C82" s="21"/>
      <c r="D82" s="63">
        <f>D81/(COUNT(B58:C80)*2)</f>
        <v>0.9642857142857143</v>
      </c>
    </row>
    <row r="83" spans="1:6" ht="15" customHeight="1" x14ac:dyDescent="0.25">
      <c r="A83" s="9"/>
      <c r="B83" s="6"/>
      <c r="C83" s="7"/>
      <c r="D83" s="6"/>
    </row>
    <row r="84" spans="1:6" ht="15" customHeight="1" x14ac:dyDescent="0.25">
      <c r="A84" s="267" t="s">
        <v>25</v>
      </c>
      <c r="B84" s="268"/>
      <c r="C84" s="268"/>
      <c r="D84" s="268"/>
      <c r="E84" s="268"/>
      <c r="F84" s="268"/>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49</v>
      </c>
    </row>
    <row r="97" spans="1:6" ht="16.5" customHeight="1" x14ac:dyDescent="0.25">
      <c r="A97" s="78" t="s">
        <v>224</v>
      </c>
      <c r="B97" s="84"/>
      <c r="C97" s="85"/>
      <c r="D97" s="82">
        <f>D96/(COUNT(B85:C91,B46:C53,B58:C80)*2)</f>
        <v>0.98</v>
      </c>
    </row>
    <row r="98" spans="1:6" x14ac:dyDescent="0.25">
      <c r="A98" s="5"/>
      <c r="B98" s="6"/>
      <c r="C98" s="7"/>
      <c r="D98" s="6"/>
    </row>
    <row r="99" spans="1:6" ht="18" x14ac:dyDescent="0.35">
      <c r="A99" s="266" t="s">
        <v>129</v>
      </c>
      <c r="B99" s="266"/>
      <c r="C99" s="266"/>
      <c r="D99" s="266"/>
      <c r="E99" s="266"/>
      <c r="F99" s="266"/>
    </row>
    <row r="100" spans="1:6" x14ac:dyDescent="0.25">
      <c r="A100" s="183">
        <f>B11</f>
        <v>42794</v>
      </c>
      <c r="B100" s="6"/>
      <c r="C100" s="7"/>
      <c r="D100" s="6"/>
    </row>
    <row r="101" spans="1:6" ht="16.5" x14ac:dyDescent="0.25">
      <c r="A101" s="269" t="s">
        <v>63</v>
      </c>
      <c r="B101" s="270"/>
      <c r="C101" s="270"/>
      <c r="D101" s="270"/>
      <c r="E101" s="270"/>
      <c r="F101" s="27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t="s">
        <v>34</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67" t="s">
        <v>133</v>
      </c>
      <c r="B113" s="268"/>
      <c r="C113" s="268"/>
      <c r="D113" s="268"/>
      <c r="E113" s="268"/>
      <c r="F113" s="268"/>
    </row>
    <row r="114" spans="1:6" x14ac:dyDescent="0.25">
      <c r="A114" s="17" t="s">
        <v>314</v>
      </c>
      <c r="B114" s="153" t="s">
        <v>34</v>
      </c>
      <c r="C114" s="153"/>
      <c r="D114" s="142"/>
      <c r="E114" s="142"/>
      <c r="F114" s="147"/>
    </row>
    <row r="115" spans="1:6" ht="60" x14ac:dyDescent="0.25">
      <c r="A115" s="18" t="s">
        <v>294</v>
      </c>
      <c r="B115" s="170">
        <v>1</v>
      </c>
      <c r="C115" s="153"/>
      <c r="D115" s="143" t="s">
        <v>426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ht="45" x14ac:dyDescent="0.25">
      <c r="A118" s="18" t="s">
        <v>64</v>
      </c>
      <c r="B118" s="170">
        <v>0</v>
      </c>
      <c r="C118" s="153"/>
      <c r="D118" s="12" t="s">
        <v>474</v>
      </c>
      <c r="E118" s="142" t="s">
        <v>454</v>
      </c>
      <c r="F118" s="147"/>
    </row>
    <row r="119" spans="1:6" ht="42" customHeight="1" x14ac:dyDescent="0.25">
      <c r="A119" s="17" t="s">
        <v>175</v>
      </c>
      <c r="B119" s="170" t="s">
        <v>34</v>
      </c>
      <c r="C119" s="153"/>
      <c r="D119" s="12"/>
      <c r="E119" s="147"/>
      <c r="F119" s="147"/>
    </row>
    <row r="120" spans="1:6" x14ac:dyDescent="0.25">
      <c r="A120" s="17" t="s">
        <v>291</v>
      </c>
      <c r="B120" s="170">
        <v>2</v>
      </c>
      <c r="C120" s="153"/>
      <c r="D120" s="12"/>
      <c r="E120" s="147"/>
      <c r="F120" s="147"/>
    </row>
    <row r="121" spans="1:6" ht="18" x14ac:dyDescent="0.35">
      <c r="A121" s="76" t="s">
        <v>74</v>
      </c>
      <c r="B121" s="170" t="s">
        <v>34</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t="s">
        <v>34</v>
      </c>
      <c r="C125" s="217" t="str">
        <f>IF(B125=0, -5, "0")</f>
        <v>0</v>
      </c>
      <c r="D125" s="142" t="s">
        <v>475</v>
      </c>
      <c r="E125" s="142"/>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25</v>
      </c>
    </row>
    <row r="135" spans="1:6" x14ac:dyDescent="0.25">
      <c r="A135" s="19" t="s">
        <v>37</v>
      </c>
      <c r="B135" s="20"/>
      <c r="C135" s="21"/>
      <c r="D135" s="63">
        <f>D134/(COUNT(B114:C133)*2)</f>
        <v>0.8928571428571429</v>
      </c>
    </row>
    <row r="136" spans="1:6" x14ac:dyDescent="0.25">
      <c r="A136" s="9"/>
      <c r="B136" s="6"/>
      <c r="C136" s="7"/>
      <c r="D136" s="6"/>
    </row>
    <row r="137" spans="1:6" ht="18" x14ac:dyDescent="0.25">
      <c r="A137" s="267" t="s">
        <v>73</v>
      </c>
      <c r="B137" s="268"/>
      <c r="C137" s="268"/>
      <c r="D137" s="268"/>
      <c r="E137" s="268"/>
      <c r="F137" s="268"/>
    </row>
    <row r="138" spans="1:6" ht="30" x14ac:dyDescent="0.25">
      <c r="A138" s="17" t="s">
        <v>372</v>
      </c>
      <c r="B138" s="153" t="s">
        <v>34</v>
      </c>
      <c r="C138" s="153"/>
      <c r="D138" s="142"/>
      <c r="E138" s="146"/>
      <c r="F138" s="147"/>
    </row>
    <row r="139" spans="1:6" ht="30" x14ac:dyDescent="0.25">
      <c r="A139" s="18" t="s">
        <v>144</v>
      </c>
      <c r="B139" s="170">
        <v>2</v>
      </c>
      <c r="C139" s="153"/>
      <c r="D139" s="143" t="s">
        <v>480</v>
      </c>
      <c r="E139" s="147"/>
      <c r="F139" s="147"/>
    </row>
    <row r="140" spans="1:6" ht="18" x14ac:dyDescent="0.35">
      <c r="A140" s="76" t="s">
        <v>59</v>
      </c>
      <c r="B140" s="170" t="s">
        <v>34</v>
      </c>
      <c r="C140" s="217" t="str">
        <f>IF(B140=0, -5, "0")</f>
        <v>0</v>
      </c>
      <c r="D140" s="142"/>
      <c r="E140" s="142"/>
      <c r="F140" s="147"/>
    </row>
    <row r="141" spans="1:6" ht="91.5" x14ac:dyDescent="0.35">
      <c r="A141" s="83" t="s">
        <v>55</v>
      </c>
      <c r="B141" s="170">
        <v>0</v>
      </c>
      <c r="C141" s="217">
        <f>IF(B141=0, -5, "0")</f>
        <v>-5</v>
      </c>
      <c r="D141" s="12" t="s">
        <v>424</v>
      </c>
      <c r="E141" s="142" t="s">
        <v>427</v>
      </c>
      <c r="F141" s="147"/>
    </row>
    <row r="142" spans="1:6" ht="16.5" x14ac:dyDescent="0.3">
      <c r="A142" s="53" t="s">
        <v>149</v>
      </c>
      <c r="B142" s="170" t="s">
        <v>34</v>
      </c>
      <c r="C142" s="153"/>
      <c r="D142" s="149"/>
      <c r="E142" s="147"/>
      <c r="F142" s="147"/>
    </row>
    <row r="143" spans="1:6" ht="18" x14ac:dyDescent="0.35">
      <c r="A143" s="83" t="s">
        <v>476</v>
      </c>
      <c r="B143" s="170" t="s">
        <v>34</v>
      </c>
      <c r="C143" s="217" t="str">
        <f>IF(B143=0, -5, "0")</f>
        <v>0</v>
      </c>
      <c r="D143" s="142" t="s">
        <v>455</v>
      </c>
      <c r="E143" s="142"/>
      <c r="F143" s="147"/>
    </row>
    <row r="144" spans="1:6" ht="16.5" x14ac:dyDescent="0.25">
      <c r="A144" s="186" t="s">
        <v>75</v>
      </c>
      <c r="B144" s="170">
        <v>2</v>
      </c>
      <c r="C144" s="177"/>
      <c r="D144" s="187"/>
      <c r="E144" s="142"/>
      <c r="F144" s="147"/>
    </row>
    <row r="145" spans="1:6" ht="66" x14ac:dyDescent="0.25">
      <c r="A145" s="110" t="s">
        <v>477</v>
      </c>
      <c r="B145" s="170" t="s">
        <v>34</v>
      </c>
      <c r="C145" s="154"/>
      <c r="D145" s="142"/>
      <c r="E145" s="7"/>
      <c r="F145" s="102"/>
    </row>
    <row r="146" spans="1:6" x14ac:dyDescent="0.25">
      <c r="A146" s="19" t="s">
        <v>38</v>
      </c>
      <c r="B146" s="19"/>
      <c r="C146" s="19"/>
      <c r="D146" s="19">
        <f>SUM(B138:C144)</f>
        <v>-1</v>
      </c>
    </row>
    <row r="147" spans="1:6" x14ac:dyDescent="0.25">
      <c r="A147" s="19" t="s">
        <v>37</v>
      </c>
      <c r="B147" s="20"/>
      <c r="C147" s="21"/>
      <c r="D147" s="63">
        <f>D146/(COUNT(B138:C144)*2)</f>
        <v>-0.125</v>
      </c>
    </row>
    <row r="148" spans="1:6" x14ac:dyDescent="0.25">
      <c r="A148" s="9"/>
      <c r="B148" s="6"/>
      <c r="C148" s="7"/>
      <c r="D148" s="6"/>
    </row>
    <row r="149" spans="1:6" ht="18" x14ac:dyDescent="0.25">
      <c r="A149" s="78" t="s">
        <v>138</v>
      </c>
      <c r="B149" s="84"/>
      <c r="C149" s="85"/>
      <c r="D149" s="81">
        <f>SUM(D146,D110,D134)</f>
        <v>38</v>
      </c>
    </row>
    <row r="150" spans="1:6" ht="18" x14ac:dyDescent="0.25">
      <c r="A150" s="78" t="s">
        <v>225</v>
      </c>
      <c r="B150" s="84"/>
      <c r="C150" s="85"/>
      <c r="D150" s="82">
        <f>D149/(COUNT(B138:C144,B102:C109,B114:C133)*2)</f>
        <v>0.76</v>
      </c>
    </row>
    <row r="151" spans="1:6" x14ac:dyDescent="0.25">
      <c r="A151" s="9"/>
      <c r="B151" s="6"/>
      <c r="C151" s="7"/>
      <c r="D151" s="6"/>
    </row>
    <row r="152" spans="1:6" ht="18" x14ac:dyDescent="0.35">
      <c r="A152" s="266" t="s">
        <v>130</v>
      </c>
      <c r="B152" s="266"/>
      <c r="C152" s="266"/>
      <c r="D152" s="266"/>
      <c r="E152" s="266"/>
      <c r="F152" s="266"/>
    </row>
    <row r="153" spans="1:6" x14ac:dyDescent="0.25">
      <c r="A153" s="183">
        <f>B11</f>
        <v>42794</v>
      </c>
      <c r="B153" s="6"/>
      <c r="C153" s="7"/>
      <c r="D153" s="59"/>
    </row>
    <row r="154" spans="1:6" ht="16.5" x14ac:dyDescent="0.25">
      <c r="A154" s="269" t="s">
        <v>63</v>
      </c>
      <c r="B154" s="270"/>
      <c r="C154" s="270"/>
      <c r="D154" s="270"/>
      <c r="E154" s="270"/>
      <c r="F154" s="270"/>
    </row>
    <row r="155" spans="1:6" ht="30" x14ac:dyDescent="0.25">
      <c r="A155" s="23" t="s">
        <v>132</v>
      </c>
      <c r="B155" s="153">
        <v>2</v>
      </c>
      <c r="C155" s="153"/>
      <c r="D155" s="142" t="s">
        <v>428</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7" t="s">
        <v>134</v>
      </c>
      <c r="B166" s="268"/>
      <c r="C166" s="268"/>
      <c r="D166" s="268"/>
      <c r="E166" s="268"/>
      <c r="F166" s="268"/>
    </row>
    <row r="167" spans="1:6" x14ac:dyDescent="0.25">
      <c r="A167" s="17" t="s">
        <v>314</v>
      </c>
      <c r="B167" s="153">
        <v>2</v>
      </c>
      <c r="C167" s="153"/>
      <c r="D167" s="143"/>
      <c r="E167" s="147"/>
      <c r="F167" s="66"/>
    </row>
    <row r="168" spans="1:6" x14ac:dyDescent="0.25">
      <c r="A168" s="18" t="s">
        <v>102</v>
      </c>
      <c r="B168" s="170">
        <v>1</v>
      </c>
      <c r="C168" s="153"/>
      <c r="D168" s="143" t="s">
        <v>419</v>
      </c>
      <c r="E168" s="147"/>
      <c r="F168" s="66"/>
    </row>
    <row r="169" spans="1:6" x14ac:dyDescent="0.25">
      <c r="A169" s="18" t="s">
        <v>135</v>
      </c>
      <c r="B169" s="170">
        <v>2</v>
      </c>
      <c r="C169" s="153"/>
      <c r="D169" s="143"/>
      <c r="E169" s="147"/>
      <c r="F169" s="66"/>
    </row>
    <row r="170" spans="1:6" ht="144" customHeight="1" x14ac:dyDescent="0.25">
      <c r="A170" s="18" t="s">
        <v>64</v>
      </c>
      <c r="B170" s="170">
        <v>0</v>
      </c>
      <c r="C170" s="153"/>
      <c r="D170" s="12" t="s">
        <v>481</v>
      </c>
      <c r="E170" s="143" t="s">
        <v>418</v>
      </c>
      <c r="F170" s="66"/>
    </row>
    <row r="171" spans="1:6" ht="45" x14ac:dyDescent="0.25">
      <c r="A171" s="18" t="s">
        <v>279</v>
      </c>
      <c r="B171" s="170">
        <v>1</v>
      </c>
      <c r="C171" s="153"/>
      <c r="D171" s="12" t="s">
        <v>429</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60" x14ac:dyDescent="0.35">
      <c r="A174" s="76" t="s">
        <v>251</v>
      </c>
      <c r="B174" s="170">
        <v>1</v>
      </c>
      <c r="C174" s="217" t="str">
        <f>IF(B174=0, -5, "0")</f>
        <v>0</v>
      </c>
      <c r="D174" s="12" t="s">
        <v>482</v>
      </c>
      <c r="E174" s="142"/>
      <c r="F174" s="66"/>
    </row>
    <row r="175" spans="1:6" x14ac:dyDescent="0.25">
      <c r="A175" s="17" t="s">
        <v>313</v>
      </c>
      <c r="B175" s="170">
        <v>2</v>
      </c>
      <c r="C175" s="153"/>
      <c r="D175" s="149"/>
      <c r="E175" s="147"/>
      <c r="F175" s="66"/>
    </row>
    <row r="176" spans="1:6" ht="60" x14ac:dyDescent="0.35">
      <c r="A176" s="86" t="s">
        <v>209</v>
      </c>
      <c r="B176" s="170">
        <v>1</v>
      </c>
      <c r="C176" s="217" t="str">
        <f>IF(B176=0, -5, "0")</f>
        <v>0</v>
      </c>
      <c r="D176" s="143" t="s">
        <v>483</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423</v>
      </c>
      <c r="E180" s="173"/>
      <c r="F180" s="66"/>
    </row>
    <row r="181" spans="1:7" ht="30" x14ac:dyDescent="0.25">
      <c r="A181" s="24" t="s">
        <v>83</v>
      </c>
      <c r="B181" s="170">
        <v>2</v>
      </c>
      <c r="C181" s="153"/>
      <c r="D181" s="142" t="s">
        <v>484</v>
      </c>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29</v>
      </c>
    </row>
    <row r="187" spans="1:7" x14ac:dyDescent="0.25">
      <c r="A187" s="19" t="s">
        <v>37</v>
      </c>
      <c r="B187" s="20"/>
      <c r="C187" s="21"/>
      <c r="D187" s="63">
        <f>D186/(COUNT(B167:C184)*2)</f>
        <v>0.80555555555555558</v>
      </c>
    </row>
    <row r="188" spans="1:7" x14ac:dyDescent="0.25">
      <c r="A188" s="9"/>
      <c r="B188" s="6"/>
      <c r="C188" s="7"/>
      <c r="D188" s="6"/>
    </row>
    <row r="189" spans="1:7" ht="18" x14ac:dyDescent="0.25">
      <c r="A189" s="78" t="s">
        <v>139</v>
      </c>
      <c r="B189" s="84"/>
      <c r="C189" s="85"/>
      <c r="D189" s="81">
        <f>SUM(D163,D186)</f>
        <v>45</v>
      </c>
    </row>
    <row r="190" spans="1:7" ht="18" x14ac:dyDescent="0.25">
      <c r="A190" s="78" t="s">
        <v>226</v>
      </c>
      <c r="B190" s="84"/>
      <c r="C190" s="85"/>
      <c r="D190" s="82">
        <f>D189/(COUNT(B155:C162,B167:C184)*2)</f>
        <v>0.86538461538461542</v>
      </c>
    </row>
    <row r="191" spans="1:7" x14ac:dyDescent="0.25">
      <c r="A191" s="9"/>
      <c r="B191" s="6"/>
      <c r="C191" s="7"/>
      <c r="D191" s="6"/>
    </row>
    <row r="192" spans="1:7" ht="18" x14ac:dyDescent="0.35">
      <c r="A192" s="266" t="s">
        <v>167</v>
      </c>
      <c r="B192" s="266"/>
      <c r="C192" s="266"/>
      <c r="D192" s="266"/>
      <c r="E192" s="266"/>
      <c r="F192" s="266"/>
    </row>
    <row r="193" spans="1:7" x14ac:dyDescent="0.25">
      <c r="A193" s="189">
        <f>B11</f>
        <v>42794</v>
      </c>
      <c r="B193" s="6"/>
      <c r="C193" s="7"/>
      <c r="D193" s="6"/>
    </row>
    <row r="194" spans="1:7" ht="18" x14ac:dyDescent="0.25">
      <c r="A194" s="267" t="s">
        <v>158</v>
      </c>
      <c r="B194" s="268"/>
      <c r="C194" s="268"/>
      <c r="D194" s="268"/>
      <c r="E194" s="268"/>
      <c r="F194" s="268"/>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67" t="s">
        <v>76</v>
      </c>
      <c r="B209" s="268"/>
      <c r="C209" s="268"/>
      <c r="D209" s="268"/>
      <c r="E209" s="268"/>
      <c r="F209" s="268"/>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v>1</v>
      </c>
      <c r="C212" s="153"/>
      <c r="D212" s="143" t="s">
        <v>420</v>
      </c>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v>2</v>
      </c>
      <c r="C215" s="153"/>
      <c r="D215" s="156"/>
      <c r="E215" s="168"/>
      <c r="F215" s="66"/>
    </row>
    <row r="216" spans="1:7" ht="141.75" customHeight="1" x14ac:dyDescent="0.25">
      <c r="A216" s="18" t="s">
        <v>70</v>
      </c>
      <c r="B216" s="170">
        <v>0</v>
      </c>
      <c r="C216" s="153"/>
      <c r="D216" s="12" t="s">
        <v>458</v>
      </c>
      <c r="E216" s="143" t="s">
        <v>456</v>
      </c>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t="s">
        <v>34</v>
      </c>
      <c r="C224" s="218" t="str">
        <f>IF(B224=0, -5, "0")</f>
        <v>0</v>
      </c>
      <c r="D224" s="146"/>
      <c r="E224" s="147"/>
      <c r="F224" s="66"/>
    </row>
    <row r="225" spans="1:6" ht="45" x14ac:dyDescent="0.25">
      <c r="A225" s="24" t="s">
        <v>83</v>
      </c>
      <c r="B225" s="170">
        <v>1</v>
      </c>
      <c r="C225" s="153"/>
      <c r="D225" s="142" t="s">
        <v>457</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16</v>
      </c>
    </row>
    <row r="230" spans="1:6" x14ac:dyDescent="0.25">
      <c r="A230" s="19" t="s">
        <v>37</v>
      </c>
      <c r="B230" s="20"/>
      <c r="C230" s="21"/>
      <c r="D230" s="63">
        <f>D229/(COUNT(B210:C228)*2)</f>
        <v>0.8</v>
      </c>
    </row>
    <row r="231" spans="1:6" x14ac:dyDescent="0.25">
      <c r="A231" s="9"/>
      <c r="B231" s="6"/>
      <c r="C231" s="7"/>
      <c r="D231" s="6"/>
    </row>
    <row r="232" spans="1:6" ht="18" x14ac:dyDescent="0.25">
      <c r="A232" s="267" t="s">
        <v>191</v>
      </c>
      <c r="B232" s="268"/>
      <c r="C232" s="268"/>
      <c r="D232" s="268"/>
      <c r="E232" s="268"/>
      <c r="F232" s="268"/>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t="s">
        <v>34</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30</v>
      </c>
    </row>
    <row r="246" spans="1:6" ht="18" x14ac:dyDescent="0.25">
      <c r="A246" s="103" t="s">
        <v>227</v>
      </c>
      <c r="B246" s="104"/>
      <c r="C246" s="105"/>
      <c r="D246" s="106">
        <f>D245/(COUNT(B210:C228,B233:C240,B195:C205)*2)</f>
        <v>0.88235294117647056</v>
      </c>
    </row>
    <row r="247" spans="1:6" s="3" customFormat="1" ht="18" x14ac:dyDescent="0.25">
      <c r="A247" s="45"/>
      <c r="B247" s="46"/>
      <c r="C247" s="46"/>
      <c r="D247" s="47"/>
    </row>
    <row r="248" spans="1:6" s="3" customFormat="1" ht="18" x14ac:dyDescent="0.35">
      <c r="A248" s="266" t="s">
        <v>78</v>
      </c>
      <c r="B248" s="266"/>
      <c r="C248" s="266"/>
      <c r="D248" s="266"/>
      <c r="E248" s="266"/>
      <c r="F248" s="266"/>
    </row>
    <row r="249" spans="1:6" s="3" customFormat="1" x14ac:dyDescent="0.25">
      <c r="A249" s="183">
        <f>B11</f>
        <v>42794</v>
      </c>
      <c r="B249" s="6"/>
      <c r="C249" s="7"/>
      <c r="D249" s="6"/>
    </row>
    <row r="250" spans="1:6" s="3" customFormat="1" ht="18" x14ac:dyDescent="0.25">
      <c r="A250" s="267" t="s">
        <v>79</v>
      </c>
      <c r="B250" s="268"/>
      <c r="C250" s="268"/>
      <c r="D250" s="268"/>
      <c r="E250" s="268"/>
      <c r="F250" s="268"/>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478</v>
      </c>
      <c r="B267" s="145">
        <v>1</v>
      </c>
      <c r="C267" s="145"/>
      <c r="D267" s="3" t="s">
        <v>459</v>
      </c>
      <c r="E267" s="148"/>
      <c r="F267" s="67"/>
    </row>
    <row r="268" spans="1:6" s="3" customFormat="1" ht="18" customHeight="1" x14ac:dyDescent="0.25">
      <c r="A268" s="18" t="s">
        <v>206</v>
      </c>
      <c r="B268" s="171">
        <v>1</v>
      </c>
      <c r="C268" s="27"/>
      <c r="D268" s="11" t="s">
        <v>446</v>
      </c>
      <c r="E268" s="67"/>
      <c r="F268" s="67"/>
    </row>
    <row r="269" spans="1:6" s="3" customFormat="1" x14ac:dyDescent="0.25">
      <c r="A269" s="17" t="s">
        <v>312</v>
      </c>
      <c r="B269" s="171">
        <v>2</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162"/>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30"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24</v>
      </c>
    </row>
    <row r="286" spans="1:6" s="3" customFormat="1" x14ac:dyDescent="0.25">
      <c r="A286" s="19" t="s">
        <v>37</v>
      </c>
      <c r="B286" s="20"/>
      <c r="C286" s="21"/>
      <c r="D286" s="63">
        <f>D285/(COUNT(B267:C283)*2)</f>
        <v>0.92307692307692313</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0.95833333333333337</v>
      </c>
    </row>
    <row r="290" spans="1:7" s="3" customFormat="1" ht="18" x14ac:dyDescent="0.25">
      <c r="A290" s="45"/>
      <c r="B290" s="46"/>
      <c r="C290" s="46"/>
      <c r="D290" s="47"/>
    </row>
    <row r="291" spans="1:7" ht="18" x14ac:dyDescent="0.35">
      <c r="A291" s="266" t="s">
        <v>4</v>
      </c>
      <c r="B291" s="266"/>
      <c r="C291" s="266"/>
      <c r="D291" s="266"/>
      <c r="E291" s="266"/>
      <c r="F291" s="266"/>
    </row>
    <row r="292" spans="1:7" x14ac:dyDescent="0.25">
      <c r="A292" s="192">
        <f>B11</f>
        <v>42794</v>
      </c>
      <c r="B292" s="6"/>
      <c r="C292" s="7"/>
      <c r="D292" s="59"/>
    </row>
    <row r="293" spans="1:7" ht="18" x14ac:dyDescent="0.25">
      <c r="A293" s="267" t="s">
        <v>19</v>
      </c>
      <c r="B293" s="268"/>
      <c r="C293" s="268"/>
      <c r="D293" s="268"/>
      <c r="E293" s="268"/>
      <c r="F293" s="268"/>
    </row>
    <row r="294" spans="1:7" ht="20.25" customHeight="1" x14ac:dyDescent="0.25">
      <c r="A294" s="32" t="s">
        <v>62</v>
      </c>
      <c r="B294" s="153">
        <v>2</v>
      </c>
      <c r="C294" s="153"/>
      <c r="D294" s="142"/>
      <c r="E294" s="66"/>
      <c r="F294" s="66"/>
    </row>
    <row r="295" spans="1:7" ht="30" x14ac:dyDescent="0.25">
      <c r="A295" s="22" t="s">
        <v>6</v>
      </c>
      <c r="B295" s="170">
        <v>1</v>
      </c>
      <c r="C295" s="153"/>
      <c r="D295" s="142" t="s">
        <v>437</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67" t="s">
        <v>122</v>
      </c>
      <c r="B305" s="268"/>
      <c r="C305" s="268"/>
      <c r="D305" s="268"/>
      <c r="E305" s="268"/>
      <c r="F305" s="268"/>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61.5" x14ac:dyDescent="0.35">
      <c r="A309" s="76" t="s">
        <v>367</v>
      </c>
      <c r="B309" s="171">
        <v>1</v>
      </c>
      <c r="C309" s="217" t="str">
        <f>IF(B309=0, -5, "0")</f>
        <v>0</v>
      </c>
      <c r="D309" s="157" t="s">
        <v>431</v>
      </c>
      <c r="E309" s="147"/>
      <c r="F309" s="66"/>
    </row>
    <row r="310" spans="1:6" x14ac:dyDescent="0.25">
      <c r="A310" s="17" t="s">
        <v>108</v>
      </c>
      <c r="B310" s="171" t="s">
        <v>34</v>
      </c>
      <c r="C310" s="153"/>
      <c r="D310" s="156"/>
      <c r="E310" s="142"/>
      <c r="F310" s="66"/>
    </row>
    <row r="311" spans="1:6" ht="18" x14ac:dyDescent="0.35">
      <c r="A311" s="76" t="s">
        <v>61</v>
      </c>
      <c r="B311" s="171" t="s">
        <v>34</v>
      </c>
      <c r="C311" s="217" t="str">
        <f>IF(B311=0, -5, "0")</f>
        <v>0</v>
      </c>
      <c r="D311" s="157"/>
      <c r="E311" s="142"/>
      <c r="F311" s="66"/>
    </row>
    <row r="312" spans="1:6" x14ac:dyDescent="0.25">
      <c r="A312" s="18" t="s">
        <v>254</v>
      </c>
      <c r="B312" s="171" t="s">
        <v>34</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11</v>
      </c>
    </row>
    <row r="319" spans="1:6" x14ac:dyDescent="0.25">
      <c r="A319" s="19" t="s">
        <v>37</v>
      </c>
      <c r="B319" s="20"/>
      <c r="C319" s="21"/>
      <c r="D319" s="63">
        <f>D318/(COUNT(B306:C316)*2)</f>
        <v>0.91666666666666663</v>
      </c>
    </row>
    <row r="320" spans="1:6" x14ac:dyDescent="0.25">
      <c r="A320" s="8"/>
      <c r="B320" s="7"/>
      <c r="C320" s="7"/>
      <c r="D320" s="7"/>
    </row>
    <row r="321" spans="1:9" ht="18" x14ac:dyDescent="0.25">
      <c r="A321" s="78" t="s">
        <v>41</v>
      </c>
      <c r="B321" s="84"/>
      <c r="C321" s="85"/>
      <c r="D321" s="81">
        <f>SUM(D318,D302)</f>
        <v>24</v>
      </c>
    </row>
    <row r="322" spans="1:9" ht="18" x14ac:dyDescent="0.25">
      <c r="A322" s="78" t="s">
        <v>229</v>
      </c>
      <c r="B322" s="84"/>
      <c r="C322" s="85"/>
      <c r="D322" s="82">
        <f>D321/(COUNT(B306:C316,B294:C301)*2)</f>
        <v>0.92307692307692313</v>
      </c>
    </row>
    <row r="323" spans="1:9" x14ac:dyDescent="0.25">
      <c r="A323" s="9"/>
      <c r="B323" s="6"/>
      <c r="C323" s="7"/>
      <c r="D323" s="6"/>
    </row>
    <row r="324" spans="1:9" ht="18" x14ac:dyDescent="0.35">
      <c r="A324" s="266" t="s">
        <v>21</v>
      </c>
      <c r="B324" s="266"/>
      <c r="C324" s="266"/>
      <c r="D324" s="266"/>
      <c r="E324" s="266"/>
      <c r="F324" s="266"/>
    </row>
    <row r="325" spans="1:9" x14ac:dyDescent="0.25">
      <c r="A325" s="193">
        <f>B11</f>
        <v>42794</v>
      </c>
      <c r="B325" s="6"/>
      <c r="C325" s="7"/>
      <c r="D325" s="6"/>
    </row>
    <row r="326" spans="1:9" ht="18" x14ac:dyDescent="0.25">
      <c r="A326" s="267" t="s">
        <v>12</v>
      </c>
      <c r="B326" s="268"/>
      <c r="C326" s="268"/>
      <c r="D326" s="268"/>
      <c r="E326" s="268"/>
      <c r="F326" s="268"/>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34.5" customHeight="1" x14ac:dyDescent="0.25">
      <c r="A329" s="17" t="s">
        <v>100</v>
      </c>
      <c r="B329" s="170">
        <v>1</v>
      </c>
      <c r="C329" s="153"/>
      <c r="D329" s="143" t="s">
        <v>441</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7" t="s">
        <v>25</v>
      </c>
      <c r="B339" s="268"/>
      <c r="C339" s="268"/>
      <c r="D339" s="268"/>
      <c r="E339" s="268"/>
      <c r="F339" s="268"/>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t="s">
        <v>34</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6">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66" t="s">
        <v>8</v>
      </c>
      <c r="B352" s="266"/>
      <c r="C352" s="266"/>
      <c r="D352" s="266"/>
      <c r="E352" s="266"/>
      <c r="F352" s="266"/>
    </row>
    <row r="353" spans="1:6" x14ac:dyDescent="0.25">
      <c r="A353" s="183">
        <f>B11</f>
        <v>42794</v>
      </c>
      <c r="B353" s="6"/>
      <c r="C353" s="7"/>
      <c r="D353" s="59"/>
    </row>
    <row r="354" spans="1:6" ht="16.5" x14ac:dyDescent="0.25">
      <c r="A354" s="269" t="s">
        <v>113</v>
      </c>
      <c r="B354" s="270"/>
      <c r="C354" s="270"/>
      <c r="D354" s="270"/>
      <c r="E354" s="270"/>
      <c r="F354" s="270"/>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67" t="s">
        <v>25</v>
      </c>
      <c r="B366" s="268"/>
      <c r="C366" s="268"/>
      <c r="D366" s="268"/>
      <c r="E366" s="268"/>
      <c r="F366" s="268"/>
    </row>
    <row r="367" spans="1:6" x14ac:dyDescent="0.25">
      <c r="A367" s="17" t="s">
        <v>314</v>
      </c>
      <c r="B367" s="145">
        <v>2</v>
      </c>
      <c r="C367" s="145"/>
      <c r="D367" s="152"/>
      <c r="E367" s="66"/>
      <c r="F367" s="66"/>
    </row>
    <row r="368" spans="1:6" ht="30" x14ac:dyDescent="0.25">
      <c r="A368" s="18" t="s">
        <v>105</v>
      </c>
      <c r="B368" s="171">
        <v>1</v>
      </c>
      <c r="C368" s="153"/>
      <c r="D368" s="143" t="s">
        <v>435</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19</v>
      </c>
    </row>
    <row r="380" spans="1:6" x14ac:dyDescent="0.25">
      <c r="A380" s="19" t="s">
        <v>37</v>
      </c>
      <c r="B380" s="20"/>
      <c r="C380" s="20"/>
      <c r="D380" s="64">
        <f>D379/(COUNT(B367:C378)*2)</f>
        <v>0.95</v>
      </c>
    </row>
    <row r="381" spans="1:6" ht="13.5" customHeight="1" x14ac:dyDescent="0.25">
      <c r="A381" s="44"/>
      <c r="B381" s="44"/>
      <c r="C381" s="44"/>
      <c r="D381" s="44"/>
    </row>
    <row r="382" spans="1:6" ht="13.5" customHeight="1" x14ac:dyDescent="0.25">
      <c r="A382" s="267" t="s">
        <v>124</v>
      </c>
      <c r="B382" s="268"/>
      <c r="C382" s="268"/>
      <c r="D382" s="268"/>
      <c r="E382" s="268"/>
      <c r="F382" s="268"/>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17.25"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0.9821428571428571</v>
      </c>
      <c r="E403" s="172"/>
    </row>
    <row r="404" spans="1:6" x14ac:dyDescent="0.25">
      <c r="A404" s="5"/>
      <c r="B404" s="6"/>
      <c r="C404" s="7"/>
      <c r="D404" s="6"/>
    </row>
    <row r="405" spans="1:6" ht="18" x14ac:dyDescent="0.35">
      <c r="A405" s="266" t="s">
        <v>125</v>
      </c>
      <c r="B405" s="266"/>
      <c r="C405" s="266"/>
      <c r="D405" s="266"/>
      <c r="E405" s="266"/>
      <c r="F405" s="266"/>
    </row>
    <row r="406" spans="1:6" x14ac:dyDescent="0.25">
      <c r="A406" s="192">
        <f>B11</f>
        <v>42794</v>
      </c>
      <c r="B406" s="6"/>
      <c r="C406" s="7"/>
      <c r="D406" s="6"/>
    </row>
    <row r="407" spans="1:6" ht="16.5" x14ac:dyDescent="0.25">
      <c r="A407" s="269" t="s">
        <v>19</v>
      </c>
      <c r="B407" s="270"/>
      <c r="C407" s="270"/>
      <c r="D407" s="270"/>
      <c r="E407" s="270"/>
      <c r="F407" s="270"/>
    </row>
    <row r="408" spans="1:6" ht="30" x14ac:dyDescent="0.25">
      <c r="A408" s="32" t="s">
        <v>62</v>
      </c>
      <c r="B408" s="27">
        <v>2</v>
      </c>
      <c r="C408" s="27"/>
      <c r="D408" s="4" t="s">
        <v>460</v>
      </c>
      <c r="E408" s="66"/>
      <c r="F408" s="66"/>
    </row>
    <row r="409" spans="1:6" x14ac:dyDescent="0.25">
      <c r="A409" s="22" t="s">
        <v>6</v>
      </c>
      <c r="B409" s="170">
        <v>2</v>
      </c>
      <c r="C409" s="27"/>
      <c r="D409" s="4"/>
      <c r="E409" s="66"/>
      <c r="F409" s="66"/>
    </row>
    <row r="410" spans="1:6" x14ac:dyDescent="0.25">
      <c r="A410" s="32" t="s">
        <v>20</v>
      </c>
      <c r="B410" s="170" t="s">
        <v>34</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t="s">
        <v>34</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10</v>
      </c>
    </row>
    <row r="416" spans="1:6" x14ac:dyDescent="0.25">
      <c r="A416" s="19" t="s">
        <v>37</v>
      </c>
      <c r="B416" s="20"/>
      <c r="C416" s="21"/>
      <c r="D416" s="63">
        <f>D415/(COUNT(B408:C414)*2)</f>
        <v>1</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ht="30" x14ac:dyDescent="0.25">
      <c r="A421" s="17" t="s">
        <v>407</v>
      </c>
      <c r="B421" s="170">
        <v>0</v>
      </c>
      <c r="C421" s="27"/>
      <c r="D421" s="4" t="s">
        <v>432</v>
      </c>
      <c r="E421" s="168" t="s">
        <v>433</v>
      </c>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1</v>
      </c>
      <c r="C428" s="29"/>
      <c r="D428" s="134">
        <v>0.5</v>
      </c>
      <c r="E428" s="102"/>
      <c r="F428" s="102"/>
    </row>
    <row r="429" spans="1:6" x14ac:dyDescent="0.25">
      <c r="A429" s="19" t="s">
        <v>38</v>
      </c>
      <c r="B429" s="19"/>
      <c r="C429" s="19"/>
      <c r="D429" s="97">
        <f>SUM(B419:C427)</f>
        <v>14</v>
      </c>
    </row>
    <row r="430" spans="1:6" x14ac:dyDescent="0.25">
      <c r="A430" s="19" t="s">
        <v>37</v>
      </c>
      <c r="B430" s="20"/>
      <c r="C430" s="21"/>
      <c r="D430" s="63">
        <f>D429/(COUNT(B419:C427)*2)</f>
        <v>0.875</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0.92307692307692313</v>
      </c>
    </row>
    <row r="434" spans="1:7" x14ac:dyDescent="0.25">
      <c r="A434" s="5"/>
      <c r="B434" s="6"/>
      <c r="C434" s="7"/>
      <c r="D434" s="6"/>
    </row>
    <row r="435" spans="1:7" s="167" customFormat="1" ht="18" x14ac:dyDescent="0.35">
      <c r="A435" s="266" t="s">
        <v>374</v>
      </c>
      <c r="B435" s="266"/>
      <c r="C435" s="266"/>
      <c r="D435" s="266"/>
      <c r="E435" s="266"/>
      <c r="F435" s="266"/>
    </row>
    <row r="436" spans="1:7" s="167" customFormat="1" x14ac:dyDescent="0.25">
      <c r="A436" s="195">
        <f>+B11</f>
        <v>42794</v>
      </c>
      <c r="B436" s="6"/>
      <c r="C436" s="7"/>
      <c r="D436" s="6"/>
    </row>
    <row r="437" spans="1:7" ht="18" x14ac:dyDescent="0.25">
      <c r="A437" s="267" t="s">
        <v>375</v>
      </c>
      <c r="B437" s="268"/>
      <c r="C437" s="268"/>
      <c r="D437" s="268"/>
      <c r="E437" s="268"/>
      <c r="F437" s="268"/>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479</v>
      </c>
      <c r="B440" s="170">
        <v>2</v>
      </c>
      <c r="C440" s="145"/>
      <c r="D440" s="147"/>
      <c r="E440" s="148"/>
      <c r="F440" s="147"/>
    </row>
    <row r="441" spans="1:7" ht="16.5" x14ac:dyDescent="0.3">
      <c r="A441" s="48" t="s">
        <v>195</v>
      </c>
      <c r="B441" s="170">
        <v>1</v>
      </c>
      <c r="C441" s="145"/>
      <c r="D441" s="146" t="s">
        <v>414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67" t="s">
        <v>31</v>
      </c>
      <c r="B444" s="268"/>
      <c r="C444" s="268"/>
      <c r="D444" s="268"/>
      <c r="E444" s="268"/>
      <c r="F444" s="268"/>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53">
        <v>2</v>
      </c>
      <c r="C456" s="153"/>
      <c r="D456" s="142" t="s">
        <v>444</v>
      </c>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45" x14ac:dyDescent="0.25">
      <c r="A466" s="32" t="s">
        <v>288</v>
      </c>
      <c r="B466" s="145">
        <v>2</v>
      </c>
      <c r="C466" s="145"/>
      <c r="D466" s="146" t="s">
        <v>485</v>
      </c>
      <c r="E466" s="148"/>
      <c r="F466" s="66"/>
    </row>
    <row r="467" spans="1:7" ht="45" customHeight="1" x14ac:dyDescent="0.3">
      <c r="A467" s="181" t="s">
        <v>306</v>
      </c>
      <c r="B467" s="171" t="s">
        <v>34</v>
      </c>
      <c r="C467" s="218" t="str">
        <f>IF(B467=0, -5, "0")</f>
        <v>0</v>
      </c>
      <c r="D467" s="146" t="s">
        <v>461</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422</v>
      </c>
      <c r="B480" s="170">
        <v>1</v>
      </c>
      <c r="C480" s="153"/>
      <c r="D480" s="142" t="s">
        <v>486</v>
      </c>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463</v>
      </c>
      <c r="B485" s="170" t="s">
        <v>34</v>
      </c>
      <c r="C485" s="153"/>
      <c r="D485" s="142" t="s">
        <v>462</v>
      </c>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6" t="s">
        <v>152</v>
      </c>
      <c r="B494" s="266"/>
      <c r="C494" s="266"/>
      <c r="D494" s="266"/>
      <c r="E494" s="266"/>
      <c r="F494" s="266"/>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0.9642857142857143</v>
      </c>
    </row>
    <row r="504" spans="1:6" ht="27.75" customHeight="1" x14ac:dyDescent="0.3">
      <c r="A504" s="71" t="s">
        <v>47</v>
      </c>
      <c r="B504" s="72"/>
      <c r="C504" s="73"/>
      <c r="D504" s="74">
        <f>SUM(D500,D491,D461,D451,D402,D349,D321,D40,D470,D288,D245,D149,D432,D189,D96)</f>
        <v>406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0.9269406392694064</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475:B490 B210:B228 B251:B262 B233:B241 B267:B284 B294:B301 B306:B317 B340:B345 B327:B335 B355:B362 B383:B387 B367:B378 B392:B398 B438:B441 B445:B447 B419:B428 B456:B460 B466:B469 B496:B499 B195:B205">
      <formula1>Liste</formula1>
    </dataValidation>
  </dataValidations>
  <pageMargins left="0.7" right="0.7" top="0.75" bottom="0.75" header="0.3" footer="0.3"/>
  <pageSetup paperSize="9" scale="32"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04" zoomScale="90" zoomScaleSheetLayoutView="90" workbookViewId="0">
      <selection activeCell="J120" sqref="J12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0" t="s">
        <v>52</v>
      </c>
      <c r="B6" s="280"/>
      <c r="C6" s="280"/>
      <c r="D6" s="280"/>
      <c r="E6" s="280"/>
      <c r="F6" s="280"/>
      <c r="G6" s="126"/>
      <c r="H6" s="126"/>
      <c r="I6" s="126"/>
    </row>
    <row r="7" spans="1:9" s="36" customFormat="1" ht="21.75" customHeight="1" x14ac:dyDescent="0.45">
      <c r="A7" s="281" t="str">
        <f>'A1 Exploitation'!A8:F8</f>
        <v>Sfax Chihia</v>
      </c>
      <c r="B7" s="281"/>
      <c r="C7" s="281"/>
      <c r="D7" s="281"/>
      <c r="E7" s="281"/>
      <c r="F7" s="281"/>
      <c r="G7" s="126"/>
      <c r="H7" s="126"/>
      <c r="I7" s="126"/>
    </row>
    <row r="8" spans="1:9" s="36" customFormat="1" ht="24" x14ac:dyDescent="0.45">
      <c r="A8" s="38" t="s">
        <v>44</v>
      </c>
      <c r="B8" s="298" t="str">
        <f>'A1 Exploitation'!B9:F9</f>
        <v>Mme Meriam CHOUCHENE</v>
      </c>
      <c r="C8" s="298"/>
      <c r="D8" s="298"/>
      <c r="E8" s="298"/>
      <c r="F8" s="298"/>
      <c r="G8" s="126"/>
      <c r="H8" s="126"/>
      <c r="I8" s="126"/>
    </row>
    <row r="9" spans="1:9" s="36" customFormat="1" ht="24" x14ac:dyDescent="0.45">
      <c r="A9" s="39" t="s">
        <v>46</v>
      </c>
      <c r="B9" s="299" t="str">
        <f>'A1 Exploitation'!B10:F10</f>
        <v>Directeur &amp; chefs rayons</v>
      </c>
      <c r="C9" s="299"/>
      <c r="D9" s="299"/>
      <c r="E9" s="299"/>
      <c r="F9" s="299"/>
      <c r="G9" s="126"/>
      <c r="H9" s="126"/>
      <c r="I9" s="126"/>
    </row>
    <row r="10" spans="1:9" s="36" customFormat="1" ht="24" x14ac:dyDescent="0.45">
      <c r="A10" s="38" t="s">
        <v>45</v>
      </c>
      <c r="B10" s="296">
        <f>'A1 Exploitation'!B11:F11</f>
        <v>42794</v>
      </c>
      <c r="C10" s="296"/>
      <c r="D10" s="296"/>
      <c r="E10" s="296"/>
      <c r="F10" s="296"/>
      <c r="G10" s="126"/>
      <c r="H10" s="126"/>
      <c r="I10" s="126"/>
    </row>
    <row r="11" spans="1:9" s="36" customFormat="1" ht="24" x14ac:dyDescent="0.45">
      <c r="A11" s="38" t="s">
        <v>341</v>
      </c>
      <c r="B11" s="300">
        <f>D198</f>
        <v>0.81372549019607843</v>
      </c>
      <c r="C11" s="300"/>
      <c r="D11" s="300"/>
      <c r="E11" s="300"/>
      <c r="F11" s="300"/>
      <c r="G11" s="126"/>
      <c r="H11" s="126"/>
      <c r="I11" s="126"/>
    </row>
    <row r="12" spans="1:9" s="36" customFormat="1" ht="22.5" x14ac:dyDescent="0.45">
      <c r="A12" s="35"/>
      <c r="D12" s="272"/>
      <c r="E12" s="272"/>
      <c r="F12" s="272"/>
      <c r="G12" s="272"/>
      <c r="H12" s="272"/>
      <c r="I12" s="40"/>
    </row>
    <row r="13" spans="1:9" s="36" customFormat="1" ht="11.25" customHeight="1" x14ac:dyDescent="0.3">
      <c r="A13" s="273" t="s">
        <v>32</v>
      </c>
      <c r="B13" s="274" t="s">
        <v>33</v>
      </c>
      <c r="C13" s="274"/>
      <c r="D13" s="274" t="s">
        <v>48</v>
      </c>
      <c r="E13" s="274" t="s">
        <v>213</v>
      </c>
      <c r="F13" s="274" t="s">
        <v>214</v>
      </c>
    </row>
    <row r="14" spans="1:9" s="36" customFormat="1" ht="12.75" customHeight="1" x14ac:dyDescent="0.3">
      <c r="A14" s="273"/>
      <c r="B14" s="70" t="s">
        <v>36</v>
      </c>
      <c r="C14" s="70" t="s">
        <v>35</v>
      </c>
      <c r="D14" s="274"/>
      <c r="E14" s="274"/>
      <c r="F14" s="274"/>
    </row>
    <row r="15" spans="1:9" x14ac:dyDescent="0.3">
      <c r="A15" s="41"/>
      <c r="B15" s="41"/>
      <c r="C15" s="41"/>
      <c r="D15" s="41"/>
    </row>
    <row r="16" spans="1:9" ht="19.5" x14ac:dyDescent="0.4">
      <c r="A16" s="301" t="s">
        <v>0</v>
      </c>
      <c r="B16" s="302"/>
      <c r="C16" s="302"/>
      <c r="D16" s="302"/>
      <c r="E16" s="302"/>
      <c r="F16" s="302"/>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3" t="s">
        <v>38</v>
      </c>
      <c r="B22" s="290"/>
      <c r="C22" s="291"/>
      <c r="D22" s="127">
        <f>SUM(B17:C21)</f>
        <v>10</v>
      </c>
    </row>
    <row r="23" spans="1:6" x14ac:dyDescent="0.3">
      <c r="A23" s="287" t="s">
        <v>342</v>
      </c>
      <c r="B23" s="288"/>
      <c r="C23" s="289"/>
      <c r="D23" s="65">
        <f>D22/(COUNT(B17:C21)*2)</f>
        <v>1</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v>1</v>
      </c>
      <c r="C26" s="248" t="str">
        <f>IF(B26=0, -5, "0")</f>
        <v>0</v>
      </c>
      <c r="D26" s="222" t="s">
        <v>436</v>
      </c>
      <c r="E26" s="222"/>
      <c r="F26" s="221"/>
    </row>
    <row r="27" spans="1:6" x14ac:dyDescent="0.3">
      <c r="A27" s="41" t="s">
        <v>99</v>
      </c>
      <c r="B27" s="221">
        <v>2</v>
      </c>
      <c r="C27" s="221"/>
      <c r="D27" s="222"/>
      <c r="E27" s="221"/>
      <c r="F27" s="221"/>
    </row>
    <row r="28" spans="1:6" x14ac:dyDescent="0.3">
      <c r="A28" s="41" t="s">
        <v>327</v>
      </c>
      <c r="B28" s="221">
        <v>1</v>
      </c>
      <c r="C28" s="221"/>
      <c r="D28" s="222" t="s">
        <v>430</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7" t="s">
        <v>38</v>
      </c>
      <c r="B32" s="288"/>
      <c r="C32" s="289"/>
      <c r="D32" s="125">
        <f>SUM(B26:C31)</f>
        <v>10</v>
      </c>
    </row>
    <row r="33" spans="1:6" x14ac:dyDescent="0.3">
      <c r="A33" s="287" t="s">
        <v>342</v>
      </c>
      <c r="B33" s="288"/>
      <c r="C33" s="289"/>
      <c r="D33" s="65">
        <f>D32/(COUNT(B26:C31)*2)</f>
        <v>0.83333333333333337</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t="s">
        <v>466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7" t="s">
        <v>38</v>
      </c>
      <c r="B41" s="288"/>
      <c r="C41" s="289"/>
      <c r="D41" s="125">
        <f>SUM(B36:C40)</f>
        <v>8</v>
      </c>
      <c r="E41" s="37"/>
      <c r="F41" s="37"/>
    </row>
    <row r="42" spans="1:6" s="50" customFormat="1" x14ac:dyDescent="0.3">
      <c r="A42" s="287" t="s">
        <v>342</v>
      </c>
      <c r="B42" s="288"/>
      <c r="C42" s="289"/>
      <c r="D42" s="65">
        <f>D41/(COUNT(B36:C40)*2)</f>
        <v>1</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442</v>
      </c>
      <c r="E49" s="221"/>
      <c r="F49" s="221"/>
    </row>
    <row r="50" spans="1:6" ht="18" x14ac:dyDescent="0.35">
      <c r="A50" s="76" t="s">
        <v>343</v>
      </c>
      <c r="B50" s="221" t="s">
        <v>34</v>
      </c>
      <c r="C50" s="248" t="str">
        <f>IF(B50=0, -5, "0")</f>
        <v>0</v>
      </c>
      <c r="D50" s="225"/>
      <c r="E50" s="221"/>
      <c r="F50" s="221"/>
    </row>
    <row r="51" spans="1:6" x14ac:dyDescent="0.3">
      <c r="A51" s="287" t="s">
        <v>38</v>
      </c>
      <c r="B51" s="288"/>
      <c r="C51" s="289"/>
      <c r="D51" s="125">
        <f>SUM(B45:C50)</f>
        <v>10</v>
      </c>
    </row>
    <row r="52" spans="1:6" x14ac:dyDescent="0.3">
      <c r="A52" s="287" t="s">
        <v>342</v>
      </c>
      <c r="B52" s="288"/>
      <c r="C52" s="289"/>
      <c r="D52" s="65">
        <f>D51/(COUNT(B45:C50)*2)</f>
        <v>1</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v>1</v>
      </c>
      <c r="C55" s="248" t="str">
        <f>IF(B55=0, -5, "0")</f>
        <v>0</v>
      </c>
      <c r="D55" s="222" t="s">
        <v>440</v>
      </c>
      <c r="E55" s="221"/>
      <c r="F55" s="221"/>
    </row>
    <row r="56" spans="1:6" x14ac:dyDescent="0.3">
      <c r="A56" s="49" t="s">
        <v>185</v>
      </c>
      <c r="B56" s="221">
        <v>2</v>
      </c>
      <c r="C56" s="221"/>
      <c r="D56" s="221"/>
      <c r="E56" s="226"/>
      <c r="F56" s="221"/>
    </row>
    <row r="57" spans="1:6" ht="33" x14ac:dyDescent="0.3">
      <c r="A57" s="51" t="s">
        <v>282</v>
      </c>
      <c r="B57" s="221">
        <v>1</v>
      </c>
      <c r="C57" s="221"/>
      <c r="D57" s="222" t="s">
        <v>434</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7" t="s">
        <v>38</v>
      </c>
      <c r="B62" s="288"/>
      <c r="C62" s="289"/>
      <c r="D62" s="125">
        <f>SUM(B55:C61)</f>
        <v>12</v>
      </c>
    </row>
    <row r="63" spans="1:6" x14ac:dyDescent="0.3">
      <c r="A63" s="287" t="s">
        <v>342</v>
      </c>
      <c r="B63" s="288"/>
      <c r="C63" s="289"/>
      <c r="D63" s="65">
        <f>D62/(COUNT(B55:C61)*2)</f>
        <v>0.8571428571428571</v>
      </c>
    </row>
    <row r="64" spans="1:6" s="50" customFormat="1" x14ac:dyDescent="0.3">
      <c r="A64" s="54"/>
      <c r="B64" s="55"/>
      <c r="C64" s="55"/>
      <c r="D64" s="56"/>
    </row>
    <row r="65" spans="1:6" ht="19.5" x14ac:dyDescent="0.4">
      <c r="A65" s="285" t="s">
        <v>143</v>
      </c>
      <c r="B65" s="286"/>
      <c r="C65" s="286"/>
      <c r="D65" s="286"/>
      <c r="E65" s="286"/>
      <c r="F65" s="286"/>
    </row>
    <row r="66" spans="1:6" ht="34.5" x14ac:dyDescent="0.4">
      <c r="A66" s="41" t="s">
        <v>318</v>
      </c>
      <c r="B66" s="227">
        <v>0</v>
      </c>
      <c r="C66" s="228"/>
      <c r="D66" s="222" t="s">
        <v>439</v>
      </c>
      <c r="E66" s="222" t="s">
        <v>468</v>
      </c>
      <c r="F66" s="221"/>
    </row>
    <row r="67" spans="1:6" ht="72" customHeight="1" x14ac:dyDescent="0.4">
      <c r="A67" s="41" t="s">
        <v>319</v>
      </c>
      <c r="B67" s="227">
        <v>0</v>
      </c>
      <c r="C67" s="228"/>
      <c r="D67" s="222" t="s">
        <v>469</v>
      </c>
      <c r="E67" s="240" t="s">
        <v>488</v>
      </c>
      <c r="F67" s="221"/>
    </row>
    <row r="68" spans="1:6" ht="19.5" x14ac:dyDescent="0.4">
      <c r="A68" s="41" t="s">
        <v>340</v>
      </c>
      <c r="B68" s="227">
        <v>2</v>
      </c>
      <c r="C68" s="228"/>
      <c r="D68" s="230"/>
      <c r="E68" s="230"/>
      <c r="F68" s="221"/>
    </row>
    <row r="69" spans="1:6" ht="51" x14ac:dyDescent="0.4">
      <c r="A69" s="48" t="s">
        <v>285</v>
      </c>
      <c r="B69" s="227">
        <v>1</v>
      </c>
      <c r="C69" s="228"/>
      <c r="D69" s="222" t="s">
        <v>438</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7" t="s">
        <v>38</v>
      </c>
      <c r="B83" s="288"/>
      <c r="C83" s="289"/>
      <c r="D83" s="125">
        <f>SUM(B66:C82)</f>
        <v>19</v>
      </c>
    </row>
    <row r="84" spans="1:6" x14ac:dyDescent="0.3">
      <c r="A84" s="287" t="s">
        <v>342</v>
      </c>
      <c r="B84" s="288"/>
      <c r="C84" s="289"/>
      <c r="D84" s="65">
        <f>D83/(COUNT(B66:C82)*2)</f>
        <v>0.79166666666666663</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16.5" customHeight="1" x14ac:dyDescent="0.4">
      <c r="A90" s="51" t="s">
        <v>348</v>
      </c>
      <c r="B90" s="237">
        <v>2</v>
      </c>
      <c r="C90" s="228"/>
      <c r="D90" s="234"/>
      <c r="E90" s="221"/>
      <c r="F90" s="221"/>
    </row>
    <row r="91" spans="1:6" ht="19.5" x14ac:dyDescent="0.4">
      <c r="A91" s="48" t="s">
        <v>286</v>
      </c>
      <c r="B91" s="237" t="s">
        <v>34</v>
      </c>
      <c r="C91" s="228"/>
      <c r="D91" s="234"/>
      <c r="E91" s="221"/>
      <c r="F91" s="221"/>
    </row>
    <row r="92" spans="1:6" ht="21.75" customHeight="1" x14ac:dyDescent="0.35">
      <c r="A92" s="89" t="s">
        <v>261</v>
      </c>
      <c r="B92" s="237" t="s">
        <v>34</v>
      </c>
      <c r="C92" s="248" t="str">
        <f>IF(B92=0, -5, "0")</f>
        <v>0</v>
      </c>
      <c r="D92" s="36"/>
      <c r="E92" s="221"/>
      <c r="F92" s="221"/>
    </row>
    <row r="93" spans="1:6" ht="18" x14ac:dyDescent="0.35">
      <c r="A93" s="76" t="s">
        <v>266</v>
      </c>
      <c r="B93" s="237">
        <v>1</v>
      </c>
      <c r="C93" s="238" t="str">
        <f>IF(B93=0, -5, "0")</f>
        <v>0</v>
      </c>
      <c r="D93" s="222" t="s">
        <v>425</v>
      </c>
      <c r="E93" s="221"/>
      <c r="F93" s="221"/>
    </row>
    <row r="94" spans="1:6" ht="39" customHeight="1" x14ac:dyDescent="0.3">
      <c r="A94" s="48" t="s">
        <v>182</v>
      </c>
      <c r="B94" s="237">
        <v>0</v>
      </c>
      <c r="C94" s="221"/>
      <c r="D94" s="240" t="s">
        <v>447</v>
      </c>
      <c r="E94" s="222" t="s">
        <v>467</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7" t="s">
        <v>38</v>
      </c>
      <c r="B101" s="288"/>
      <c r="C101" s="289"/>
      <c r="D101" s="125">
        <f>SUM(B87:C100)</f>
        <v>21</v>
      </c>
    </row>
    <row r="102" spans="1:6" x14ac:dyDescent="0.3">
      <c r="A102" s="287" t="s">
        <v>342</v>
      </c>
      <c r="B102" s="288"/>
      <c r="C102" s="289"/>
      <c r="D102" s="65">
        <f>D101/(COUNT(B87:C100)*2)</f>
        <v>0.875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75" customHeight="1" x14ac:dyDescent="0.4">
      <c r="A110" s="49" t="s">
        <v>286</v>
      </c>
      <c r="B110" s="237">
        <v>2</v>
      </c>
      <c r="C110" s="228"/>
      <c r="D110" s="234"/>
      <c r="E110" s="221"/>
      <c r="F110" s="221"/>
    </row>
    <row r="111" spans="1:6" s="50" customFormat="1" ht="21"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54" t="s">
        <v>417</v>
      </c>
      <c r="E116" s="221"/>
      <c r="F116" s="221"/>
    </row>
    <row r="117" spans="1:6" s="50" customFormat="1" x14ac:dyDescent="0.3">
      <c r="A117" s="287" t="s">
        <v>38</v>
      </c>
      <c r="B117" s="288"/>
      <c r="C117" s="289"/>
      <c r="D117" s="125">
        <f>SUM(B106:C116)</f>
        <v>21</v>
      </c>
      <c r="E117" s="37"/>
      <c r="F117" s="37"/>
    </row>
    <row r="118" spans="1:6" s="50" customFormat="1" x14ac:dyDescent="0.3">
      <c r="A118" s="287" t="s">
        <v>342</v>
      </c>
      <c r="B118" s="288"/>
      <c r="C118" s="289"/>
      <c r="D118" s="65">
        <f>D117/(COUNT(B106:C116)*2)</f>
        <v>0.95454545454545459</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67.5" x14ac:dyDescent="0.4">
      <c r="A125" s="41" t="s">
        <v>339</v>
      </c>
      <c r="B125" s="238">
        <v>1</v>
      </c>
      <c r="C125" s="228"/>
      <c r="D125" s="254" t="s">
        <v>489</v>
      </c>
      <c r="E125" s="229"/>
      <c r="F125" s="221"/>
    </row>
    <row r="126" spans="1:6" ht="21" customHeight="1"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421</v>
      </c>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54" t="s">
        <v>490</v>
      </c>
      <c r="E131" s="229"/>
      <c r="F131" s="233"/>
    </row>
    <row r="132" spans="1:6" x14ac:dyDescent="0.3">
      <c r="A132" s="287" t="s">
        <v>38</v>
      </c>
      <c r="B132" s="288"/>
      <c r="C132" s="289"/>
      <c r="D132" s="125">
        <f>SUM(B121:C131)</f>
        <v>13</v>
      </c>
    </row>
    <row r="133" spans="1:6" x14ac:dyDescent="0.3">
      <c r="A133" s="287" t="s">
        <v>342</v>
      </c>
      <c r="B133" s="288"/>
      <c r="C133" s="289"/>
      <c r="D133" s="63">
        <f>D132/(COUNT(B121:C131)*2)</f>
        <v>0.9285714285714286</v>
      </c>
    </row>
    <row r="134" spans="1:6" s="50" customFormat="1" x14ac:dyDescent="0.3">
      <c r="A134" s="54"/>
      <c r="B134" s="55"/>
      <c r="C134" s="55"/>
      <c r="D134" s="61"/>
    </row>
    <row r="135" spans="1:6" ht="24.75" customHeight="1" x14ac:dyDescent="0.4">
      <c r="A135" s="285" t="s">
        <v>78</v>
      </c>
      <c r="B135" s="286"/>
      <c r="C135" s="286"/>
      <c r="D135" s="286"/>
      <c r="E135" s="286"/>
      <c r="F135" s="286"/>
    </row>
    <row r="136" spans="1:6" ht="19.5" x14ac:dyDescent="0.4">
      <c r="A136" s="51" t="s">
        <v>349</v>
      </c>
      <c r="B136" s="237">
        <v>2</v>
      </c>
      <c r="C136" s="228"/>
      <c r="D136" s="230"/>
      <c r="E136" s="221"/>
      <c r="F136" s="221"/>
    </row>
    <row r="137" spans="1:6" ht="33.75" x14ac:dyDescent="0.35">
      <c r="A137" s="76" t="s">
        <v>140</v>
      </c>
      <c r="B137" s="237">
        <v>2</v>
      </c>
      <c r="C137" s="250" t="str">
        <f>IF(B137=0, -5, "0")</f>
        <v>0</v>
      </c>
      <c r="D137" s="254" t="s">
        <v>415</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6" customHeight="1" x14ac:dyDescent="0.3">
      <c r="A147" s="41" t="s">
        <v>352</v>
      </c>
      <c r="B147" s="237">
        <v>1</v>
      </c>
      <c r="C147" s="222"/>
      <c r="D147" s="257" t="s">
        <v>470</v>
      </c>
      <c r="E147" s="221"/>
      <c r="F147" s="221"/>
    </row>
    <row r="148" spans="1:6" x14ac:dyDescent="0.3">
      <c r="A148" s="287" t="s">
        <v>38</v>
      </c>
      <c r="B148" s="288"/>
      <c r="C148" s="289"/>
      <c r="D148" s="125">
        <f>SUM(B136:C147)</f>
        <v>17</v>
      </c>
    </row>
    <row r="149" spans="1:6" x14ac:dyDescent="0.3">
      <c r="A149" s="287" t="s">
        <v>342</v>
      </c>
      <c r="B149" s="288"/>
      <c r="C149" s="289"/>
      <c r="D149" s="65">
        <f>D148/(COUNT(B136:C147)*2)</f>
        <v>0.94444444444444442</v>
      </c>
    </row>
    <row r="150" spans="1:6" s="50" customFormat="1" x14ac:dyDescent="0.3">
      <c r="A150" s="54"/>
      <c r="B150" s="55"/>
      <c r="C150" s="55"/>
      <c r="D150" s="56"/>
    </row>
    <row r="151" spans="1:6" ht="19.5" x14ac:dyDescent="0.4">
      <c r="A151" s="285" t="s">
        <v>243</v>
      </c>
      <c r="B151" s="286"/>
      <c r="C151" s="286"/>
      <c r="D151" s="286"/>
      <c r="E151" s="286"/>
      <c r="F151" s="286"/>
    </row>
    <row r="152" spans="1:6" ht="33" x14ac:dyDescent="0.3">
      <c r="A152" s="93" t="s">
        <v>326</v>
      </c>
      <c r="B152" s="221">
        <v>1</v>
      </c>
      <c r="C152" s="221"/>
      <c r="D152" s="222" t="s">
        <v>443</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413</v>
      </c>
      <c r="E155" s="221" t="s">
        <v>412</v>
      </c>
      <c r="F155" s="221"/>
    </row>
    <row r="156" spans="1:6" ht="50.25" x14ac:dyDescent="0.35">
      <c r="A156" s="76" t="s">
        <v>355</v>
      </c>
      <c r="B156" s="221">
        <v>0</v>
      </c>
      <c r="C156" s="248">
        <f>IF(B156=0, -5, "0")</f>
        <v>-5</v>
      </c>
      <c r="D156" s="222" t="s">
        <v>411</v>
      </c>
      <c r="E156" s="221" t="s">
        <v>412</v>
      </c>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7" t="s">
        <v>38</v>
      </c>
      <c r="B160" s="290"/>
      <c r="C160" s="291"/>
      <c r="D160" s="188">
        <f>SUM(B152:C159)</f>
        <v>1</v>
      </c>
    </row>
    <row r="161" spans="1:6" x14ac:dyDescent="0.3">
      <c r="A161" s="287" t="s">
        <v>342</v>
      </c>
      <c r="B161" s="288"/>
      <c r="C161" s="289"/>
      <c r="D161" s="65">
        <f>D160/(COUNT(B152:C159)*2)</f>
        <v>0.05</v>
      </c>
    </row>
    <row r="162" spans="1:6" s="50" customFormat="1" ht="28.15" customHeight="1" x14ac:dyDescent="0.3">
      <c r="A162" s="54"/>
      <c r="B162" s="55"/>
      <c r="C162" s="57"/>
      <c r="D162" s="58"/>
    </row>
    <row r="163" spans="1:6" ht="19.5" x14ac:dyDescent="0.4">
      <c r="A163" s="285" t="s">
        <v>85</v>
      </c>
      <c r="B163" s="286"/>
      <c r="C163" s="286"/>
      <c r="D163" s="286"/>
      <c r="E163" s="286"/>
      <c r="F163" s="286"/>
    </row>
    <row r="164" spans="1:6" ht="33.75" x14ac:dyDescent="0.35">
      <c r="A164" s="76" t="s">
        <v>333</v>
      </c>
      <c r="B164" s="221">
        <v>1</v>
      </c>
      <c r="C164" s="248" t="str">
        <f>IF(B164=0, -5, "0")</f>
        <v>0</v>
      </c>
      <c r="D164" s="222" t="s">
        <v>445</v>
      </c>
      <c r="E164" s="221"/>
      <c r="F164" s="221"/>
    </row>
    <row r="165" spans="1:6" ht="33" x14ac:dyDescent="0.3">
      <c r="A165" s="41" t="s">
        <v>334</v>
      </c>
      <c r="B165" s="221">
        <v>1</v>
      </c>
      <c r="C165" s="221"/>
      <c r="D165" s="222" t="s">
        <v>416</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7" t="s">
        <v>38</v>
      </c>
      <c r="B168" s="288"/>
      <c r="C168" s="289"/>
      <c r="D168" s="125">
        <f>SUM(B164:C167)</f>
        <v>6</v>
      </c>
    </row>
    <row r="169" spans="1:6" x14ac:dyDescent="0.3">
      <c r="A169" s="287" t="s">
        <v>342</v>
      </c>
      <c r="B169" s="288"/>
      <c r="C169" s="289"/>
      <c r="D169" s="65">
        <f>D168/(COUNT(B164:C167)*2)</f>
        <v>0.75</v>
      </c>
    </row>
    <row r="170" spans="1:6" s="50" customFormat="1" x14ac:dyDescent="0.3">
      <c r="A170" s="54"/>
      <c r="B170" s="55"/>
      <c r="C170" s="55"/>
      <c r="D170" s="56"/>
    </row>
    <row r="171" spans="1:6" ht="19.5" x14ac:dyDescent="0.4">
      <c r="A171" s="292" t="s">
        <v>17</v>
      </c>
      <c r="B171" s="293"/>
      <c r="C171" s="293"/>
      <c r="D171" s="293"/>
      <c r="E171" s="293"/>
      <c r="F171" s="293"/>
    </row>
    <row r="172" spans="1:6" ht="69.75" customHeight="1" x14ac:dyDescent="0.3">
      <c r="A172" s="48" t="s">
        <v>202</v>
      </c>
      <c r="B172" s="221">
        <v>1</v>
      </c>
      <c r="C172" s="221"/>
      <c r="D172" s="222" t="s">
        <v>491</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20.25" customHeight="1" x14ac:dyDescent="0.3">
      <c r="A175" s="41" t="s">
        <v>163</v>
      </c>
      <c r="B175" s="221">
        <v>2</v>
      </c>
      <c r="C175" s="221"/>
      <c r="D175" s="222"/>
      <c r="E175" s="222"/>
      <c r="F175" s="221"/>
    </row>
    <row r="176" spans="1:6" x14ac:dyDescent="0.3">
      <c r="A176" s="287" t="s">
        <v>38</v>
      </c>
      <c r="B176" s="288"/>
      <c r="C176" s="289"/>
      <c r="D176" s="125">
        <f>SUM(B172:C175)</f>
        <v>7</v>
      </c>
    </row>
    <row r="177" spans="1:6" x14ac:dyDescent="0.3">
      <c r="A177" s="287" t="s">
        <v>342</v>
      </c>
      <c r="B177" s="288"/>
      <c r="C177" s="289"/>
      <c r="D177" s="65">
        <f>D176/(COUNT(B172:C175)*2)</f>
        <v>0.875</v>
      </c>
    </row>
    <row r="178" spans="1:6" s="50" customFormat="1" x14ac:dyDescent="0.3">
      <c r="A178" s="54"/>
      <c r="B178" s="55"/>
      <c r="C178" s="55"/>
      <c r="D178" s="56"/>
    </row>
    <row r="179" spans="1:6" ht="19.5" x14ac:dyDescent="0.4">
      <c r="A179" s="285" t="s">
        <v>87</v>
      </c>
      <c r="B179" s="286"/>
      <c r="C179" s="286"/>
      <c r="D179" s="286"/>
      <c r="E179" s="286"/>
      <c r="F179" s="286"/>
    </row>
    <row r="180" spans="1:6" ht="49.5" x14ac:dyDescent="0.3">
      <c r="A180" s="87" t="s">
        <v>364</v>
      </c>
      <c r="B180" s="221">
        <v>1</v>
      </c>
      <c r="C180" s="221"/>
      <c r="D180" s="222" t="s">
        <v>471</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7" t="s">
        <v>38</v>
      </c>
      <c r="B185" s="288"/>
      <c r="C185" s="289"/>
      <c r="D185" s="125">
        <f>SUM(B180:C184)</f>
        <v>9</v>
      </c>
    </row>
    <row r="186" spans="1:6" x14ac:dyDescent="0.3">
      <c r="A186" s="287" t="s">
        <v>342</v>
      </c>
      <c r="B186" s="288"/>
      <c r="C186" s="289"/>
      <c r="D186" s="65">
        <f>D185/(COUNT(B180:C184)*2)</f>
        <v>0.9</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7" t="s">
        <v>38</v>
      </c>
      <c r="B193" s="288"/>
      <c r="C193" s="289"/>
      <c r="D193" s="97">
        <f>SUM(B189:C192)</f>
        <v>2</v>
      </c>
    </row>
    <row r="194" spans="1:4" x14ac:dyDescent="0.3">
      <c r="A194" s="287" t="s">
        <v>342</v>
      </c>
      <c r="B194" s="288"/>
      <c r="C194" s="289"/>
      <c r="D194" s="65">
        <f>D193/(COUNT(B189:C192)*2)</f>
        <v>1</v>
      </c>
    </row>
    <row r="196" spans="1:4" ht="18" x14ac:dyDescent="0.35">
      <c r="A196" s="121" t="s">
        <v>487</v>
      </c>
      <c r="B196" s="120"/>
      <c r="C196" s="120"/>
      <c r="D196" s="220">
        <v>0</v>
      </c>
    </row>
    <row r="197" spans="1:4" ht="22.5" x14ac:dyDescent="0.3">
      <c r="A197" s="71" t="s">
        <v>47</v>
      </c>
      <c r="B197" s="72"/>
      <c r="C197" s="73"/>
      <c r="D197" s="74">
        <f>SUM(D193,D185,D176,D168,D160,D62,D51,D32,D22,D117,D148,D132,D101,D83,D41)</f>
        <v>166</v>
      </c>
    </row>
    <row r="198" spans="1:4" ht="22.5" x14ac:dyDescent="0.3">
      <c r="A198" s="71" t="s">
        <v>378</v>
      </c>
      <c r="B198" s="72"/>
      <c r="C198" s="73"/>
      <c r="D198" s="75">
        <f>D197/(COUNT(B189:C192,B180:C184,B172:C175,B164:C167,B152:C159,B55:C61,B45:C50,B26:C31,B17:C21,B106:C116,B136:C147,B121:C131,B87:C100,B66:C82,B36:C40)*2)</f>
        <v>0.81372549019607843</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4"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view="pageBreakPreview" topLeftCell="A484" zoomScale="60" zoomScaleNormal="100" workbookViewId="0">
      <selection activeCell="D499" activeCellId="15" sqref="D36 D92 D145 D185 D241 D284 D317 D345 D398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Sfax Chihia</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4"/>
      <c r="C10" s="284"/>
      <c r="D10" s="284"/>
      <c r="E10" s="284"/>
      <c r="F10" s="284"/>
      <c r="G10" s="216"/>
      <c r="H10" s="216"/>
      <c r="I10" s="213"/>
    </row>
    <row r="11" spans="1:9" ht="24" x14ac:dyDescent="0.45">
      <c r="A11" s="38" t="s">
        <v>45</v>
      </c>
      <c r="B11" s="278"/>
      <c r="C11" s="278"/>
      <c r="D11" s="278"/>
      <c r="E11" s="278"/>
      <c r="F11" s="278"/>
      <c r="G11" s="216"/>
      <c r="H11" s="216"/>
      <c r="I11" s="213"/>
    </row>
    <row r="12" spans="1:9" ht="24" x14ac:dyDescent="0.45">
      <c r="A12" s="38" t="s">
        <v>276</v>
      </c>
      <c r="B12" s="271">
        <f>D505</f>
        <v>0</v>
      </c>
      <c r="C12" s="271"/>
      <c r="D12" s="271"/>
      <c r="E12" s="271"/>
      <c r="F12" s="271"/>
      <c r="G12" s="216"/>
      <c r="H12" s="216"/>
      <c r="I12" s="213"/>
    </row>
    <row r="13" spans="1:9" ht="22.5" x14ac:dyDescent="0.45">
      <c r="A13" s="35"/>
      <c r="B13" s="36"/>
      <c r="C13" s="36"/>
      <c r="D13" s="272"/>
      <c r="E13" s="272"/>
      <c r="F13" s="272"/>
      <c r="G13" s="272"/>
      <c r="H13" s="272"/>
      <c r="I13" s="3"/>
    </row>
    <row r="14" spans="1:9" ht="16.5" customHeight="1" x14ac:dyDescent="0.3">
      <c r="A14" s="273" t="s">
        <v>32</v>
      </c>
      <c r="B14" s="274" t="s">
        <v>33</v>
      </c>
      <c r="C14" s="274"/>
      <c r="D14" s="274" t="s">
        <v>48</v>
      </c>
      <c r="E14" s="275" t="s">
        <v>358</v>
      </c>
      <c r="F14" s="274" t="s">
        <v>214</v>
      </c>
      <c r="G14" s="36"/>
      <c r="H14" s="36"/>
    </row>
    <row r="15" spans="1:9" ht="16.5" customHeight="1" x14ac:dyDescent="0.3">
      <c r="A15" s="273"/>
      <c r="B15" s="77" t="s">
        <v>36</v>
      </c>
      <c r="C15" s="77" t="s">
        <v>35</v>
      </c>
      <c r="D15" s="274"/>
      <c r="E15" s="275"/>
      <c r="F15" s="274"/>
      <c r="G15" s="36"/>
      <c r="H15" s="36"/>
    </row>
    <row r="16" spans="1:9" ht="18" x14ac:dyDescent="0.35">
      <c r="A16" s="266" t="s">
        <v>0</v>
      </c>
      <c r="B16" s="266"/>
      <c r="C16" s="266"/>
      <c r="D16" s="266"/>
      <c r="E16" s="266"/>
      <c r="F16" s="266"/>
      <c r="G16" s="36"/>
      <c r="H16" s="36"/>
    </row>
    <row r="17" spans="1:8" ht="18" x14ac:dyDescent="0.3">
      <c r="A17" s="182">
        <f>B11</f>
        <v>0</v>
      </c>
      <c r="B17" s="36"/>
      <c r="C17" s="36"/>
      <c r="D17" s="36"/>
      <c r="E17" s="36"/>
      <c r="F17" s="36"/>
      <c r="G17" s="36"/>
      <c r="H17" s="36"/>
    </row>
    <row r="18" spans="1:8" ht="18" x14ac:dyDescent="0.25">
      <c r="A18" s="276" t="s">
        <v>1</v>
      </c>
      <c r="B18" s="277"/>
      <c r="C18" s="277"/>
      <c r="D18" s="277"/>
      <c r="E18" s="277"/>
      <c r="F18" s="27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5"/>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5"/>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5"/>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0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6" t="s">
        <v>78</v>
      </c>
      <c r="B248" s="266"/>
      <c r="C248" s="266"/>
      <c r="D248" s="266"/>
      <c r="E248" s="266"/>
      <c r="F248" s="266"/>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0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6" t="s">
        <v>4</v>
      </c>
      <c r="B291" s="266"/>
      <c r="C291" s="266"/>
      <c r="D291" s="266"/>
      <c r="E291" s="266"/>
      <c r="F291" s="266"/>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5"/>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0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0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6" t="s">
        <v>125</v>
      </c>
      <c r="B405" s="266"/>
      <c r="C405" s="266"/>
      <c r="D405" s="266"/>
      <c r="E405" s="266"/>
      <c r="F405" s="266"/>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5">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5"/>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0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0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0"/>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306"/>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EObRfqkB2Rx4rOD2ylHNuXdxfFspVm5WLEM6B4NILrIUjZ9/ofEWTwUdkhpfQK6tCRGSbtLShqsah/FP++0Ug==" saltValue="tFDDE0HAjotClzRPxyQ8y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Sfax Chihia</v>
      </c>
      <c r="B7" s="281"/>
      <c r="C7" s="281"/>
      <c r="D7" s="281"/>
      <c r="E7" s="281"/>
      <c r="F7" s="281"/>
      <c r="G7" s="216"/>
      <c r="H7" s="216"/>
      <c r="I7" s="216"/>
    </row>
    <row r="8" spans="1:9" s="36" customFormat="1" ht="24" x14ac:dyDescent="0.45">
      <c r="A8" s="38" t="s">
        <v>44</v>
      </c>
      <c r="B8" s="298">
        <f>'A2 Exploitation'!B9:F9</f>
        <v>0</v>
      </c>
      <c r="C8" s="298"/>
      <c r="D8" s="298"/>
      <c r="E8" s="298"/>
      <c r="F8" s="298"/>
      <c r="G8" s="216"/>
      <c r="H8" s="216"/>
      <c r="I8" s="216"/>
    </row>
    <row r="9" spans="1:9" s="36" customFormat="1" ht="24" x14ac:dyDescent="0.45">
      <c r="A9" s="39" t="s">
        <v>46</v>
      </c>
      <c r="B9" s="299">
        <f>'A2 Exploitation'!B10:F10</f>
        <v>0</v>
      </c>
      <c r="C9" s="299"/>
      <c r="D9" s="299"/>
      <c r="E9" s="299"/>
      <c r="F9" s="299"/>
      <c r="G9" s="216"/>
      <c r="H9" s="216"/>
      <c r="I9" s="216"/>
    </row>
    <row r="10" spans="1:9" s="36" customFormat="1" ht="24" x14ac:dyDescent="0.45">
      <c r="A10" s="38" t="s">
        <v>45</v>
      </c>
      <c r="B10" s="296">
        <f>'A2 Exploitation'!B11:F11</f>
        <v>0</v>
      </c>
      <c r="C10" s="296"/>
      <c r="D10" s="296"/>
      <c r="E10" s="296"/>
      <c r="F10" s="296"/>
      <c r="G10" s="216"/>
      <c r="H10" s="216"/>
      <c r="I10" s="216"/>
    </row>
    <row r="11" spans="1:9" s="36" customFormat="1" ht="24" x14ac:dyDescent="0.45">
      <c r="A11" s="38" t="s">
        <v>341</v>
      </c>
      <c r="B11" s="300">
        <f>D198</f>
        <v>0</v>
      </c>
      <c r="C11" s="300"/>
      <c r="D11" s="300"/>
      <c r="E11" s="300"/>
      <c r="F11" s="300"/>
      <c r="G11" s="216"/>
      <c r="H11" s="216"/>
      <c r="I11" s="216"/>
    </row>
    <row r="12" spans="1:9" s="36" customFormat="1" ht="22.5" x14ac:dyDescent="0.45">
      <c r="A12" s="35"/>
      <c r="D12" s="272"/>
      <c r="E12" s="272"/>
      <c r="F12" s="272"/>
      <c r="G12" s="272"/>
      <c r="H12" s="272"/>
      <c r="I12" s="40"/>
    </row>
    <row r="13" spans="1:9" s="36" customFormat="1" ht="11.25" customHeight="1" x14ac:dyDescent="0.3">
      <c r="A13" s="273" t="s">
        <v>32</v>
      </c>
      <c r="B13" s="274" t="s">
        <v>33</v>
      </c>
      <c r="C13" s="274"/>
      <c r="D13" s="274" t="s">
        <v>48</v>
      </c>
      <c r="E13" s="274" t="s">
        <v>213</v>
      </c>
      <c r="F13" s="274" t="s">
        <v>214</v>
      </c>
    </row>
    <row r="14" spans="1:9" s="36" customFormat="1" ht="12.75" customHeight="1" x14ac:dyDescent="0.3">
      <c r="A14" s="273"/>
      <c r="B14" s="70" t="s">
        <v>36</v>
      </c>
      <c r="C14" s="70" t="s">
        <v>35</v>
      </c>
      <c r="D14" s="274"/>
      <c r="E14" s="274"/>
      <c r="F14" s="274"/>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7" t="s">
        <v>38</v>
      </c>
      <c r="B41" s="288"/>
      <c r="C41" s="289"/>
      <c r="D41" s="214">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4"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Sfax Chihia</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4"/>
      <c r="C10" s="284"/>
      <c r="D10" s="284"/>
      <c r="E10" s="284"/>
      <c r="F10" s="284"/>
      <c r="G10" s="216"/>
      <c r="H10" s="216"/>
      <c r="I10" s="213"/>
    </row>
    <row r="11" spans="1:9" ht="24" x14ac:dyDescent="0.45">
      <c r="A11" s="38" t="s">
        <v>45</v>
      </c>
      <c r="B11" s="278"/>
      <c r="C11" s="278"/>
      <c r="D11" s="278"/>
      <c r="E11" s="278"/>
      <c r="F11" s="278"/>
      <c r="G11" s="216"/>
      <c r="H11" s="216"/>
      <c r="I11" s="213"/>
    </row>
    <row r="12" spans="1:9" ht="24" x14ac:dyDescent="0.45">
      <c r="A12" s="38" t="s">
        <v>276</v>
      </c>
      <c r="B12" s="271">
        <f>D505</f>
        <v>0</v>
      </c>
      <c r="C12" s="271"/>
      <c r="D12" s="271"/>
      <c r="E12" s="271"/>
      <c r="F12" s="271"/>
      <c r="G12" s="216"/>
      <c r="H12" s="216"/>
      <c r="I12" s="213"/>
    </row>
    <row r="13" spans="1:9" ht="22.5" x14ac:dyDescent="0.45">
      <c r="A13" s="35"/>
      <c r="B13" s="36"/>
      <c r="C13" s="36"/>
      <c r="D13" s="272"/>
      <c r="E13" s="272"/>
      <c r="F13" s="272"/>
      <c r="G13" s="272"/>
      <c r="H13" s="272"/>
      <c r="I13" s="3"/>
    </row>
    <row r="14" spans="1:9" ht="16.5" customHeight="1" x14ac:dyDescent="0.3">
      <c r="A14" s="273" t="s">
        <v>32</v>
      </c>
      <c r="B14" s="274" t="s">
        <v>33</v>
      </c>
      <c r="C14" s="274"/>
      <c r="D14" s="274" t="s">
        <v>48</v>
      </c>
      <c r="E14" s="275" t="s">
        <v>358</v>
      </c>
      <c r="F14" s="274" t="s">
        <v>214</v>
      </c>
      <c r="G14" s="36"/>
      <c r="H14" s="36"/>
    </row>
    <row r="15" spans="1:9" ht="16.5" customHeight="1" x14ac:dyDescent="0.3">
      <c r="A15" s="273"/>
      <c r="B15" s="77" t="s">
        <v>36</v>
      </c>
      <c r="C15" s="77" t="s">
        <v>35</v>
      </c>
      <c r="D15" s="274"/>
      <c r="E15" s="275"/>
      <c r="F15" s="274"/>
      <c r="G15" s="36"/>
      <c r="H15" s="36"/>
    </row>
    <row r="16" spans="1:9" ht="18" x14ac:dyDescent="0.35">
      <c r="A16" s="266" t="s">
        <v>0</v>
      </c>
      <c r="B16" s="266"/>
      <c r="C16" s="266"/>
      <c r="D16" s="266"/>
      <c r="E16" s="266"/>
      <c r="F16" s="266"/>
      <c r="G16" s="36"/>
      <c r="H16" s="36"/>
    </row>
    <row r="17" spans="1:8" ht="18" x14ac:dyDescent="0.3">
      <c r="A17" s="182">
        <f>B11</f>
        <v>0</v>
      </c>
      <c r="B17" s="36"/>
      <c r="C17" s="36"/>
      <c r="D17" s="36"/>
      <c r="E17" s="36"/>
      <c r="F17" s="36"/>
      <c r="G17" s="36"/>
      <c r="H17" s="36"/>
    </row>
    <row r="18" spans="1:8" ht="18" x14ac:dyDescent="0.25">
      <c r="A18" s="276" t="s">
        <v>1</v>
      </c>
      <c r="B18" s="277"/>
      <c r="C18" s="277"/>
      <c r="D18" s="277"/>
      <c r="E18" s="277"/>
      <c r="F18" s="27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5"/>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5"/>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5"/>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0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6" t="s">
        <v>78</v>
      </c>
      <c r="B248" s="266"/>
      <c r="C248" s="266"/>
      <c r="D248" s="266"/>
      <c r="E248" s="266"/>
      <c r="F248" s="266"/>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0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6" t="s">
        <v>4</v>
      </c>
      <c r="B291" s="266"/>
      <c r="C291" s="266"/>
      <c r="D291" s="266"/>
      <c r="E291" s="266"/>
      <c r="F291" s="266"/>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5"/>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0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30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6" t="s">
        <v>125</v>
      </c>
      <c r="B405" s="266"/>
      <c r="C405" s="266"/>
      <c r="D405" s="266"/>
      <c r="E405" s="266"/>
      <c r="F405" s="266"/>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5">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5"/>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0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0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0"/>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5"/>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h+FRs3QvR/dYoakweHU4ctTNGOci6q3XF0+aM/ARlfu1zRlKs9ngIh3MymFzJyecUSGqBPmDn8pwfiJYYJF5Q==" saltValue="Ojrikvfh4p+0+W7kkHVDy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Sfax Chihia</v>
      </c>
      <c r="B7" s="281"/>
      <c r="C7" s="281"/>
      <c r="D7" s="281"/>
      <c r="E7" s="281"/>
      <c r="F7" s="281"/>
      <c r="G7" s="216"/>
      <c r="H7" s="216"/>
      <c r="I7" s="216"/>
    </row>
    <row r="8" spans="1:9" s="36" customFormat="1" ht="24" x14ac:dyDescent="0.45">
      <c r="A8" s="38" t="s">
        <v>44</v>
      </c>
      <c r="B8" s="298">
        <f>'A3 Exploitation'!B9:F9</f>
        <v>0</v>
      </c>
      <c r="C8" s="298"/>
      <c r="D8" s="298"/>
      <c r="E8" s="298"/>
      <c r="F8" s="298"/>
      <c r="G8" s="216"/>
      <c r="H8" s="216"/>
      <c r="I8" s="216"/>
    </row>
    <row r="9" spans="1:9" s="36" customFormat="1" ht="24" x14ac:dyDescent="0.45">
      <c r="A9" s="39" t="s">
        <v>46</v>
      </c>
      <c r="B9" s="299">
        <f>'A3 Exploitation'!B10:F10</f>
        <v>0</v>
      </c>
      <c r="C9" s="299"/>
      <c r="D9" s="299"/>
      <c r="E9" s="299"/>
      <c r="F9" s="299"/>
      <c r="G9" s="216"/>
      <c r="H9" s="216"/>
      <c r="I9" s="216"/>
    </row>
    <row r="10" spans="1:9" s="36" customFormat="1" ht="24" x14ac:dyDescent="0.45">
      <c r="A10" s="38" t="s">
        <v>45</v>
      </c>
      <c r="B10" s="296">
        <f>'A3 Exploitation'!B11:F11</f>
        <v>0</v>
      </c>
      <c r="C10" s="296"/>
      <c r="D10" s="296"/>
      <c r="E10" s="296"/>
      <c r="F10" s="296"/>
      <c r="G10" s="216"/>
      <c r="H10" s="216"/>
      <c r="I10" s="216"/>
    </row>
    <row r="11" spans="1:9" s="36" customFormat="1" ht="24" x14ac:dyDescent="0.45">
      <c r="A11" s="38" t="s">
        <v>341</v>
      </c>
      <c r="B11" s="300">
        <f>D198</f>
        <v>0</v>
      </c>
      <c r="C11" s="300"/>
      <c r="D11" s="300"/>
      <c r="E11" s="300"/>
      <c r="F11" s="300"/>
      <c r="G11" s="216"/>
      <c r="H11" s="216"/>
      <c r="I11" s="216"/>
    </row>
    <row r="12" spans="1:9" s="36" customFormat="1" ht="22.5" x14ac:dyDescent="0.45">
      <c r="A12" s="35"/>
      <c r="D12" s="272"/>
      <c r="E12" s="272"/>
      <c r="F12" s="272"/>
      <c r="G12" s="272"/>
      <c r="H12" s="272"/>
      <c r="I12" s="40"/>
    </row>
    <row r="13" spans="1:9" s="36" customFormat="1" ht="11.25" customHeight="1" x14ac:dyDescent="0.3">
      <c r="A13" s="273" t="s">
        <v>32</v>
      </c>
      <c r="B13" s="274" t="s">
        <v>33</v>
      </c>
      <c r="C13" s="274"/>
      <c r="D13" s="274" t="s">
        <v>48</v>
      </c>
      <c r="E13" s="274" t="s">
        <v>213</v>
      </c>
      <c r="F13" s="274" t="s">
        <v>214</v>
      </c>
    </row>
    <row r="14" spans="1:9" s="36" customFormat="1" ht="12.75" customHeight="1" x14ac:dyDescent="0.3">
      <c r="A14" s="273"/>
      <c r="B14" s="70" t="s">
        <v>36</v>
      </c>
      <c r="C14" s="70" t="s">
        <v>35</v>
      </c>
      <c r="D14" s="274"/>
      <c r="E14" s="274"/>
      <c r="F14" s="274"/>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7" x14ac:dyDescent="0.3">
      <c r="A33" s="287" t="s">
        <v>342</v>
      </c>
      <c r="B33" s="288"/>
      <c r="C33" s="289"/>
      <c r="D33" s="65">
        <f>D32/(COUNT(B26:C31)*2)</f>
        <v>0</v>
      </c>
    </row>
    <row r="34" spans="1:7" s="50" customFormat="1" x14ac:dyDescent="0.3">
      <c r="A34" s="54"/>
      <c r="B34" s="55"/>
      <c r="C34" s="55"/>
      <c r="D34" s="56"/>
    </row>
    <row r="35" spans="1:7" s="50" customFormat="1" ht="19.5" x14ac:dyDescent="0.4">
      <c r="A35" s="285" t="s">
        <v>246</v>
      </c>
      <c r="B35" s="286"/>
      <c r="C35" s="286"/>
      <c r="D35" s="286"/>
      <c r="E35" s="286"/>
      <c r="F35" s="286"/>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7" t="s">
        <v>38</v>
      </c>
      <c r="B41" s="288"/>
      <c r="C41" s="289"/>
      <c r="D41" s="214">
        <f>SUM(B36:C40)</f>
        <v>0</v>
      </c>
      <c r="E41" s="37"/>
      <c r="F41" s="37"/>
    </row>
    <row r="42" spans="1:7" s="50" customFormat="1" x14ac:dyDescent="0.3">
      <c r="A42" s="287" t="s">
        <v>342</v>
      </c>
      <c r="B42" s="288"/>
      <c r="C42" s="289"/>
      <c r="D42" s="65">
        <f>D41/(COUNT(B36:C40)*2)</f>
        <v>0</v>
      </c>
      <c r="E42" s="37"/>
      <c r="F42" s="37"/>
    </row>
    <row r="43" spans="1:7" s="50" customFormat="1" x14ac:dyDescent="0.3">
      <c r="A43" s="90"/>
      <c r="B43" s="91"/>
      <c r="C43" s="91"/>
      <c r="D43" s="92"/>
    </row>
    <row r="44" spans="1:7" ht="19.5" x14ac:dyDescent="0.4">
      <c r="A44" s="294" t="s">
        <v>21</v>
      </c>
      <c r="B44" s="295"/>
      <c r="C44" s="295"/>
      <c r="D44" s="295"/>
      <c r="E44" s="295"/>
      <c r="F44" s="295"/>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Sfax Chihia</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4"/>
      <c r="C10" s="284"/>
      <c r="D10" s="284"/>
      <c r="E10" s="284"/>
      <c r="F10" s="284"/>
      <c r="G10" s="216"/>
      <c r="H10" s="216"/>
      <c r="I10" s="213"/>
    </row>
    <row r="11" spans="1:9" ht="24" x14ac:dyDescent="0.45">
      <c r="A11" s="38" t="s">
        <v>45</v>
      </c>
      <c r="B11" s="278"/>
      <c r="C11" s="278"/>
      <c r="D11" s="278"/>
      <c r="E11" s="278"/>
      <c r="F11" s="278"/>
      <c r="G11" s="216"/>
      <c r="H11" s="216"/>
      <c r="I11" s="213"/>
    </row>
    <row r="12" spans="1:9" ht="24" x14ac:dyDescent="0.45">
      <c r="A12" s="38" t="s">
        <v>276</v>
      </c>
      <c r="B12" s="271">
        <f>D505</f>
        <v>0</v>
      </c>
      <c r="C12" s="271"/>
      <c r="D12" s="271"/>
      <c r="E12" s="271"/>
      <c r="F12" s="271"/>
      <c r="G12" s="216"/>
      <c r="H12" s="216"/>
      <c r="I12" s="213"/>
    </row>
    <row r="13" spans="1:9" ht="22.5" x14ac:dyDescent="0.45">
      <c r="A13" s="35"/>
      <c r="B13" s="36"/>
      <c r="C13" s="36"/>
      <c r="D13" s="272"/>
      <c r="E13" s="272"/>
      <c r="F13" s="272"/>
      <c r="G13" s="272"/>
      <c r="H13" s="272"/>
      <c r="I13" s="3"/>
    </row>
    <row r="14" spans="1:9" ht="16.5" customHeight="1" x14ac:dyDescent="0.3">
      <c r="A14" s="273" t="s">
        <v>32</v>
      </c>
      <c r="B14" s="274" t="s">
        <v>33</v>
      </c>
      <c r="C14" s="274"/>
      <c r="D14" s="274" t="s">
        <v>48</v>
      </c>
      <c r="E14" s="275" t="s">
        <v>358</v>
      </c>
      <c r="F14" s="274" t="s">
        <v>214</v>
      </c>
      <c r="G14" s="36"/>
      <c r="H14" s="36"/>
    </row>
    <row r="15" spans="1:9" ht="16.5" customHeight="1" x14ac:dyDescent="0.3">
      <c r="A15" s="273"/>
      <c r="B15" s="77" t="s">
        <v>36</v>
      </c>
      <c r="C15" s="77" t="s">
        <v>35</v>
      </c>
      <c r="D15" s="274"/>
      <c r="E15" s="275"/>
      <c r="F15" s="274"/>
      <c r="G15" s="36"/>
      <c r="H15" s="36"/>
    </row>
    <row r="16" spans="1:9" ht="18" x14ac:dyDescent="0.35">
      <c r="A16" s="266" t="s">
        <v>0</v>
      </c>
      <c r="B16" s="266"/>
      <c r="C16" s="266"/>
      <c r="D16" s="266"/>
      <c r="E16" s="266"/>
      <c r="F16" s="266"/>
      <c r="G16" s="36"/>
      <c r="H16" s="36"/>
    </row>
    <row r="17" spans="1:8" ht="18" x14ac:dyDescent="0.3">
      <c r="A17" s="182">
        <f>B11</f>
        <v>0</v>
      </c>
      <c r="B17" s="36"/>
      <c r="C17" s="36"/>
      <c r="D17" s="36"/>
      <c r="E17" s="36"/>
      <c r="F17" s="36"/>
      <c r="G17" s="36"/>
      <c r="H17" s="36"/>
    </row>
    <row r="18" spans="1:8" ht="18" x14ac:dyDescent="0.25">
      <c r="A18" s="276" t="s">
        <v>1</v>
      </c>
      <c r="B18" s="277"/>
      <c r="C18" s="277"/>
      <c r="D18" s="277"/>
      <c r="E18" s="277"/>
      <c r="F18" s="27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5"/>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5"/>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5"/>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0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6" t="s">
        <v>78</v>
      </c>
      <c r="B248" s="266"/>
      <c r="C248" s="266"/>
      <c r="D248" s="266"/>
      <c r="E248" s="266"/>
      <c r="F248" s="266"/>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0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6" t="s">
        <v>4</v>
      </c>
      <c r="B291" s="266"/>
      <c r="C291" s="266"/>
      <c r="D291" s="266"/>
      <c r="E291" s="266"/>
      <c r="F291" s="266"/>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5"/>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0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0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6" t="s">
        <v>125</v>
      </c>
      <c r="B405" s="266"/>
      <c r="C405" s="266"/>
      <c r="D405" s="266"/>
      <c r="E405" s="266"/>
      <c r="F405" s="266"/>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5">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5"/>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0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0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0"/>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5"/>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VoJp5vrlNTrIn/ckIHql7f0h02SB7iI+QfqBEim5yZbZXZ8axDw5Cbds7JwzpMk1zJwL61w/gsq2oCewHALiQ==" saltValue="P40uGNt0Un1EaEclFiZyk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Sfax Chihia</v>
      </c>
      <c r="B7" s="281"/>
      <c r="C7" s="281"/>
      <c r="D7" s="281"/>
      <c r="E7" s="281"/>
      <c r="F7" s="281"/>
      <c r="G7" s="216"/>
      <c r="H7" s="216"/>
      <c r="I7" s="216"/>
    </row>
    <row r="8" spans="1:9" s="36" customFormat="1" ht="24" x14ac:dyDescent="0.45">
      <c r="A8" s="38" t="s">
        <v>44</v>
      </c>
      <c r="B8" s="298">
        <f>'A4 Exploitation'!B9:F9</f>
        <v>0</v>
      </c>
      <c r="C8" s="298"/>
      <c r="D8" s="298"/>
      <c r="E8" s="298"/>
      <c r="F8" s="298"/>
      <c r="G8" s="216"/>
      <c r="H8" s="216"/>
      <c r="I8" s="216"/>
    </row>
    <row r="9" spans="1:9" s="36" customFormat="1" ht="24" x14ac:dyDescent="0.45">
      <c r="A9" s="39" t="s">
        <v>46</v>
      </c>
      <c r="B9" s="299">
        <f>'A4 Exploitation'!B10:F10</f>
        <v>0</v>
      </c>
      <c r="C9" s="299"/>
      <c r="D9" s="299"/>
      <c r="E9" s="299"/>
      <c r="F9" s="299"/>
      <c r="G9" s="216"/>
      <c r="H9" s="216"/>
      <c r="I9" s="216"/>
    </row>
    <row r="10" spans="1:9" s="36" customFormat="1" ht="24" x14ac:dyDescent="0.45">
      <c r="A10" s="38" t="s">
        <v>45</v>
      </c>
      <c r="B10" s="296">
        <f>'A4 Exploitation'!B11:F11</f>
        <v>0</v>
      </c>
      <c r="C10" s="296"/>
      <c r="D10" s="296"/>
      <c r="E10" s="296"/>
      <c r="F10" s="296"/>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2"/>
      <c r="E12" s="272"/>
      <c r="F12" s="272"/>
      <c r="G12" s="272"/>
      <c r="H12" s="272"/>
      <c r="I12" s="40"/>
    </row>
    <row r="13" spans="1:9" s="36" customFormat="1" ht="11.25" customHeight="1" x14ac:dyDescent="0.3">
      <c r="A13" s="273" t="s">
        <v>32</v>
      </c>
      <c r="B13" s="274" t="s">
        <v>33</v>
      </c>
      <c r="C13" s="274"/>
      <c r="D13" s="274" t="s">
        <v>48</v>
      </c>
      <c r="E13" s="274" t="s">
        <v>213</v>
      </c>
      <c r="F13" s="274" t="s">
        <v>214</v>
      </c>
    </row>
    <row r="14" spans="1:9" s="36" customFormat="1" ht="12.75" customHeight="1" x14ac:dyDescent="0.3">
      <c r="A14" s="273"/>
      <c r="B14" s="70" t="s">
        <v>36</v>
      </c>
      <c r="C14" s="70" t="s">
        <v>35</v>
      </c>
      <c r="D14" s="274"/>
      <c r="E14" s="274"/>
      <c r="F14" s="274"/>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290"/>
      <c r="C22" s="291"/>
      <c r="D22" s="215">
        <f>SUM(B17:C21)</f>
        <v>0</v>
      </c>
    </row>
    <row r="23" spans="1:6" x14ac:dyDescent="0.3">
      <c r="A23" s="287" t="s">
        <v>342</v>
      </c>
      <c r="B23" s="288"/>
      <c r="C23" s="289"/>
      <c r="D23" s="65">
        <f>D22/(COUNT(B17:C21)*2)</f>
        <v>0</v>
      </c>
    </row>
    <row r="24" spans="1:6" s="50" customFormat="1" x14ac:dyDescent="0.3">
      <c r="A24" s="54"/>
      <c r="B24" s="55"/>
      <c r="C24" s="55"/>
      <c r="D24" s="56"/>
    </row>
    <row r="25" spans="1:6" ht="19.5" x14ac:dyDescent="0.4">
      <c r="A25" s="285" t="s">
        <v>4</v>
      </c>
      <c r="B25" s="286"/>
      <c r="C25" s="286"/>
      <c r="D25" s="286"/>
      <c r="E25" s="286"/>
      <c r="F25" s="28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7" t="s">
        <v>38</v>
      </c>
      <c r="B32" s="288"/>
      <c r="C32" s="289"/>
      <c r="D32" s="214">
        <f>SUM(B26:C31)</f>
        <v>0</v>
      </c>
    </row>
    <row r="33" spans="1:6" x14ac:dyDescent="0.3">
      <c r="A33" s="287" t="s">
        <v>342</v>
      </c>
      <c r="B33" s="288"/>
      <c r="C33" s="289"/>
      <c r="D33" s="65">
        <f>D32/(COUNT(B26:C31)*2)</f>
        <v>0</v>
      </c>
    </row>
    <row r="34" spans="1:6" s="50" customFormat="1" x14ac:dyDescent="0.3">
      <c r="A34" s="54"/>
      <c r="B34" s="55"/>
      <c r="C34" s="55"/>
      <c r="D34" s="56"/>
    </row>
    <row r="35" spans="1:6" s="50" customFormat="1" ht="19.5" x14ac:dyDescent="0.4">
      <c r="A35" s="285" t="s">
        <v>246</v>
      </c>
      <c r="B35" s="286"/>
      <c r="C35" s="286"/>
      <c r="D35" s="286"/>
      <c r="E35" s="286"/>
      <c r="F35" s="28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7" t="s">
        <v>38</v>
      </c>
      <c r="B41" s="288"/>
      <c r="C41" s="289"/>
      <c r="D41" s="214">
        <f>SUM(B36:C40)</f>
        <v>0</v>
      </c>
      <c r="E41" s="37"/>
      <c r="F41" s="37"/>
    </row>
    <row r="42" spans="1:6" s="50" customFormat="1" x14ac:dyDescent="0.3">
      <c r="A42" s="287" t="s">
        <v>342</v>
      </c>
      <c r="B42" s="288"/>
      <c r="C42" s="289"/>
      <c r="D42" s="65">
        <f>D41/(COUNT(B36:C40)*2)</f>
        <v>0</v>
      </c>
      <c r="E42" s="37"/>
      <c r="F42" s="37"/>
    </row>
    <row r="43" spans="1:6" s="50" customFormat="1" x14ac:dyDescent="0.3">
      <c r="A43" s="90"/>
      <c r="B43" s="91"/>
      <c r="C43" s="91"/>
      <c r="D43" s="92"/>
    </row>
    <row r="44" spans="1:6" ht="19.5" x14ac:dyDescent="0.4">
      <c r="A44" s="294" t="s">
        <v>21</v>
      </c>
      <c r="B44" s="295"/>
      <c r="C44" s="295"/>
      <c r="D44" s="295"/>
      <c r="E44" s="295"/>
      <c r="F44" s="29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7" t="s">
        <v>38</v>
      </c>
      <c r="B51" s="288"/>
      <c r="C51" s="289"/>
      <c r="D51" s="214">
        <f>SUM(B45:C50)</f>
        <v>0</v>
      </c>
    </row>
    <row r="52" spans="1:6" x14ac:dyDescent="0.3">
      <c r="A52" s="287" t="s">
        <v>342</v>
      </c>
      <c r="B52" s="288"/>
      <c r="C52" s="289"/>
      <c r="D52" s="65">
        <f>D51/(COUNT(B45:C50)*2)</f>
        <v>0</v>
      </c>
    </row>
    <row r="53" spans="1:6" s="50" customFormat="1" x14ac:dyDescent="0.3">
      <c r="A53" s="54"/>
      <c r="B53" s="55"/>
      <c r="C53" s="55"/>
      <c r="D53" s="56"/>
    </row>
    <row r="54" spans="1:6" ht="19.5" x14ac:dyDescent="0.4">
      <c r="A54" s="285" t="s">
        <v>8</v>
      </c>
      <c r="B54" s="286"/>
      <c r="C54" s="286"/>
      <c r="D54" s="286"/>
      <c r="E54" s="286"/>
      <c r="F54" s="28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7" t="s">
        <v>38</v>
      </c>
      <c r="B62" s="288"/>
      <c r="C62" s="289"/>
      <c r="D62" s="214">
        <f>SUM(B55:C61)</f>
        <v>0</v>
      </c>
    </row>
    <row r="63" spans="1:6" x14ac:dyDescent="0.3">
      <c r="A63" s="287" t="s">
        <v>342</v>
      </c>
      <c r="B63" s="288"/>
      <c r="C63" s="289"/>
      <c r="D63" s="65">
        <f>D62/(COUNT(B55:C61)*2)</f>
        <v>0</v>
      </c>
    </row>
    <row r="64" spans="1:6" s="50" customFormat="1" x14ac:dyDescent="0.3">
      <c r="A64" s="54"/>
      <c r="B64" s="55"/>
      <c r="C64" s="55"/>
      <c r="D64" s="56"/>
    </row>
    <row r="65" spans="1:6" ht="19.5" x14ac:dyDescent="0.4">
      <c r="A65" s="285" t="s">
        <v>143</v>
      </c>
      <c r="B65" s="286"/>
      <c r="C65" s="286"/>
      <c r="D65" s="286"/>
      <c r="E65" s="286"/>
      <c r="F65" s="28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7" t="s">
        <v>38</v>
      </c>
      <c r="B83" s="288"/>
      <c r="C83" s="289"/>
      <c r="D83" s="214">
        <f>SUM(B66:C82)</f>
        <v>0</v>
      </c>
    </row>
    <row r="84" spans="1:6" x14ac:dyDescent="0.3">
      <c r="A84" s="287" t="s">
        <v>342</v>
      </c>
      <c r="B84" s="288"/>
      <c r="C84" s="289"/>
      <c r="D84" s="65">
        <f>D83/(COUNT(B66:C82)*2)</f>
        <v>0</v>
      </c>
    </row>
    <row r="85" spans="1:6" s="50" customFormat="1" x14ac:dyDescent="0.3">
      <c r="A85" s="54"/>
      <c r="B85" s="55"/>
      <c r="C85" s="55"/>
      <c r="D85" s="56"/>
    </row>
    <row r="86" spans="1:6" ht="19.5" x14ac:dyDescent="0.4">
      <c r="A86" s="285" t="s">
        <v>237</v>
      </c>
      <c r="B86" s="286"/>
      <c r="C86" s="286"/>
      <c r="D86" s="286"/>
      <c r="E86" s="286"/>
      <c r="F86" s="28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7" t="s">
        <v>38</v>
      </c>
      <c r="B101" s="288"/>
      <c r="C101" s="289"/>
      <c r="D101" s="214">
        <f>SUM(B87:C100)</f>
        <v>0</v>
      </c>
    </row>
    <row r="102" spans="1:6" x14ac:dyDescent="0.3">
      <c r="A102" s="287" t="s">
        <v>342</v>
      </c>
      <c r="B102" s="288"/>
      <c r="C102" s="28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5" t="s">
        <v>238</v>
      </c>
      <c r="B105" s="286"/>
      <c r="C105" s="286"/>
      <c r="D105" s="286"/>
      <c r="E105" s="286"/>
      <c r="F105" s="28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7" t="s">
        <v>38</v>
      </c>
      <c r="B117" s="288"/>
      <c r="C117" s="289"/>
      <c r="D117" s="214">
        <f>SUM(B106:C116)</f>
        <v>0</v>
      </c>
      <c r="E117" s="37"/>
      <c r="F117" s="37"/>
    </row>
    <row r="118" spans="1:6" s="50" customFormat="1" x14ac:dyDescent="0.3">
      <c r="A118" s="287" t="s">
        <v>342</v>
      </c>
      <c r="B118" s="288"/>
      <c r="C118" s="289"/>
      <c r="D118" s="65">
        <f>D117/(COUNT(B106:C116)*2)</f>
        <v>0</v>
      </c>
      <c r="E118" s="37"/>
      <c r="F118" s="37"/>
    </row>
    <row r="119" spans="1:6" s="50" customFormat="1" x14ac:dyDescent="0.3">
      <c r="A119" s="54"/>
      <c r="B119" s="55"/>
      <c r="C119" s="55"/>
      <c r="D119" s="56"/>
    </row>
    <row r="120" spans="1:6" ht="19.5" x14ac:dyDescent="0.4">
      <c r="A120" s="285" t="s">
        <v>208</v>
      </c>
      <c r="B120" s="286"/>
      <c r="C120" s="286"/>
      <c r="D120" s="286"/>
      <c r="E120" s="286"/>
      <c r="F120" s="28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7" t="s">
        <v>38</v>
      </c>
      <c r="B132" s="288"/>
      <c r="C132" s="289"/>
      <c r="D132" s="214">
        <f>SUM(B121:C131)</f>
        <v>0</v>
      </c>
    </row>
    <row r="133" spans="1:6" x14ac:dyDescent="0.3">
      <c r="A133" s="287" t="s">
        <v>342</v>
      </c>
      <c r="B133" s="288"/>
      <c r="C133" s="289"/>
      <c r="D133" s="63">
        <f>D132/(COUNT(B121:C131)*2)</f>
        <v>0</v>
      </c>
    </row>
    <row r="134" spans="1:6" s="50" customFormat="1" x14ac:dyDescent="0.3">
      <c r="A134" s="54"/>
      <c r="B134" s="55"/>
      <c r="C134" s="55"/>
      <c r="D134" s="61"/>
    </row>
    <row r="135" spans="1:6" ht="19.5" x14ac:dyDescent="0.4">
      <c r="A135" s="285" t="s">
        <v>78</v>
      </c>
      <c r="B135" s="286"/>
      <c r="C135" s="286"/>
      <c r="D135" s="286"/>
      <c r="E135" s="286"/>
      <c r="F135" s="28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7" t="s">
        <v>38</v>
      </c>
      <c r="B148" s="288"/>
      <c r="C148" s="289"/>
      <c r="D148" s="214">
        <f>SUM(B136:C147)</f>
        <v>0</v>
      </c>
    </row>
    <row r="149" spans="1:6" x14ac:dyDescent="0.3">
      <c r="A149" s="287" t="s">
        <v>342</v>
      </c>
      <c r="B149" s="288"/>
      <c r="C149" s="289"/>
      <c r="D149" s="65">
        <f>D148/(COUNT(B136:C147)*2)</f>
        <v>0</v>
      </c>
    </row>
    <row r="150" spans="1:6" s="50" customFormat="1" x14ac:dyDescent="0.3">
      <c r="A150" s="54"/>
      <c r="B150" s="55"/>
      <c r="C150" s="55"/>
      <c r="D150" s="56"/>
    </row>
    <row r="151" spans="1:6" ht="19.5" x14ac:dyDescent="0.4">
      <c r="A151" s="285" t="s">
        <v>243</v>
      </c>
      <c r="B151" s="286"/>
      <c r="C151" s="286"/>
      <c r="D151" s="286"/>
      <c r="E151" s="286"/>
      <c r="F151" s="28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7" t="s">
        <v>38</v>
      </c>
      <c r="B160" s="290"/>
      <c r="C160" s="291"/>
      <c r="D160" s="215">
        <f>SUM(B152:C159)</f>
        <v>0</v>
      </c>
    </row>
    <row r="161" spans="1:6" x14ac:dyDescent="0.3">
      <c r="A161" s="287" t="s">
        <v>342</v>
      </c>
      <c r="B161" s="288"/>
      <c r="C161" s="289"/>
      <c r="D161" s="65">
        <f>D160/(COUNT(B152:C159)*2)</f>
        <v>0</v>
      </c>
    </row>
    <row r="162" spans="1:6" s="50" customFormat="1" x14ac:dyDescent="0.3">
      <c r="A162" s="54"/>
      <c r="B162" s="55"/>
      <c r="C162" s="57"/>
      <c r="D162" s="58"/>
    </row>
    <row r="163" spans="1:6" ht="19.5" x14ac:dyDescent="0.4">
      <c r="A163" s="285" t="s">
        <v>85</v>
      </c>
      <c r="B163" s="286"/>
      <c r="C163" s="286"/>
      <c r="D163" s="286"/>
      <c r="E163" s="286"/>
      <c r="F163" s="28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7" t="s">
        <v>38</v>
      </c>
      <c r="B168" s="288"/>
      <c r="C168" s="289"/>
      <c r="D168" s="214">
        <f>SUM(B164:C167)</f>
        <v>0</v>
      </c>
    </row>
    <row r="169" spans="1:6" x14ac:dyDescent="0.3">
      <c r="A169" s="287" t="s">
        <v>342</v>
      </c>
      <c r="B169" s="288"/>
      <c r="C169" s="289"/>
      <c r="D169" s="65">
        <f>D168/(COUNT(B164:C167)*2)</f>
        <v>0</v>
      </c>
    </row>
    <row r="170" spans="1:6" s="50" customFormat="1" x14ac:dyDescent="0.3">
      <c r="A170" s="54"/>
      <c r="B170" s="55"/>
      <c r="C170" s="55"/>
      <c r="D170" s="56"/>
    </row>
    <row r="171" spans="1:6" ht="19.5" x14ac:dyDescent="0.4">
      <c r="A171" s="292" t="s">
        <v>17</v>
      </c>
      <c r="B171" s="293"/>
      <c r="C171" s="293"/>
      <c r="D171" s="293"/>
      <c r="E171" s="293"/>
      <c r="F171" s="29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7" t="s">
        <v>38</v>
      </c>
      <c r="B176" s="288"/>
      <c r="C176" s="289"/>
      <c r="D176" s="214">
        <f>SUM(B172:C175)</f>
        <v>0</v>
      </c>
    </row>
    <row r="177" spans="1:6" x14ac:dyDescent="0.3">
      <c r="A177" s="287" t="s">
        <v>342</v>
      </c>
      <c r="B177" s="288"/>
      <c r="C177" s="289"/>
      <c r="D177" s="65">
        <f>D176/(COUNT(B172:C175)*2)</f>
        <v>0</v>
      </c>
    </row>
    <row r="178" spans="1:6" s="50" customFormat="1" x14ac:dyDescent="0.3">
      <c r="A178" s="54"/>
      <c r="B178" s="55"/>
      <c r="C178" s="55"/>
      <c r="D178" s="56"/>
    </row>
    <row r="179" spans="1:6" ht="19.5" x14ac:dyDescent="0.4">
      <c r="A179" s="285" t="s">
        <v>87</v>
      </c>
      <c r="B179" s="286"/>
      <c r="C179" s="286"/>
      <c r="D179" s="286"/>
      <c r="E179" s="286"/>
      <c r="F179" s="28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7" t="s">
        <v>38</v>
      </c>
      <c r="B185" s="288"/>
      <c r="C185" s="289"/>
      <c r="D185" s="214">
        <f>SUM(B180:C184)</f>
        <v>0</v>
      </c>
    </row>
    <row r="186" spans="1:6" x14ac:dyDescent="0.3">
      <c r="A186" s="287" t="s">
        <v>342</v>
      </c>
      <c r="B186" s="288"/>
      <c r="C186" s="289"/>
      <c r="D186" s="65">
        <f>D185/(COUNT(B180:C184)*2)</f>
        <v>0</v>
      </c>
    </row>
    <row r="187" spans="1:6" s="50" customFormat="1" x14ac:dyDescent="0.3">
      <c r="A187" s="54"/>
      <c r="B187" s="55"/>
      <c r="C187" s="55"/>
      <c r="D187" s="56"/>
    </row>
    <row r="188" spans="1:6" ht="19.5" x14ac:dyDescent="0.4">
      <c r="A188" s="285" t="s">
        <v>242</v>
      </c>
      <c r="B188" s="286"/>
      <c r="C188" s="286"/>
      <c r="D188" s="286"/>
      <c r="E188" s="286"/>
      <c r="F188" s="28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7" t="s">
        <v>38</v>
      </c>
      <c r="B193" s="288"/>
      <c r="C193" s="289"/>
      <c r="D193" s="97">
        <f>SUM(B189:C192)</f>
        <v>0</v>
      </c>
    </row>
    <row r="194" spans="1:4" x14ac:dyDescent="0.3">
      <c r="A194" s="287" t="s">
        <v>342</v>
      </c>
      <c r="B194" s="288"/>
      <c r="C194" s="28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2017-03-02T16:28:51Z</cp:lastPrinted>
  <dcterms:created xsi:type="dcterms:W3CDTF">2015-10-03T07:44:26Z</dcterms:created>
  <dcterms:modified xsi:type="dcterms:W3CDTF">2017-06-07T10:54:34Z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