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/Audits magasins UHD/Market/CM CUN/2018/5/"/>
    </mc:Choice>
  </mc:AlternateContent>
  <bookViews>
    <workbookView xWindow="0" yWindow="0" windowWidth="20490" windowHeight="7755" tabRatio="916" firstSheet="2" activeTab="3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43" l="1"/>
  <c r="D444" i="40"/>
  <c r="D444" i="38"/>
  <c r="D444" i="31"/>
  <c r="D444" i="33"/>
  <c r="F543" i="40" l="1"/>
  <c r="E543" i="40"/>
  <c r="F543" i="38"/>
  <c r="E543" i="38"/>
  <c r="F543" i="31"/>
  <c r="E543" i="31"/>
  <c r="F543" i="33"/>
  <c r="E543" i="33"/>
  <c r="F532" i="43"/>
  <c r="E532" i="43"/>
  <c r="F543" i="43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43"/>
  <c r="D477" i="43" s="1"/>
  <c r="D222" i="40"/>
  <c r="D223" i="40" s="1"/>
  <c r="D25" i="40"/>
  <c r="D26" i="40" s="1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D197" i="39" s="1"/>
  <c r="E197" i="41"/>
  <c r="D197" i="41" s="1"/>
  <c r="F532" i="40"/>
  <c r="E532" i="40"/>
  <c r="F512" i="40"/>
  <c r="E512" i="40"/>
  <c r="F498" i="40"/>
  <c r="E498" i="40"/>
  <c r="F476" i="40"/>
  <c r="E476" i="40"/>
  <c r="D476" i="40" s="1"/>
  <c r="B476" i="40" s="1"/>
  <c r="F439" i="40"/>
  <c r="E439" i="40"/>
  <c r="F386" i="40"/>
  <c r="E386" i="40"/>
  <c r="F353" i="40"/>
  <c r="E353" i="40"/>
  <c r="F313" i="40"/>
  <c r="E313" i="40"/>
  <c r="F261" i="40"/>
  <c r="E261" i="40"/>
  <c r="F200" i="40"/>
  <c r="E200" i="40"/>
  <c r="F153" i="40"/>
  <c r="E153" i="40"/>
  <c r="F99" i="40"/>
  <c r="E99" i="40"/>
  <c r="D99" i="40" s="1"/>
  <c r="F41" i="40"/>
  <c r="E41" i="40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32" i="38"/>
  <c r="E532" i="38"/>
  <c r="D532" i="38" s="1"/>
  <c r="F512" i="38"/>
  <c r="E512" i="38"/>
  <c r="F498" i="38"/>
  <c r="E498" i="38"/>
  <c r="D498" i="38" s="1"/>
  <c r="F476" i="38"/>
  <c r="E476" i="38"/>
  <c r="F439" i="38"/>
  <c r="E439" i="38"/>
  <c r="D439" i="38" s="1"/>
  <c r="B439" i="38" s="1"/>
  <c r="F386" i="38"/>
  <c r="E386" i="38"/>
  <c r="F353" i="38"/>
  <c r="E353" i="38"/>
  <c r="D353" i="38" s="1"/>
  <c r="F313" i="38"/>
  <c r="E313" i="38"/>
  <c r="F261" i="38"/>
  <c r="E261" i="38"/>
  <c r="D261" i="38" s="1"/>
  <c r="B261" i="38" s="1"/>
  <c r="F200" i="38"/>
  <c r="E200" i="38"/>
  <c r="F153" i="38"/>
  <c r="E153" i="38"/>
  <c r="D153" i="38" s="1"/>
  <c r="F99" i="38"/>
  <c r="E99" i="38"/>
  <c r="F41" i="38"/>
  <c r="E41" i="38"/>
  <c r="D41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D543" i="33"/>
  <c r="F532" i="33"/>
  <c r="E532" i="33"/>
  <c r="F512" i="33"/>
  <c r="E512" i="33"/>
  <c r="D512" i="33" s="1"/>
  <c r="F498" i="33"/>
  <c r="E498" i="33"/>
  <c r="F476" i="33"/>
  <c r="E476" i="33"/>
  <c r="D476" i="33" s="1"/>
  <c r="B476" i="33" s="1"/>
  <c r="F439" i="33"/>
  <c r="E439" i="33"/>
  <c r="F386" i="33"/>
  <c r="E386" i="33"/>
  <c r="D386" i="33" s="1"/>
  <c r="F353" i="33"/>
  <c r="E353" i="33"/>
  <c r="F313" i="33"/>
  <c r="E313" i="33"/>
  <c r="D313" i="33" s="1"/>
  <c r="B313" i="33" s="1"/>
  <c r="F261" i="33"/>
  <c r="E261" i="33"/>
  <c r="F200" i="33"/>
  <c r="E200" i="33"/>
  <c r="D200" i="33" s="1"/>
  <c r="F153" i="33"/>
  <c r="E153" i="33"/>
  <c r="F99" i="33"/>
  <c r="E99" i="33"/>
  <c r="D99" i="33" s="1"/>
  <c r="B99" i="33" s="1"/>
  <c r="F41" i="33"/>
  <c r="E41" i="33"/>
  <c r="F200" i="43"/>
  <c r="F153" i="43"/>
  <c r="F99" i="43"/>
  <c r="F41" i="43"/>
  <c r="E543" i="43"/>
  <c r="B543" i="43" s="1"/>
  <c r="D544" i="43" s="1"/>
  <c r="F512" i="43"/>
  <c r="E512" i="43"/>
  <c r="B512" i="43" s="1"/>
  <c r="D513" i="43" s="1"/>
  <c r="D514" i="43" s="1"/>
  <c r="B152" i="29" s="1"/>
  <c r="F498" i="43"/>
  <c r="E498" i="43"/>
  <c r="B498" i="43" s="1"/>
  <c r="D499" i="43" s="1"/>
  <c r="F476" i="43"/>
  <c r="E476" i="43"/>
  <c r="F439" i="43"/>
  <c r="E439" i="43"/>
  <c r="B439" i="43" s="1"/>
  <c r="D440" i="43" s="1"/>
  <c r="F386" i="43"/>
  <c r="E386" i="43"/>
  <c r="B386" i="43" s="1"/>
  <c r="D387" i="43" s="1"/>
  <c r="F353" i="43"/>
  <c r="E353" i="43"/>
  <c r="F313" i="43"/>
  <c r="E313" i="43"/>
  <c r="B313" i="43" s="1"/>
  <c r="D314" i="43" s="1"/>
  <c r="F261" i="43"/>
  <c r="E261" i="43"/>
  <c r="E200" i="43"/>
  <c r="B200" i="43" s="1"/>
  <c r="D201" i="43" s="1"/>
  <c r="E153" i="43"/>
  <c r="E99" i="43"/>
  <c r="B99" i="43" s="1"/>
  <c r="D100" i="43" s="1"/>
  <c r="E41" i="43"/>
  <c r="D41" i="43" s="1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B41" i="38" l="1"/>
  <c r="D42" i="38" s="1"/>
  <c r="B153" i="38"/>
  <c r="D154" i="38" s="1"/>
  <c r="B353" i="38"/>
  <c r="D354" i="38" s="1"/>
  <c r="B498" i="38"/>
  <c r="D499" i="38" s="1"/>
  <c r="B532" i="38"/>
  <c r="D533" i="38" s="1"/>
  <c r="D534" i="38" s="1"/>
  <c r="B200" i="33"/>
  <c r="D201" i="33" s="1"/>
  <c r="B386" i="33"/>
  <c r="D387" i="33" s="1"/>
  <c r="B543" i="33"/>
  <c r="D544" i="33" s="1"/>
  <c r="D545" i="33" s="1"/>
  <c r="B99" i="40"/>
  <c r="D100" i="40" s="1"/>
  <c r="B261" i="43"/>
  <c r="D262" i="43" s="1"/>
  <c r="D265" i="43" s="1"/>
  <c r="D266" i="43" s="1"/>
  <c r="D261" i="43"/>
  <c r="D476" i="38"/>
  <c r="B476" i="38" s="1"/>
  <c r="D477" i="38" s="1"/>
  <c r="D153" i="43"/>
  <c r="B153" i="43" s="1"/>
  <c r="D154" i="43" s="1"/>
  <c r="B512" i="33"/>
  <c r="D513" i="33" s="1"/>
  <c r="D514" i="33" s="1"/>
  <c r="D41" i="33"/>
  <c r="D153" i="33"/>
  <c r="B153" i="33" s="1"/>
  <c r="D154" i="33" s="1"/>
  <c r="D157" i="33" s="1"/>
  <c r="D158" i="33" s="1"/>
  <c r="D261" i="33"/>
  <c r="D353" i="33"/>
  <c r="D439" i="33"/>
  <c r="D498" i="33"/>
  <c r="D532" i="33"/>
  <c r="D99" i="38"/>
  <c r="D200" i="38"/>
  <c r="B200" i="38" s="1"/>
  <c r="D313" i="38"/>
  <c r="D386" i="38"/>
  <c r="D512" i="38"/>
  <c r="D543" i="38"/>
  <c r="D261" i="40"/>
  <c r="B261" i="40" s="1"/>
  <c r="D439" i="40"/>
  <c r="B439" i="40" s="1"/>
  <c r="D532" i="40"/>
  <c r="D41" i="40"/>
  <c r="B41" i="40" s="1"/>
  <c r="D153" i="40"/>
  <c r="D200" i="40"/>
  <c r="D313" i="40"/>
  <c r="D353" i="40"/>
  <c r="D386" i="40"/>
  <c r="D498" i="40"/>
  <c r="D512" i="40"/>
  <c r="D543" i="40"/>
  <c r="D42" i="40"/>
  <c r="D45" i="40" s="1"/>
  <c r="D46" i="40" s="1"/>
  <c r="D100" i="33"/>
  <c r="D440" i="38"/>
  <c r="D441" i="38" s="1"/>
  <c r="B532" i="43"/>
  <c r="D533" i="43" s="1"/>
  <c r="D534" i="43" s="1"/>
  <c r="B162" i="29" s="1"/>
  <c r="D390" i="43"/>
  <c r="D391" i="43" s="1"/>
  <c r="D388" i="43"/>
  <c r="D202" i="43"/>
  <c r="D204" i="43"/>
  <c r="D205" i="43" s="1"/>
  <c r="D443" i="43"/>
  <c r="D441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440" i="40"/>
  <c r="D443" i="40" s="1"/>
  <c r="D262" i="40"/>
  <c r="D265" i="40" s="1"/>
  <c r="D266" i="40" s="1"/>
  <c r="D201" i="38"/>
  <c r="D202" i="38" s="1"/>
  <c r="D262" i="38"/>
  <c r="D263" i="38" s="1"/>
  <c r="D314" i="33"/>
  <c r="D315" i="33" s="1"/>
  <c r="D477" i="33"/>
  <c r="D480" i="33" s="1"/>
  <c r="D481" i="33" s="1"/>
  <c r="D480" i="40"/>
  <c r="D481" i="40" s="1"/>
  <c r="D478" i="40"/>
  <c r="D263" i="40"/>
  <c r="D85" i="40"/>
  <c r="D173" i="40"/>
  <c r="D480" i="38"/>
  <c r="D481" i="38" s="1"/>
  <c r="D478" i="38"/>
  <c r="D85" i="38"/>
  <c r="D173" i="38"/>
  <c r="D85" i="31"/>
  <c r="D173" i="31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204" i="33" l="1"/>
  <c r="D205" i="33" s="1"/>
  <c r="D202" i="33"/>
  <c r="D157" i="38"/>
  <c r="D158" i="38" s="1"/>
  <c r="D155" i="38"/>
  <c r="D502" i="38"/>
  <c r="D503" i="38" s="1"/>
  <c r="D500" i="38"/>
  <c r="D388" i="33"/>
  <c r="D390" i="33"/>
  <c r="D391" i="33" s="1"/>
  <c r="D355" i="38"/>
  <c r="D357" i="38"/>
  <c r="D358" i="38" s="1"/>
  <c r="D155" i="43"/>
  <c r="D157" i="43"/>
  <c r="D158" i="43" s="1"/>
  <c r="B71" i="29" s="1"/>
  <c r="D101" i="40"/>
  <c r="D102" i="40"/>
  <c r="D103" i="40" s="1"/>
  <c r="D45" i="38"/>
  <c r="D46" i="38" s="1"/>
  <c r="D43" i="38"/>
  <c r="B386" i="40"/>
  <c r="D387" i="40" s="1"/>
  <c r="B153" i="40"/>
  <c r="D154" i="40" s="1"/>
  <c r="B313" i="38"/>
  <c r="D314" i="38" s="1"/>
  <c r="D43" i="40"/>
  <c r="D544" i="40"/>
  <c r="D545" i="40" s="1"/>
  <c r="B543" i="40"/>
  <c r="B353" i="40"/>
  <c r="D354" i="40" s="1"/>
  <c r="D42" i="33"/>
  <c r="B41" i="33"/>
  <c r="D263" i="43"/>
  <c r="B512" i="40"/>
  <c r="D513" i="40" s="1"/>
  <c r="D514" i="40" s="1"/>
  <c r="B156" i="29" s="1"/>
  <c r="B313" i="40"/>
  <c r="D314" i="40" s="1"/>
  <c r="B532" i="40"/>
  <c r="D533" i="40" s="1"/>
  <c r="D534" i="40" s="1"/>
  <c r="B166" i="29" s="1"/>
  <c r="B512" i="38"/>
  <c r="D513" i="38" s="1"/>
  <c r="D514" i="38" s="1"/>
  <c r="B155" i="29" s="1"/>
  <c r="B99" i="38"/>
  <c r="D100" i="38" s="1"/>
  <c r="B353" i="33"/>
  <c r="D354" i="33" s="1"/>
  <c r="B498" i="33"/>
  <c r="D499" i="33" s="1"/>
  <c r="B543" i="38"/>
  <c r="D544" i="38" s="1"/>
  <c r="D545" i="38" s="1"/>
  <c r="B439" i="33"/>
  <c r="D440" i="33" s="1"/>
  <c r="D317" i="33"/>
  <c r="D318" i="33" s="1"/>
  <c r="D547" i="38"/>
  <c r="B498" i="40"/>
  <c r="D499" i="40" s="1"/>
  <c r="B200" i="40"/>
  <c r="D201" i="40" s="1"/>
  <c r="B386" i="38"/>
  <c r="D387" i="38" s="1"/>
  <c r="B532" i="33"/>
  <c r="D533" i="33" s="1"/>
  <c r="D534" i="33" s="1"/>
  <c r="B261" i="33"/>
  <c r="D262" i="33" s="1"/>
  <c r="D265" i="38"/>
  <c r="D266" i="38" s="1"/>
  <c r="D547" i="33"/>
  <c r="D547" i="40"/>
  <c r="D478" i="33"/>
  <c r="D102" i="33"/>
  <c r="D103" i="33" s="1"/>
  <c r="D101" i="33"/>
  <c r="D547" i="43"/>
  <c r="D443" i="38"/>
  <c r="B41" i="43"/>
  <c r="D42" i="43" s="1"/>
  <c r="D441" i="40"/>
  <c r="D355" i="43"/>
  <c r="D357" i="43"/>
  <c r="D358" i="43" s="1"/>
  <c r="B107" i="29" s="1"/>
  <c r="D155" i="33"/>
  <c r="D204" i="38"/>
  <c r="D205" i="38" s="1"/>
  <c r="D222" i="36"/>
  <c r="D223" i="36" s="1"/>
  <c r="D100" i="36"/>
  <c r="D101" i="36" s="1"/>
  <c r="B116" i="29"/>
  <c r="B80" i="29"/>
  <c r="B62" i="29"/>
  <c r="B134" i="29"/>
  <c r="B125" i="29"/>
  <c r="B98" i="29"/>
  <c r="B89" i="29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57" i="29"/>
  <c r="A8" i="40"/>
  <c r="A7" i="41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A8" i="38"/>
  <c r="A7" i="39" s="1"/>
  <c r="D355" i="33" l="1"/>
  <c r="D357" i="33"/>
  <c r="D358" i="33" s="1"/>
  <c r="D202" i="40"/>
  <c r="D204" i="40"/>
  <c r="D205" i="40" s="1"/>
  <c r="B84" i="29" s="1"/>
  <c r="D357" i="40"/>
  <c r="D358" i="40" s="1"/>
  <c r="D355" i="40"/>
  <c r="D263" i="33"/>
  <c r="D265" i="33"/>
  <c r="D266" i="33" s="1"/>
  <c r="D500" i="40"/>
  <c r="D502" i="40"/>
  <c r="D503" i="40" s="1"/>
  <c r="D155" i="40"/>
  <c r="D157" i="40"/>
  <c r="D158" i="40" s="1"/>
  <c r="D388" i="38"/>
  <c r="D390" i="38"/>
  <c r="D391" i="38" s="1"/>
  <c r="D315" i="40"/>
  <c r="D317" i="40"/>
  <c r="D318" i="40" s="1"/>
  <c r="B102" i="29" s="1"/>
  <c r="D443" i="33"/>
  <c r="B126" i="29" s="1"/>
  <c r="D441" i="33"/>
  <c r="D101" i="38"/>
  <c r="D102" i="38"/>
  <c r="D103" i="38" s="1"/>
  <c r="B65" i="29" s="1"/>
  <c r="D315" i="38"/>
  <c r="D317" i="38"/>
  <c r="D318" i="38" s="1"/>
  <c r="D502" i="33"/>
  <c r="D503" i="33" s="1"/>
  <c r="D500" i="33"/>
  <c r="D390" i="40"/>
  <c r="D391" i="40" s="1"/>
  <c r="D388" i="40"/>
  <c r="D45" i="33"/>
  <c r="D46" i="33" s="1"/>
  <c r="D43" i="33"/>
  <c r="D63" i="39"/>
  <c r="D64" i="39" s="1"/>
  <c r="D102" i="39"/>
  <c r="D103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B75" i="29"/>
  <c r="B93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47" i="29"/>
  <c r="B74" i="29"/>
  <c r="B110" i="29"/>
  <c r="D548" i="40" l="1"/>
  <c r="D549" i="40" s="1"/>
  <c r="D548" i="38"/>
  <c r="D549" i="38" s="1"/>
  <c r="D548" i="33"/>
  <c r="D549" i="33" s="1"/>
  <c r="D198" i="39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F532" i="31"/>
  <c r="E532" i="31"/>
  <c r="F512" i="31"/>
  <c r="E512" i="31"/>
  <c r="D512" i="31" s="1"/>
  <c r="F498" i="31"/>
  <c r="E498" i="31"/>
  <c r="F476" i="31"/>
  <c r="E476" i="31"/>
  <c r="D476" i="31" s="1"/>
  <c r="B476" i="31" s="1"/>
  <c r="D477" i="31" s="1"/>
  <c r="F439" i="31"/>
  <c r="E439" i="31"/>
  <c r="F386" i="31"/>
  <c r="E386" i="31"/>
  <c r="D386" i="31" s="1"/>
  <c r="F353" i="31"/>
  <c r="E353" i="31"/>
  <c r="F313" i="31"/>
  <c r="E313" i="31"/>
  <c r="D313" i="31" s="1"/>
  <c r="F261" i="31"/>
  <c r="E261" i="31"/>
  <c r="F200" i="31"/>
  <c r="E200" i="31"/>
  <c r="D200" i="31" s="1"/>
  <c r="F153" i="31"/>
  <c r="E153" i="31"/>
  <c r="F99" i="31"/>
  <c r="E99" i="31"/>
  <c r="D99" i="31" s="1"/>
  <c r="F41" i="31"/>
  <c r="E41" i="3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B200" i="31" l="1"/>
  <c r="D201" i="31" s="1"/>
  <c r="B313" i="31"/>
  <c r="D314" i="31" s="1"/>
  <c r="D478" i="31"/>
  <c r="D480" i="31"/>
  <c r="D481" i="31" s="1"/>
  <c r="B512" i="31"/>
  <c r="D513" i="31" s="1"/>
  <c r="D514" i="31" s="1"/>
  <c r="B99" i="31"/>
  <c r="D100" i="31" s="1"/>
  <c r="B386" i="31"/>
  <c r="D387" i="31" s="1"/>
  <c r="D41" i="31"/>
  <c r="B41" i="31" s="1"/>
  <c r="D153" i="31"/>
  <c r="D261" i="31"/>
  <c r="D353" i="31"/>
  <c r="D439" i="31"/>
  <c r="D498" i="31"/>
  <c r="D532" i="31"/>
  <c r="D149" i="35"/>
  <c r="D150" i="35" s="1"/>
  <c r="D197" i="35"/>
  <c r="B44" i="29" s="1"/>
  <c r="D161" i="35"/>
  <c r="D162" i="35" s="1"/>
  <c r="D63" i="35"/>
  <c r="D64" i="35" s="1"/>
  <c r="D133" i="35"/>
  <c r="D134" i="35" s="1"/>
  <c r="D118" i="35"/>
  <c r="D119" i="35" s="1"/>
  <c r="D102" i="35"/>
  <c r="D103" i="35" s="1"/>
  <c r="D42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5" i="37"/>
  <c r="B170" i="29"/>
  <c r="D195" i="35"/>
  <c r="B172" i="29"/>
  <c r="B90" i="29"/>
  <c r="B117" i="29"/>
  <c r="B135" i="29"/>
  <c r="B63" i="29"/>
  <c r="B72" i="29"/>
  <c r="B108" i="29"/>
  <c r="D102" i="31" l="1"/>
  <c r="D103" i="31" s="1"/>
  <c r="D101" i="31"/>
  <c r="D315" i="31"/>
  <c r="D317" i="31"/>
  <c r="D318" i="31" s="1"/>
  <c r="D388" i="31"/>
  <c r="D390" i="31"/>
  <c r="D391" i="31" s="1"/>
  <c r="D204" i="31"/>
  <c r="D205" i="31" s="1"/>
  <c r="D202" i="31"/>
  <c r="B261" i="31"/>
  <c r="D262" i="31" s="1"/>
  <c r="B498" i="31"/>
  <c r="D499" i="31" s="1"/>
  <c r="B153" i="31"/>
  <c r="D154" i="31" s="1"/>
  <c r="B353" i="31"/>
  <c r="D354" i="31" s="1"/>
  <c r="B532" i="31"/>
  <c r="D533" i="31" s="1"/>
  <c r="D534" i="31" s="1"/>
  <c r="B439" i="31"/>
  <c r="D440" i="31" s="1"/>
  <c r="D198" i="35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D357" i="31" l="1"/>
  <c r="D358" i="31" s="1"/>
  <c r="D355" i="31"/>
  <c r="D155" i="31"/>
  <c r="D157" i="31"/>
  <c r="D158" i="31" s="1"/>
  <c r="D441" i="31"/>
  <c r="D443" i="31"/>
  <c r="D500" i="31"/>
  <c r="D502" i="31"/>
  <c r="D503" i="31" s="1"/>
  <c r="D263" i="31"/>
  <c r="D265" i="31"/>
  <c r="D266" i="31" s="1"/>
  <c r="B180" i="29"/>
  <c r="B25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D197" i="32" s="1"/>
  <c r="B12" i="36" l="1"/>
  <c r="D543" i="31"/>
  <c r="B543" i="31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61" i="32" l="1"/>
  <c r="D162" i="32" s="1"/>
  <c r="D118" i="32"/>
  <c r="D119" i="32" s="1"/>
  <c r="D84" i="32"/>
  <c r="D85" i="32" s="1"/>
  <c r="D102" i="32"/>
  <c r="D103" i="32" s="1"/>
  <c r="D133" i="32"/>
  <c r="D134" i="32" s="1"/>
  <c r="D149" i="32"/>
  <c r="D150" i="32" s="1"/>
  <c r="D544" i="3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D194" i="25" s="1"/>
  <c r="D195" i="25" s="1"/>
  <c r="C165" i="25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D118" i="25" s="1"/>
  <c r="D119" i="25" s="1"/>
  <c r="C100" i="25"/>
  <c r="D102" i="25" s="1"/>
  <c r="D103" i="25" s="1"/>
  <c r="C99" i="25"/>
  <c r="C94" i="25"/>
  <c r="C93" i="25"/>
  <c r="C82" i="25"/>
  <c r="C80" i="25"/>
  <c r="C77" i="25"/>
  <c r="C76" i="25"/>
  <c r="C75" i="25"/>
  <c r="C61" i="25"/>
  <c r="C60" i="25"/>
  <c r="C56" i="25"/>
  <c r="D63" i="25" s="1"/>
  <c r="D64" i="25" s="1"/>
  <c r="C51" i="25"/>
  <c r="D52" i="25" s="1"/>
  <c r="D53" i="25" s="1"/>
  <c r="C37" i="25"/>
  <c r="D42" i="25" s="1"/>
  <c r="D43" i="25" s="1"/>
  <c r="D186" i="25"/>
  <c r="D187" i="25" s="1"/>
  <c r="D177" i="25"/>
  <c r="D178" i="25" s="1"/>
  <c r="D169" i="25"/>
  <c r="D170" i="25" s="1"/>
  <c r="C26" i="25"/>
  <c r="D33" i="25" s="1"/>
  <c r="D34" i="25" s="1"/>
  <c r="D22" i="25"/>
  <c r="D2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49" i="25" l="1"/>
  <c r="D150" i="25" s="1"/>
  <c r="D84" i="25"/>
  <c r="D85" i="25" s="1"/>
  <c r="D133" i="25"/>
  <c r="D134" i="25" s="1"/>
  <c r="D161" i="25"/>
  <c r="D162" i="25" s="1"/>
  <c r="B11" i="32"/>
  <c r="B182" i="29"/>
  <c r="B27" i="29"/>
  <c r="B37" i="29"/>
  <c r="B12" i="31"/>
  <c r="D198" i="25" l="1"/>
  <c r="D199" i="25" s="1"/>
  <c r="B11" i="25" s="1"/>
  <c r="B46" i="29"/>
  <c r="B26" i="29" l="1"/>
  <c r="B181" i="29"/>
</calcChain>
</file>

<file path=xl/sharedStrings.xml><?xml version="1.0" encoding="utf-8"?>
<sst xmlns="http://schemas.openxmlformats.org/spreadsheetml/2006/main" count="5193" uniqueCount="498">
  <si>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</si>
  <si>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</si>
  <si>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</si>
  <si>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</si>
  <si>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</si>
  <si>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</si>
  <si>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</si>
  <si>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</si>
  <si>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</si>
  <si>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</si>
  <si>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</si>
  <si>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</si>
  <si>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</si>
  <si>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</si>
  <si>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</si>
  <si>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</si>
  <si>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</si>
  <si>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</si>
  <si>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</si>
  <si>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</si>
  <si>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</si>
  <si>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</si>
  <si>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</si>
  <si>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</si>
  <si>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</si>
  <si>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</si>
  <si>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</si>
  <si>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</si>
  <si>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</si>
  <si>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</si>
  <si>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</si>
  <si>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</si>
  <si>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</si>
  <si>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</si>
  <si>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</si>
  <si>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</si>
  <si>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</si>
  <si>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</si>
  <si>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</si>
  <si>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</si>
  <si>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</si>
  <si>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</si>
  <si>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</si>
  <si>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</si>
  <si>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</si>
  <si>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</si>
  <si>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</si>
  <si>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</si>
  <si>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</si>
  <si>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</si>
  <si>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</si>
  <si>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</si>
  <si>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</si>
  <si>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</si>
  <si>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</si>
  <si>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</si>
  <si>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</si>
  <si>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</si>
  <si>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</si>
  <si>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</si>
  <si>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</si>
  <si>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</si>
  <si>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</si>
  <si>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</si>
  <si>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</si>
  <si>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</si>
  <si>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</si>
  <si>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</si>
  <si>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</si>
  <si>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</si>
  <si>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</si>
  <si>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</si>
  <si>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</si>
  <si>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</si>
  <si>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</si>
  <si>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</si>
  <si>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</si>
  <si>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</si>
  <si>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</si>
  <si>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</si>
  <si>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</si>
  <si>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</si>
  <si>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</si>
  <si>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</si>
  <si>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</si>
  <si>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</si>
  <si>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</si>
  <si>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</si>
  <si>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</si>
  <si>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</si>
  <si>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</si>
  <si>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</si>
  <si>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</si>
  <si>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</si>
  <si>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</si>
  <si>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</si>
  <si>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</si>
  <si>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</si>
  <si>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</si>
  <si>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</si>
  <si>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</si>
  <si>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</si>
  <si>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</si>
  <si>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</si>
  <si>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</si>
  <si>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</si>
  <si>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</si>
  <si>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</si>
  <si>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</si>
  <si>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</si>
  <si>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</si>
  <si>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</si>
  <si>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</si>
  <si>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</si>
  <si>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</si>
  <si>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</si>
  <si>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</si>
  <si>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</si>
  <si>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</si>
  <si>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</si>
  <si>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</si>
  <si>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</si>
  <si>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</si>
  <si>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</si>
  <si>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</si>
  <si>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</si>
  <si>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</si>
  <si>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</si>
  <si>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</si>
  <si>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</si>
  <si>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</si>
  <si>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</si>
  <si>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</si>
  <si>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</si>
  <si>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</si>
  <si>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</si>
  <si>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</si>
  <si>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</si>
  <si>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</si>
  <si>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</si>
  <si>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</si>
  <si>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</si>
  <si>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</si>
  <si>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</si>
  <si>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</si>
  <si>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</si>
  <si>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</si>
  <si>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</si>
  <si>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</si>
  <si>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</si>
  <si>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</si>
  <si>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</si>
  <si>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</si>
  <si>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</si>
  <si>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</si>
  <si>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</si>
  <si>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</si>
  <si>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</si>
  <si>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</si>
  <si>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</si>
  <si>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</si>
  <si>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</si>
  <si>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</si>
  <si>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</si>
  <si>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</si>
  <si>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</si>
  <si>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</si>
  <si>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</si>
  <si>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</si>
  <si>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</si>
  <si>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</si>
  <si>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</si>
  <si>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</si>
  <si>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</si>
  <si>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</si>
  <si>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</si>
  <si>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</si>
  <si>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</si>
  <si>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</si>
  <si>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</si>
  <si>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</si>
  <si>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</si>
  <si>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</si>
  <si>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</si>
  <si>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</si>
  <si>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</si>
  <si>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</si>
  <si>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</si>
  <si>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</si>
  <si>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</si>
  <si>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</si>
  <si>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</si>
  <si>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</si>
  <si>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</si>
  <si>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</si>
  <si>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</si>
  <si>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</si>
  <si>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</si>
  <si>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</si>
  <si>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</si>
  <si>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</si>
  <si>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</si>
  <si>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</si>
  <si>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</si>
  <si>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</si>
  <si>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</si>
  <si>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</si>
  <si>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</si>
  <si>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</si>
  <si>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</si>
  <si>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</si>
  <si>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</si>
  <si>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</si>
  <si>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</si>
  <si>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</si>
  <si>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</si>
  <si>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</si>
  <si>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</si>
  <si>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</si>
  <si>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</si>
  <si>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</si>
  <si>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</si>
  <si>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</si>
  <si>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</si>
  <si>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</si>
  <si>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</si>
  <si>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</si>
  <si>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</si>
  <si>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</si>
  <si>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</si>
  <si>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</si>
  <si>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</si>
  <si>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</si>
  <si>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</si>
  <si>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</si>
  <si>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</si>
  <si>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</si>
  <si>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</si>
  <si>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</si>
  <si>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</si>
  <si>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</si>
  <si>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</si>
  <si>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</si>
  <si>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</si>
  <si>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</si>
  <si>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</si>
  <si>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</si>
  <si>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</si>
  <si>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</si>
  <si>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</si>
  <si>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</si>
  <si>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</si>
  <si>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</si>
  <si>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</si>
  <si>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</si>
  <si>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</si>
  <si>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</si>
  <si>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</si>
  <si>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</si>
  <si>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</si>
  <si>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</si>
  <si>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</si>
  <si>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</si>
  <si>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</si>
  <si>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</si>
  <si>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</si>
  <si>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</si>
  <si>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</si>
  <si>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</si>
  <si>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</si>
  <si>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</si>
  <si>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</si>
  <si>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</si>
  <si>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</si>
  <si>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</si>
  <si>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</si>
  <si>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</si>
  <si>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</si>
  <si>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</si>
  <si>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</si>
  <si>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</si>
  <si>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</si>
  <si>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</si>
  <si>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</si>
  <si>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</si>
  <si>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</si>
  <si>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</si>
  <si>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</si>
  <si>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</si>
  <si>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</si>
  <si>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</si>
  <si>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</si>
  <si>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</si>
  <si>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</si>
  <si>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</si>
  <si>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</si>
  <si>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</si>
  <si>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</si>
  <si>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</si>
  <si>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</si>
  <si>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</si>
  <si>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</si>
  <si>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</si>
  <si>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</si>
  <si>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</si>
  <si>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</si>
  <si>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</si>
  <si>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</si>
  <si>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</si>
  <si>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</si>
  <si>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</si>
  <si>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</si>
  <si>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</si>
  <si>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</si>
  <si>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</si>
  <si>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</si>
  <si>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</si>
  <si>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</si>
  <si>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</si>
  <si>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</si>
  <si>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</si>
  <si>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</si>
  <si>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</si>
  <si>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</si>
  <si>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</si>
  <si>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</si>
  <si>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</si>
  <si>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</si>
  <si>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</si>
  <si>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</si>
  <si>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</si>
  <si>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</si>
  <si>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</si>
  <si>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</si>
  <si>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</si>
  <si>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</si>
  <si>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</si>
  <si>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</si>
  <si>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</si>
  <si>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</si>
  <si>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</si>
  <si>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</si>
  <si>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</si>
  <si>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</si>
  <si>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</si>
  <si>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</si>
  <si>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</si>
  <si>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</si>
  <si>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</si>
  <si>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</si>
  <si>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</si>
  <si>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</si>
  <si>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</si>
  <si>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</si>
  <si>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</si>
  <si>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</si>
  <si>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</si>
  <si>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</si>
  <si>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</si>
  <si>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</si>
  <si>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</si>
  <si>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</si>
  <si>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</si>
  <si>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</si>
  <si>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</si>
  <si>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</si>
  <si>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</si>
  <si>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</si>
  <si>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</si>
  <si>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</si>
  <si>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</si>
  <si>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</si>
  <si>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</si>
  <si>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</si>
  <si>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</si>
  <si>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</si>
  <si>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</si>
  <si>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</si>
  <si>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</si>
  <si>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</si>
  <si>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</si>
  <si>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</si>
  <si>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</si>
  <si>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</si>
  <si>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</si>
  <si>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</si>
  <si>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</si>
  <si>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</si>
  <si>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</si>
  <si>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</si>
  <si>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</si>
  <si>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</si>
  <si>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</si>
  <si>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</si>
  <si>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</si>
  <si>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</si>
  <si>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</si>
  <si>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</si>
  <si>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</si>
  <si>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</si>
  <si>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</si>
  <si>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</si>
  <si>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</si>
  <si>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</si>
  <si>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</si>
  <si>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</si>
  <si>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</si>
  <si>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</si>
  <si>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</si>
  <si>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</si>
  <si>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</si>
  <si>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sur la fiche de réception: enregistrement du contrôle a la réception de produits surgelés chahia le 28/02/18 hors les produits livrés sont réfrigérés selon le certificat de salubrité</t>
  </si>
  <si>
    <t>le revetement du sol est écaillé</t>
  </si>
  <si>
    <t>manque des DLC sur les étiquettes balance des escalope dinde panée et soufflet goutta</t>
  </si>
  <si>
    <t>absence d’égouttoir pour entreposer les abats</t>
  </si>
  <si>
    <t>1/ non respect des fiches TSF pour la fabrication de steak hachée (ajout de persil et ail)
2/ non  respect des fiches TSF :vente de farce de steak hachée avec  ajout de persil et ail sous l’étiquette merguez de boeuf</t>
  </si>
  <si>
    <t xml:space="preserve">respecter les fiches TSF </t>
  </si>
  <si>
    <t>eviter l'emballage à chaud des pains</t>
  </si>
  <si>
    <t>Les fours ne sont pas reliés aux hottes aspirantes</t>
  </si>
  <si>
    <t>eviter d'enregistrer les températures de cuisson pour les produits livrés cuits ex: steak, cotelette</t>
  </si>
  <si>
    <t>Utilisation d'une seule planche pour la découpe des denrées alimentaires de différente nature. Prévoir des planches séparées pour la découpe des produits crus et des produits cuits.</t>
  </si>
  <si>
    <t>température du meuble sandwich affichée est 2,7°C et vérifiée 1,4C</t>
  </si>
  <si>
    <t>dépassement de la DLC fournisseur pour la ricotte bouchiba et meriah et sardaigne meriah: DLC étiquette carrefour 01/04/18&gt;DLC FOURNISSEUR 30/03/18</t>
  </si>
  <si>
    <t>Température vérifiée est 3,8°C</t>
  </si>
  <si>
    <t>Osso bocco tartare emballé le 27/03/18 sans tracabilité</t>
  </si>
  <si>
    <t>absence de conservation des certificats de salubrité</t>
  </si>
  <si>
    <t>présence au linéaire de 3 barquettes basse cote dont la DLC est 29/03/18 non retirés</t>
  </si>
  <si>
    <t>température affichée 3,4°C et la température verifiée 1,5°C</t>
  </si>
  <si>
    <t>absence d’égouttoir pour entreposer les abats, manque étagères avec égouttoir pour la plonge,</t>
  </si>
  <si>
    <t>température affichée -22°C et la température verifiée -25°C</t>
  </si>
  <si>
    <t>assurer l'enregistrement de la température du 2ème meuble surgelés</t>
  </si>
  <si>
    <t>température du linéaire surgelé affichée -10°C et celle mesurée -19°C</t>
  </si>
  <si>
    <t>présence de givre au niveau vitre du meuble surgelés</t>
  </si>
  <si>
    <t>Dr Raja Bouhalfaya et Mme Mariem Lahmer</t>
  </si>
  <si>
    <t>Directeur du magasin et chefs rayons</t>
  </si>
  <si>
    <t>Correcte.</t>
  </si>
  <si>
    <t>Correct.</t>
  </si>
  <si>
    <t>Traçabilité des produits</t>
  </si>
  <si>
    <t>Test de traçabilité pour les deux articles : Crème au beurre et chocolat *4 et 4/6 crème au beurre et chocolat : Conforme.</t>
  </si>
  <si>
    <t xml:space="preserve">Présence de cartons contenant des emballages au niveau de la boulangerie .Veuillez utiliser des bacs en plastiques . </t>
  </si>
  <si>
    <t>Contrôle poids pain :
Pain complet : 190 g
Pain au son :234 g
Pain semoule: 244 g
Pain de campagne: 192 g.</t>
  </si>
  <si>
    <t>Le thermomètre n'était pas identifié . Effectuer l'identification par une étiquette .</t>
  </si>
  <si>
    <t>Vu la non disponibilité des produits désinfectants tel que l'Agrinet ,les protocoles de N/D n'étaient pas compatibles .</t>
  </si>
  <si>
    <t>Une seule planche de découpe (rouge) était disponible pour les produits crus et cuits . Une séparation dans le temps était effectuée par les opérateurs . Il est préconisé de fournir des planches supplémentaires.</t>
  </si>
  <si>
    <t>Le problème concernant le manque de la mention DLC sur les étiquettes balances était résolu.</t>
  </si>
  <si>
    <t>Correct .</t>
  </si>
  <si>
    <t>L'enregistrement de la vérification des deux thermomètres des rayons charcuterie-fromage et traiteur ,était réalisé sur la même feuille. Veuillez attribuer à chaque thermomètre une feuille distincte.
Identifier le thermomètre par une étiquette.</t>
  </si>
  <si>
    <t>Identification nécessaire du thermomètre par une étiquette ,surtout que ce dernier est rangé avec celui du rayon traiteur.</t>
  </si>
  <si>
    <t>Présence de cartons contenant des films de protection . Veuillez utiliser des bacs en plastique .</t>
  </si>
  <si>
    <t>Les produits étaient exposés en libre service.</t>
  </si>
  <si>
    <t>Le balisage était effectué seulement en langue française . Veuillez ajouter la langue arabe sur les ardoises.</t>
  </si>
  <si>
    <t>Identifier le thermomètre par une étiquette indiquant le rayon .</t>
  </si>
  <si>
    <t>Quelques récipients étaient dépourvus de louche individuelle tels que les cornichons et les câpres.</t>
  </si>
  <si>
    <t>Présence de barquettes d'abricots sans étiquette contenant les mentions obligatoires telles que la date d'emballage ,le poids ,les conditions de conservation… .
Les morceaux de potirons emballés n'étaient pas étiquetés.</t>
  </si>
  <si>
    <t>Les boules d'harissa emballés n'étaient pas étiquetées .</t>
  </si>
  <si>
    <t>Absence d'enregistrement de la température du meuble réfrigéré destiné pour les aliments pour animaux.</t>
  </si>
  <si>
    <t>Propres.</t>
  </si>
  <si>
    <t>Les DEIV du rayon traiteur était rempli par des cadavres d'insectes. Veuillez renforcer le contrôle à ce niveau.</t>
  </si>
  <si>
    <t>Les derniers analyses pour le personnel PFT étaient effectuée le 16/01/2018 : conformes.
Les prochaines analyses sont prévues pour le mois de juin.</t>
  </si>
  <si>
    <t>Manque de quelques produits désinfectants au niveau du magasin.</t>
  </si>
  <si>
    <t>Le système d'ouverture à pédale était non fonctionnel . L'ouverture est manuelle.</t>
  </si>
  <si>
    <t>les produits désinfectants n'étaient pas tous disponibles.</t>
  </si>
  <si>
    <t xml:space="preserve">Le quai de réception n'était pas protégé. </t>
  </si>
  <si>
    <t>Veuillez protéger le quai par un préau.</t>
  </si>
  <si>
    <t>Meuble IV éme gamme :
Température affichée : 5,9°C
Température mesurée : 3°C</t>
  </si>
  <si>
    <t>Hygrométrie mesurée : 45%. Conforme.</t>
  </si>
  <si>
    <t>Le miroir du meuble d'exposition des raviolis et des pâtes était fissuré.</t>
  </si>
  <si>
    <t>Meuble yaourts et fromages:
Température affichée : 1,7°C
Température mesurée : 0,8°C</t>
  </si>
  <si>
    <t>Température mesurée : 10,2°C</t>
  </si>
  <si>
    <t>Meuble des sandwichs :
Température affichée : 3,1°C</t>
  </si>
  <si>
    <t>Température affichée : 6,3°C
Température mesurée : 4,6°C</t>
  </si>
  <si>
    <t>Température mesurée : 10,6°C</t>
  </si>
  <si>
    <t>Température affichée : 3°C
Température mesurée : 1,4°C</t>
  </si>
  <si>
    <t>Température affichée: 1°C</t>
  </si>
  <si>
    <t>Procéder à un traitement anti-rouille.</t>
  </si>
  <si>
    <t>La poubelle du rayon FLEG était à ouverture manuelle.</t>
  </si>
  <si>
    <t>Les produits désinfectants n'étaient pas tous disponibles au magasin.</t>
  </si>
  <si>
    <t>Les plans de N/D n'étaient pas suivis ,par manque des produits désinfectants.</t>
  </si>
  <si>
    <t>Centre Urbain Nord</t>
  </si>
  <si>
    <t>Les produits désinfectants n'étaient pas disponibles.</t>
  </si>
  <si>
    <t xml:space="preserve">Un sachet de carvi moulu était troué . Veuillez renforcer le contrôle de l'intégrité des emballages.  </t>
  </si>
  <si>
    <t>Dépassement de la DLC du sachet de carvi moulu: 04/01/2018 . Renforcer le contrôle des étiquettes.</t>
  </si>
  <si>
    <t>Présence de traces de rouille au niveau de la CF FLEG et au niveau du laboratoire du traiteur.</t>
  </si>
  <si>
    <t>Stagnation d'eau au niveau de la CF poissonnerie.</t>
  </si>
  <si>
    <t>Taux de réalisation du plan d'action précédent</t>
  </si>
  <si>
    <t>Température affichée : 2,3°C
Température mesurée : 1,4°C</t>
  </si>
  <si>
    <t>Les planches de découpe au niveau du laboratoire étaient fortement rayées . Nécessité d'un rabotage.</t>
  </si>
  <si>
    <t>Dernier passage de la société prestataire effectué le 16/05/2018.</t>
  </si>
  <si>
    <t>Certaines étiquettes d'articles étaient dépourvues de la mention "produit décongelé à ne plus recongeler "et cela à cause d'u problème d'impression au niveau des étiquettes.
Des e-mails ont été envoyés à ce sujet.</t>
  </si>
  <si>
    <t>Présence des bulletins d'analyse et plans d'action</t>
  </si>
  <si>
    <t xml:space="preserve">Utilisation correcte des cadenciers de cuisson et de fabrication </t>
  </si>
  <si>
    <t>Non respect des plans de N/D à cause de la non disponibilité des tous les produits désinfectants mentionnées dans les plans ,au niveau du magasin.</t>
  </si>
  <si>
    <t>Manque de quelques produits désinfectants au niveau du magasin. Utilisation de l'eau de Javel à leur place.</t>
  </si>
  <si>
    <t>Assurer l'identification des produits détergents utilisés au niveau du laboratoire.
Absence de produits désinfectant tel que l'Agrinet.</t>
  </si>
  <si>
    <t>Les caisses du fournisseur "Halima Ben Farhat" contenant les pains précuits étaient très souillées et présentaient des fissures . Il est recommandé d'aviser le fournisseur et de renforcer le nettoyage des caisses.</t>
  </si>
  <si>
    <t>Des bouteilles d'eau minérales en plastiques étaient déposées au niveau de la zone de réception en attente, exposées au soleil . Il est préconisé de les stocker à l'intérieur ou par défaut les protéger par exemple au moyen d'une bâche.</t>
  </si>
  <si>
    <t>La planche de découpe utilisée était de couleur rouge .Elle était marquée par un angle arrondi pour éviter tout risque de confusion. Afficher une instruction poiur le personnel en ce sens.</t>
  </si>
  <si>
    <t>absence d'enregistrement de la vérification du thermomètre . Il est nécessaire d'utiliser la fiche de la vérification mensuelle du thermomètre.
Identifier également le thermomètre par une étiquette indiquant le rayon.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</si>
</sst>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  <font>
      <sz val="11"/>
      <color theme="0"/>
      <name val="Comic Sans MS"/>
      <family val="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0" fontId="8" fillId="0" borderId="1" xfId="0" applyFont="1" applyFill="1" applyBorder="1" applyAlignment="1" applyProtection="1">
      <alignment wrapText="1"/>
    </xf>
    <xf numFmtId="9" fontId="8" fillId="0" borderId="1" xfId="0" applyNumberFormat="1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3" fillId="14" borderId="1" xfId="0" applyFont="1" applyFill="1" applyBorder="1" applyAlignment="1" applyProtection="1">
      <alignment horizontal="left" vertical="center" wrapText="1"/>
      <protection hidden="1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9" fontId="3" fillId="0" borderId="1" xfId="0" applyNumberFormat="1" applyFont="1" applyBorder="1" applyAlignment="1" applyProtection="1">
      <alignment vertical="center"/>
      <protection hidden="1"/>
    </xf>
    <xf numFmtId="0" fontId="14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Alignment="1" applyProtection="1">
      <alignment vertical="top" wrapText="1"/>
      <protection locked="0"/>
    </xf>
    <xf numFmtId="0" fontId="45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0.9642857142857143</c:v>
                </c:pt>
                <c:pt idx="1">
                  <c:v>0.96666666666666667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04352"/>
        <c:axId val="-1376109792"/>
      </c:barChart>
      <c:catAx>
        <c:axId val="-137610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109792"/>
        <c:crosses val="autoZero"/>
        <c:auto val="1"/>
        <c:lblAlgn val="ctr"/>
        <c:lblOffset val="100"/>
        <c:noMultiLvlLbl val="0"/>
      </c:catAx>
      <c:valAx>
        <c:axId val="-1376109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0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0.72727272727272729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3393760"/>
        <c:axId val="-1373395392"/>
      </c:barChart>
      <c:catAx>
        <c:axId val="-137339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395392"/>
        <c:crosses val="autoZero"/>
        <c:auto val="1"/>
        <c:lblAlgn val="ctr"/>
        <c:lblOffset val="100"/>
        <c:noMultiLvlLbl val="0"/>
      </c:catAx>
      <c:valAx>
        <c:axId val="-1373395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339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3401920"/>
        <c:axId val="-1373401376"/>
      </c:barChart>
      <c:catAx>
        <c:axId val="-137340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401376"/>
        <c:crosses val="autoZero"/>
        <c:auto val="1"/>
        <c:lblAlgn val="ctr"/>
        <c:lblOffset val="100"/>
        <c:noMultiLvlLbl val="0"/>
      </c:catAx>
      <c:valAx>
        <c:axId val="-137340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340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3399744"/>
        <c:axId val="-1373397568"/>
      </c:barChart>
      <c:catAx>
        <c:axId val="-137339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397568"/>
        <c:crosses val="autoZero"/>
        <c:auto val="1"/>
        <c:lblAlgn val="ctr"/>
        <c:lblOffset val="100"/>
        <c:noMultiLvlLbl val="0"/>
      </c:catAx>
      <c:valAx>
        <c:axId val="-1373397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3399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3394304"/>
        <c:axId val="-1373397024"/>
      </c:barChart>
      <c:catAx>
        <c:axId val="-137339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397024"/>
        <c:crosses val="autoZero"/>
        <c:auto val="1"/>
        <c:lblAlgn val="ctr"/>
        <c:lblOffset val="100"/>
        <c:noMultiLvlLbl val="0"/>
      </c:catAx>
      <c:valAx>
        <c:axId val="-1373397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339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3392672"/>
        <c:axId val="-1373391040"/>
      </c:barChart>
      <c:catAx>
        <c:axId val="-137339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391040"/>
        <c:crosses val="autoZero"/>
        <c:auto val="1"/>
        <c:lblAlgn val="ctr"/>
        <c:lblOffset val="100"/>
        <c:noMultiLvlLbl val="0"/>
      </c:catAx>
      <c:valAx>
        <c:axId val="-1373391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339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0.97844827586206895</c:v>
                </c:pt>
                <c:pt idx="1">
                  <c:v>0.9652173913043478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3405184"/>
        <c:axId val="-1373404640"/>
      </c:barChart>
      <c:catAx>
        <c:axId val="-137340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404640"/>
        <c:crosses val="autoZero"/>
        <c:auto val="1"/>
        <c:lblAlgn val="ctr"/>
        <c:lblOffset val="100"/>
        <c:noMultiLvlLbl val="0"/>
      </c:catAx>
      <c:valAx>
        <c:axId val="-137340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340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0.96710526315789469</c:v>
                </c:pt>
                <c:pt idx="1">
                  <c:v>0.94318181818181823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2056128"/>
        <c:axId val="-1372067008"/>
      </c:barChart>
      <c:catAx>
        <c:axId val="-137205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2067008"/>
        <c:crosses val="autoZero"/>
        <c:auto val="1"/>
        <c:lblAlgn val="ctr"/>
        <c:lblOffset val="100"/>
        <c:noMultiLvlLbl val="0"/>
      </c:catAx>
      <c:valAx>
        <c:axId val="-137206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205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0.97277676950998182</c:v>
                </c:pt>
                <c:pt idx="1">
                  <c:v>0.95419960474308296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372058304"/>
        <c:axId val="-1372068640"/>
        <c:extLst xmlns:c16r2="http://schemas.microsoft.com/office/drawing/2015/06/chart"/>
      </c:barChart>
      <c:catAx>
        <c:axId val="-13720583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2068640"/>
        <c:crosses val="autoZero"/>
        <c:auto val="1"/>
        <c:lblAlgn val="ctr"/>
        <c:lblOffset val="100"/>
        <c:noMultiLvlLbl val="0"/>
      </c:catAx>
      <c:valAx>
        <c:axId val="-137206864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2058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0.9642857142857143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372056672"/>
        <c:axId val="-1372055040"/>
        <c:extLst xmlns:c16r2="http://schemas.microsoft.com/office/drawing/2015/06/chart"/>
      </c:barChart>
      <c:catAx>
        <c:axId val="-137205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2055040"/>
        <c:crosses val="autoZero"/>
        <c:auto val="1"/>
        <c:lblAlgn val="ctr"/>
        <c:lblOffset val="100"/>
        <c:noMultiLvlLbl val="0"/>
      </c:catAx>
      <c:valAx>
        <c:axId val="-137205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205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0.98611111111111116</c:v>
                </c:pt>
                <c:pt idx="1">
                  <c:v>0.94285714285714284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08704"/>
        <c:axId val="-1376109248"/>
      </c:barChart>
      <c:catAx>
        <c:axId val="-137610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109248"/>
        <c:crosses val="autoZero"/>
        <c:auto val="1"/>
        <c:lblAlgn val="ctr"/>
        <c:lblOffset val="100"/>
        <c:noMultiLvlLbl val="0"/>
      </c:catAx>
      <c:valAx>
        <c:axId val="-1376109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08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0.94285714285714284</c:v>
                </c:pt>
                <c:pt idx="1">
                  <c:v>0.95714285714285718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01632"/>
        <c:axId val="-1376105440"/>
      </c:barChart>
      <c:catAx>
        <c:axId val="-137610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105440"/>
        <c:crosses val="autoZero"/>
        <c:auto val="1"/>
        <c:lblAlgn val="ctr"/>
        <c:lblOffset val="100"/>
        <c:noMultiLvlLbl val="0"/>
      </c:catAx>
      <c:valAx>
        <c:axId val="-137610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01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0.9838709677419355</c:v>
                </c:pt>
                <c:pt idx="1">
                  <c:v>0.967741935483871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14688"/>
        <c:axId val="-1376111424"/>
      </c:barChart>
      <c:catAx>
        <c:axId val="-137611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111424"/>
        <c:crosses val="autoZero"/>
        <c:auto val="1"/>
        <c:lblAlgn val="ctr"/>
        <c:lblOffset val="100"/>
        <c:noMultiLvlLbl val="0"/>
      </c:catAx>
      <c:valAx>
        <c:axId val="-1376111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1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0.84523809523809523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08160"/>
        <c:axId val="-1376103808"/>
      </c:barChart>
      <c:catAx>
        <c:axId val="-1376108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103808"/>
        <c:crosses val="autoZero"/>
        <c:auto val="1"/>
        <c:lblAlgn val="ctr"/>
        <c:lblOffset val="100"/>
        <c:noMultiLvlLbl val="0"/>
      </c:catAx>
      <c:valAx>
        <c:axId val="-137610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08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0.97222222222222221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10336"/>
        <c:axId val="-1376115232"/>
      </c:barChart>
      <c:catAx>
        <c:axId val="-137611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115232"/>
        <c:crosses val="autoZero"/>
        <c:auto val="1"/>
        <c:lblAlgn val="ctr"/>
        <c:lblOffset val="100"/>
        <c:noMultiLvlLbl val="0"/>
      </c:catAx>
      <c:valAx>
        <c:axId val="-1376115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1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07072"/>
        <c:axId val="-1376103264"/>
      </c:barChart>
      <c:catAx>
        <c:axId val="-137610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6103264"/>
        <c:crosses val="autoZero"/>
        <c:auto val="1"/>
        <c:lblAlgn val="ctr"/>
        <c:lblOffset val="100"/>
        <c:noMultiLvlLbl val="0"/>
      </c:catAx>
      <c:valAx>
        <c:axId val="-1376103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0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0.97058823529411764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6102720"/>
        <c:axId val="-1373404096"/>
      </c:barChart>
      <c:catAx>
        <c:axId val="-137610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404096"/>
        <c:crosses val="autoZero"/>
        <c:auto val="1"/>
        <c:lblAlgn val="ctr"/>
        <c:lblOffset val="100"/>
        <c:noMultiLvlLbl val="0"/>
      </c:catAx>
      <c:valAx>
        <c:axId val="-1373404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610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0.9821428571428571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73398112"/>
        <c:axId val="-1373403552"/>
      </c:barChart>
      <c:catAx>
        <c:axId val="-137339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73403552"/>
        <c:crosses val="autoZero"/>
        <c:auto val="1"/>
        <c:lblAlgn val="ctr"/>
        <c:lblOffset val="100"/>
        <c:noMultiLvlLbl val="0"/>
      </c:catAx>
      <c:valAx>
        <c:axId val="-137340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7339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44" zoomScaleSheetLayoutView="100" workbookViewId="0">
      <selection activeCell="J20" sqref="J20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12" t="s">
        <v>324</v>
      </c>
      <c r="B18" s="312"/>
      <c r="C18" s="312"/>
      <c r="D18" s="313" t="s">
        <v>478</v>
      </c>
      <c r="E18" s="313"/>
      <c r="F18" s="313"/>
      <c r="G18" s="313"/>
      <c r="H18" s="313"/>
      <c r="I18" s="313"/>
      <c r="J18" s="313"/>
      <c r="K18" s="313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4" t="s">
        <v>325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8" t="s">
        <v>327</v>
      </c>
      <c r="C23" s="308"/>
      <c r="D23" s="78"/>
      <c r="E23" s="78"/>
      <c r="F23" s="78"/>
      <c r="G23" s="78"/>
      <c r="H23" s="78"/>
      <c r="I23" s="78"/>
      <c r="J23" s="77" t="str">
        <f>D18</f>
        <v>Centre Urbain Nord</v>
      </c>
    </row>
    <row r="24" spans="1:11" ht="33" customHeight="1" x14ac:dyDescent="0.25">
      <c r="A24" s="86" t="s">
        <v>328</v>
      </c>
      <c r="B24" s="307">
        <f>AVERAGE('A1 Exploitation'!D549,'A1 Technique'!D199)</f>
        <v>0.97277676950998182</v>
      </c>
      <c r="C24" s="307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7">
        <f>AVERAGE('A2 Exploitation'!D549,'A2 Technique'!D199)</f>
        <v>0.95419960474308296</v>
      </c>
      <c r="C25" s="307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7">
        <f>AVERAGE('A3 Exploitation'!D549,'A3 Technique'!D199)</f>
        <v>0</v>
      </c>
      <c r="C26" s="307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7">
        <f>AVERAGE('A4 Exploitation'!D549,'A4 Technique'!D199)</f>
        <v>0</v>
      </c>
      <c r="C27" s="307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7">
        <f>AVERAGE('A5 Exploitation'!D549,'A5 Technique'!D199)</f>
        <v>0</v>
      </c>
      <c r="C28" s="307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7">
        <f>AVERAGE('A6 Exploitation'!D549,'A6 Technique'!D199)</f>
        <v>0</v>
      </c>
      <c r="C29" s="307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8" t="s">
        <v>334</v>
      </c>
      <c r="C33" s="308"/>
      <c r="D33" s="78"/>
      <c r="E33" s="78"/>
      <c r="F33" s="78"/>
      <c r="G33" s="78"/>
      <c r="H33" s="78"/>
      <c r="I33" s="78"/>
      <c r="J33" s="77" t="str">
        <f>D18</f>
        <v>Centre Urbain Nord</v>
      </c>
    </row>
    <row r="34" spans="1:10" ht="33" customHeight="1" x14ac:dyDescent="0.25">
      <c r="A34" s="86" t="s">
        <v>328</v>
      </c>
      <c r="B34" s="307">
        <f>'A1 Exploitation'!D549</f>
        <v>0.96710526315789469</v>
      </c>
      <c r="C34" s="307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7">
        <f>'A2 Exploitation'!D549</f>
        <v>0.94318181818181823</v>
      </c>
      <c r="C35" s="307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7">
        <f>'A3 Exploitation'!D549</f>
        <v>0</v>
      </c>
      <c r="C36" s="307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7">
        <f>'A4 Exploitation'!D549</f>
        <v>0</v>
      </c>
      <c r="C37" s="307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7">
        <f>'A5 Exploitation'!D549</f>
        <v>0</v>
      </c>
      <c r="C38" s="307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7">
        <f>'A6 Exploitation'!D549</f>
        <v>0</v>
      </c>
      <c r="C39" s="307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1" t="s">
        <v>335</v>
      </c>
      <c r="C42" s="311"/>
      <c r="D42" s="78"/>
      <c r="E42" s="78"/>
      <c r="F42" s="78"/>
      <c r="G42" s="78"/>
      <c r="H42" s="78"/>
      <c r="I42" s="78"/>
      <c r="J42" s="77" t="str">
        <f>D18</f>
        <v>Centre Urbain Nord</v>
      </c>
    </row>
    <row r="43" spans="1:10" ht="33" customHeight="1" x14ac:dyDescent="0.25">
      <c r="A43" s="86" t="s">
        <v>328</v>
      </c>
      <c r="B43" s="307">
        <f>AVERAGE('A1 Exploitation'!D547, 'A1 Technique'!D197)</f>
        <v>0.9642857142857143</v>
      </c>
      <c r="C43" s="307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7">
        <f>AVERAGE('A2 Exploitation'!D547, 'A2 Technique'!D197)</f>
        <v>0.9375</v>
      </c>
      <c r="C44" s="307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7" t="e">
        <f>AVERAGE('A3 Exploitation'!D547, 'A3 Technique'!D197)</f>
        <v>#DIV/0!</v>
      </c>
      <c r="C45" s="307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7" t="e">
        <f>AVERAGE('A4 Exploitation'!D547, 'A4 Technique'!D197)</f>
        <v>#DIV/0!</v>
      </c>
      <c r="C46" s="307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7" t="e">
        <f>AVERAGE('A5 Exploitation'!D547, 'A5 Technique'!D197)</f>
        <v>#DIV/0!</v>
      </c>
      <c r="C47" s="307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7" t="e">
        <f>AVERAGE('A6 Exploitation'!D547, 'A6 Technique'!D197)</f>
        <v>#DIV/0!</v>
      </c>
      <c r="C48" s="307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8" t="s">
        <v>336</v>
      </c>
      <c r="C51" s="308"/>
      <c r="D51" s="78"/>
      <c r="E51" s="78"/>
      <c r="F51" s="78"/>
      <c r="G51" s="78"/>
      <c r="H51" s="78"/>
      <c r="I51" s="78"/>
      <c r="J51" s="77" t="str">
        <f>D18</f>
        <v>Centre Urbain Nord</v>
      </c>
    </row>
    <row r="52" spans="1:10" ht="33" customHeight="1" x14ac:dyDescent="0.25">
      <c r="A52" s="86" t="s">
        <v>328</v>
      </c>
      <c r="B52" s="310">
        <f>'A1 Exploitation'!D46</f>
        <v>0.9642857142857143</v>
      </c>
      <c r="C52" s="310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0">
        <f>'A2 Exploitation'!D46</f>
        <v>0.96666666666666667</v>
      </c>
      <c r="C53" s="310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0">
        <f>'A3 Exploitation'!D46</f>
        <v>0</v>
      </c>
      <c r="C54" s="310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0">
        <f>'A4 Exploitation'!D46</f>
        <v>0</v>
      </c>
      <c r="C55" s="310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0">
        <f>'A5 Exploitation'!D46</f>
        <v>0</v>
      </c>
      <c r="C56" s="310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0">
        <f>'A6 Exploitation'!D46</f>
        <v>0</v>
      </c>
      <c r="C57" s="310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8" t="s">
        <v>337</v>
      </c>
      <c r="C60" s="308"/>
      <c r="D60" s="78"/>
      <c r="E60" s="78"/>
      <c r="F60" s="78"/>
      <c r="G60" s="78"/>
      <c r="H60" s="78"/>
      <c r="I60" s="78"/>
      <c r="J60" s="77" t="str">
        <f>D18</f>
        <v>Centre Urbain Nord</v>
      </c>
    </row>
    <row r="61" spans="1:10" ht="33" customHeight="1" x14ac:dyDescent="0.25">
      <c r="A61" s="86" t="s">
        <v>328</v>
      </c>
      <c r="B61" s="307">
        <f>'A1 Exploitation'!D103</f>
        <v>0.98611111111111116</v>
      </c>
      <c r="C61" s="307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7">
        <f>'A2 Exploitation'!D103</f>
        <v>0.94285714285714284</v>
      </c>
      <c r="C62" s="307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7">
        <f>'A3 Exploitation'!D103</f>
        <v>0</v>
      </c>
      <c r="C63" s="307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7">
        <f>'A4 Exploitation'!D103</f>
        <v>0</v>
      </c>
      <c r="C64" s="307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7">
        <f>'A5 Exploitation'!D103</f>
        <v>0</v>
      </c>
      <c r="C65" s="307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7">
        <f>'A6 Exploitation'!D103</f>
        <v>0</v>
      </c>
      <c r="C66" s="307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8" t="s">
        <v>338</v>
      </c>
      <c r="C69" s="308"/>
      <c r="D69" s="78"/>
      <c r="E69" s="78"/>
      <c r="F69" s="78"/>
      <c r="G69" s="78"/>
      <c r="H69" s="78"/>
      <c r="I69" s="78"/>
      <c r="J69" s="77" t="str">
        <f>D18</f>
        <v>Centre Urbain Nord</v>
      </c>
    </row>
    <row r="70" spans="1:10" ht="33" customHeight="1" x14ac:dyDescent="0.25">
      <c r="A70" s="86" t="s">
        <v>328</v>
      </c>
      <c r="B70" s="307">
        <f>'A1 Exploitation'!D158</f>
        <v>0.94285714285714284</v>
      </c>
      <c r="C70" s="307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7">
        <f>'A2 Exploitation'!D158</f>
        <v>0.95714285714285718</v>
      </c>
      <c r="C71" s="307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7">
        <f>'A3 Exploitation'!D158</f>
        <v>0</v>
      </c>
      <c r="C72" s="307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7">
        <f>'A4 Exploitation'!D158</f>
        <v>0</v>
      </c>
      <c r="C73" s="307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7">
        <f>'A5 Exploitation'!D158</f>
        <v>0</v>
      </c>
      <c r="C74" s="307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7">
        <f>'A6 Exploitation'!D158</f>
        <v>0</v>
      </c>
      <c r="C75" s="307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8" t="s">
        <v>339</v>
      </c>
      <c r="C78" s="308"/>
      <c r="D78" s="78"/>
      <c r="E78" s="78"/>
      <c r="F78" s="78"/>
      <c r="G78" s="78"/>
      <c r="H78" s="78"/>
      <c r="I78" s="78"/>
      <c r="J78" s="77" t="str">
        <f>D18</f>
        <v>Centre Urbain Nord</v>
      </c>
    </row>
    <row r="79" spans="1:10" ht="33" customHeight="1" x14ac:dyDescent="0.25">
      <c r="A79" s="86" t="s">
        <v>328</v>
      </c>
      <c r="B79" s="307">
        <f>'A1 Exploitation'!D205</f>
        <v>0.9838709677419355</v>
      </c>
      <c r="C79" s="307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7">
        <f>'A2 Exploitation'!D205</f>
        <v>0.967741935483871</v>
      </c>
      <c r="C80" s="307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7">
        <f>'A3 Exploitation'!D205</f>
        <v>0</v>
      </c>
      <c r="C81" s="307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7">
        <f>'A4 Exploitation'!D205</f>
        <v>0</v>
      </c>
      <c r="C82" s="307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7">
        <f>'A5 Exploitation'!D205</f>
        <v>0</v>
      </c>
      <c r="C83" s="307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7">
        <f>'A6 Exploitation'!D205</f>
        <v>0</v>
      </c>
      <c r="C84" s="307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8" t="s">
        <v>340</v>
      </c>
      <c r="C87" s="308"/>
      <c r="D87" s="78"/>
      <c r="E87" s="78"/>
      <c r="F87" s="78"/>
      <c r="G87" s="78"/>
      <c r="H87" s="78"/>
      <c r="I87" s="78"/>
      <c r="J87" s="77" t="str">
        <f>D18</f>
        <v>Centre Urbain Nord</v>
      </c>
    </row>
    <row r="88" spans="1:10" ht="33" customHeight="1" x14ac:dyDescent="0.25">
      <c r="A88" s="86" t="s">
        <v>328</v>
      </c>
      <c r="B88" s="307">
        <f>'A1 Exploitation'!D266</f>
        <v>0.84523809523809523</v>
      </c>
      <c r="C88" s="307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7">
        <f>'A2 Exploitation'!D266</f>
        <v>0.96153846153846156</v>
      </c>
      <c r="C89" s="307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7">
        <f>'A3 Exploitation'!D266</f>
        <v>0</v>
      </c>
      <c r="C90" s="307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7">
        <f>'A4 Exploitation'!D266</f>
        <v>0</v>
      </c>
      <c r="C91" s="307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7">
        <f>'A5 Exploitation'!D266</f>
        <v>0</v>
      </c>
      <c r="C92" s="307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7">
        <f>'A6 Exploitation'!D266</f>
        <v>0</v>
      </c>
      <c r="C93" s="307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8" t="s">
        <v>341</v>
      </c>
      <c r="C96" s="308"/>
      <c r="D96" s="78"/>
      <c r="E96" s="78"/>
      <c r="F96" s="78"/>
      <c r="G96" s="78"/>
      <c r="H96" s="78"/>
      <c r="I96" s="78"/>
      <c r="J96" s="77" t="str">
        <f>D18</f>
        <v>Centre Urbain Nord</v>
      </c>
    </row>
    <row r="97" spans="1:10" ht="33" customHeight="1" x14ac:dyDescent="0.25">
      <c r="A97" s="86" t="s">
        <v>328</v>
      </c>
      <c r="B97" s="307">
        <f>'A1 Exploitation'!D318</f>
        <v>1</v>
      </c>
      <c r="C97" s="307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7">
        <f>'A2 Exploitation'!D318</f>
        <v>0.97222222222222221</v>
      </c>
      <c r="C98" s="307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7">
        <f>'A3 Exploitation'!D318</f>
        <v>0</v>
      </c>
      <c r="C99" s="307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7">
        <f>'A4 Exploitation'!D318</f>
        <v>0</v>
      </c>
      <c r="C100" s="307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7">
        <f>'A5 Exploitation'!D318</f>
        <v>0</v>
      </c>
      <c r="C101" s="307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7">
        <f>'A6 Exploitation'!D318</f>
        <v>0</v>
      </c>
      <c r="C102" s="307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8" t="s">
        <v>342</v>
      </c>
      <c r="C105" s="308"/>
      <c r="D105" s="78"/>
      <c r="E105" s="78"/>
      <c r="F105" s="78"/>
      <c r="G105" s="78"/>
      <c r="H105" s="78"/>
      <c r="I105" s="78"/>
      <c r="J105" s="77" t="str">
        <f>D18</f>
        <v>Centre Urbain Nord</v>
      </c>
    </row>
    <row r="106" spans="1:10" ht="33" customHeight="1" x14ac:dyDescent="0.25">
      <c r="A106" s="86" t="s">
        <v>328</v>
      </c>
      <c r="B106" s="307">
        <f>'A1 Exploitation'!D358</f>
        <v>1</v>
      </c>
      <c r="C106" s="307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7">
        <f>'A2 Exploitation'!D358</f>
        <v>0.9375</v>
      </c>
      <c r="C107" s="307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7">
        <f>'A3 Exploitation'!D358</f>
        <v>0</v>
      </c>
      <c r="C108" s="307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7">
        <f>'A4 Exploitation'!D358</f>
        <v>0</v>
      </c>
      <c r="C109" s="307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7">
        <f>'A5 Exploitation'!D358</f>
        <v>0</v>
      </c>
      <c r="C110" s="307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7">
        <f>'A6 Exploitation'!D358</f>
        <v>0</v>
      </c>
      <c r="C111" s="307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8" t="s">
        <v>343</v>
      </c>
      <c r="C114" s="308"/>
      <c r="D114" s="78"/>
      <c r="E114" s="78"/>
      <c r="F114" s="78"/>
      <c r="G114" s="78"/>
      <c r="H114" s="78"/>
      <c r="I114" s="78"/>
      <c r="J114" s="77" t="str">
        <f>D18</f>
        <v>Centre Urbain Nord</v>
      </c>
    </row>
    <row r="115" spans="1:10" ht="33" customHeight="1" x14ac:dyDescent="0.25">
      <c r="A115" s="86" t="s">
        <v>328</v>
      </c>
      <c r="B115" s="307">
        <f>'A1 Exploitation'!D391</f>
        <v>1</v>
      </c>
      <c r="C115" s="307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7">
        <f>'A2 Exploitation'!D391</f>
        <v>0.97058823529411764</v>
      </c>
      <c r="C116" s="307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7">
        <f>'A3 Exploitation'!D391</f>
        <v>0</v>
      </c>
      <c r="C117" s="307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7">
        <f>'A4 Exploitation'!D391</f>
        <v>0</v>
      </c>
      <c r="C118" s="307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7">
        <f>'A5 Exploitation'!D391</f>
        <v>0</v>
      </c>
      <c r="C119" s="307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7">
        <f>'A6 Exploitation'!D391</f>
        <v>0</v>
      </c>
      <c r="C120" s="307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8" t="s">
        <v>344</v>
      </c>
      <c r="C123" s="308"/>
      <c r="D123" s="78"/>
      <c r="E123" s="78"/>
      <c r="F123" s="78"/>
      <c r="G123" s="78"/>
      <c r="H123" s="78"/>
      <c r="I123" s="78"/>
      <c r="J123" s="77" t="str">
        <f>D18</f>
        <v>Centre Urbain Nord</v>
      </c>
    </row>
    <row r="124" spans="1:10" ht="33" customHeight="1" x14ac:dyDescent="0.25">
      <c r="A124" s="86" t="s">
        <v>328</v>
      </c>
      <c r="B124" s="307">
        <f>'A1 Exploitation'!D444</f>
        <v>1</v>
      </c>
      <c r="C124" s="307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7">
        <f>'A2 Exploitation'!D444</f>
        <v>0.9821428571428571</v>
      </c>
      <c r="C125" s="307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7">
        <f>'A3 Exploitation'!D444</f>
        <v>0</v>
      </c>
      <c r="C126" s="307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7">
        <f>'A4 Exploitation'!D444</f>
        <v>0</v>
      </c>
      <c r="C127" s="307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7">
        <f>'A5 Exploitation'!D444</f>
        <v>0</v>
      </c>
      <c r="C128" s="307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7">
        <f>'A6 Exploitation'!D444</f>
        <v>0</v>
      </c>
      <c r="C129" s="307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8" t="s">
        <v>345</v>
      </c>
      <c r="C132" s="308"/>
      <c r="D132" s="78"/>
      <c r="E132" s="78"/>
      <c r="F132" s="78"/>
      <c r="G132" s="78"/>
      <c r="H132" s="78"/>
      <c r="I132" s="78"/>
      <c r="J132" s="77" t="str">
        <f>D18</f>
        <v>Centre Urbain Nord</v>
      </c>
    </row>
    <row r="133" spans="1:10" ht="33" customHeight="1" x14ac:dyDescent="0.25">
      <c r="A133" s="86" t="s">
        <v>328</v>
      </c>
      <c r="B133" s="307">
        <f>'A1 Exploitation'!D481</f>
        <v>1</v>
      </c>
      <c r="C133" s="307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7">
        <f>'A2 Exploitation'!D481</f>
        <v>0.72727272727272729</v>
      </c>
      <c r="C134" s="307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7">
        <f>'A3 Exploitation'!D481</f>
        <v>0</v>
      </c>
      <c r="C135" s="307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7">
        <f>'A4 Exploitation'!D481</f>
        <v>0</v>
      </c>
      <c r="C136" s="307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7">
        <f>'A5 Exploitation'!D481</f>
        <v>0</v>
      </c>
      <c r="C137" s="307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7">
        <f>'A6 Exploitation'!D481</f>
        <v>0</v>
      </c>
      <c r="C138" s="307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8" t="s">
        <v>346</v>
      </c>
      <c r="C141" s="308"/>
      <c r="D141" s="78"/>
      <c r="E141" s="78"/>
      <c r="F141" s="78"/>
      <c r="G141" s="78"/>
      <c r="H141" s="78"/>
      <c r="I141" s="78"/>
      <c r="J141" s="77" t="str">
        <f>D18</f>
        <v>Centre Urbain Nord</v>
      </c>
    </row>
    <row r="142" spans="1:10" ht="33" customHeight="1" x14ac:dyDescent="0.25">
      <c r="A142" s="86" t="s">
        <v>328</v>
      </c>
      <c r="B142" s="307">
        <f>'A1 Exploitation'!D503</f>
        <v>1</v>
      </c>
      <c r="C142" s="307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7">
        <f>'A2 Exploitation'!D503</f>
        <v>1</v>
      </c>
      <c r="C143" s="307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7">
        <f>'A3 Exploitation'!D503</f>
        <v>0</v>
      </c>
      <c r="C144" s="307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7">
        <f>'A4 Exploitation'!D503</f>
        <v>0</v>
      </c>
      <c r="C145" s="307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7">
        <f>'A5 Exploitation'!D503</f>
        <v>0</v>
      </c>
      <c r="C146" s="307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7">
        <f>'A6 Exploitation'!D503</f>
        <v>0</v>
      </c>
      <c r="C147" s="307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8" t="s">
        <v>347</v>
      </c>
      <c r="C150" s="308"/>
      <c r="D150" s="78"/>
      <c r="E150" s="78"/>
      <c r="F150" s="78"/>
      <c r="G150" s="78"/>
      <c r="H150" s="78"/>
      <c r="I150" s="78"/>
      <c r="J150" s="77" t="str">
        <f>D18</f>
        <v>Centre Urbain Nord</v>
      </c>
    </row>
    <row r="151" spans="1:10" ht="33" customHeight="1" x14ac:dyDescent="0.25">
      <c r="A151" s="86" t="s">
        <v>328</v>
      </c>
      <c r="B151" s="307">
        <f>'A1 Exploitation'!D514</f>
        <v>1</v>
      </c>
      <c r="C151" s="307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7">
        <f>'A2 Exploitation'!D514</f>
        <v>0.875</v>
      </c>
      <c r="C152" s="307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7">
        <f>'A3 Exploitation'!D514</f>
        <v>0</v>
      </c>
      <c r="C153" s="307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7">
        <f>'A4 Exploitation'!D514</f>
        <v>0</v>
      </c>
      <c r="C154" s="307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7">
        <f>'A5 Exploitation'!D514</f>
        <v>0</v>
      </c>
      <c r="C155" s="307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7">
        <f>'A6 Exploitation'!D514</f>
        <v>0</v>
      </c>
      <c r="C156" s="307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9"/>
      <c r="C159" s="309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8" t="s">
        <v>348</v>
      </c>
      <c r="C160" s="308"/>
      <c r="D160" s="78"/>
      <c r="E160" s="78"/>
      <c r="F160" s="78"/>
      <c r="G160" s="78"/>
      <c r="H160" s="78"/>
      <c r="I160" s="78"/>
      <c r="J160" s="77" t="str">
        <f>D18</f>
        <v>Centre Urbain Nord</v>
      </c>
    </row>
    <row r="161" spans="1:10" ht="33" customHeight="1" x14ac:dyDescent="0.25">
      <c r="A161" s="86" t="s">
        <v>328</v>
      </c>
      <c r="B161" s="307">
        <f>'A1 Exploitation'!D534</f>
        <v>1</v>
      </c>
      <c r="C161" s="307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7">
        <f>'A2 Exploitation'!D534</f>
        <v>1</v>
      </c>
      <c r="C162" s="307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7">
        <f>'A3 Exploitation'!D534</f>
        <v>0</v>
      </c>
      <c r="C163" s="307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7">
        <f>'A4 Exploitation'!D534</f>
        <v>0</v>
      </c>
      <c r="C164" s="307"/>
    </row>
    <row r="165" spans="1:10" ht="33" customHeight="1" x14ac:dyDescent="0.25">
      <c r="A165" s="85" t="s">
        <v>332</v>
      </c>
      <c r="B165" s="307">
        <f>'A5 Exploitation'!D534</f>
        <v>0</v>
      </c>
      <c r="C165" s="307"/>
    </row>
    <row r="166" spans="1:10" ht="18" x14ac:dyDescent="0.25">
      <c r="A166" s="85" t="s">
        <v>333</v>
      </c>
      <c r="B166" s="307">
        <f>'A6 Exploitation'!D534</f>
        <v>0</v>
      </c>
      <c r="C166" s="307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8" t="s">
        <v>349</v>
      </c>
      <c r="C169" s="308"/>
      <c r="J169" s="77" t="str">
        <f>D18</f>
        <v>Centre Urbain Nord</v>
      </c>
    </row>
    <row r="170" spans="1:10" ht="33" customHeight="1" x14ac:dyDescent="0.25">
      <c r="A170" s="86" t="s">
        <v>328</v>
      </c>
      <c r="B170" s="307">
        <f>'A1 Exploitation'!D545</f>
        <v>1</v>
      </c>
      <c r="C170" s="307"/>
    </row>
    <row r="171" spans="1:10" ht="33" customHeight="1" x14ac:dyDescent="0.25">
      <c r="A171" s="85" t="s">
        <v>329</v>
      </c>
      <c r="B171" s="307">
        <f>'A2 Exploitation'!D545</f>
        <v>1</v>
      </c>
      <c r="C171" s="307"/>
    </row>
    <row r="172" spans="1:10" ht="33" customHeight="1" x14ac:dyDescent="0.25">
      <c r="A172" s="86" t="s">
        <v>330</v>
      </c>
      <c r="B172" s="307">
        <f>'A3 Exploitation'!D545</f>
        <v>0</v>
      </c>
      <c r="C172" s="307"/>
    </row>
    <row r="173" spans="1:10" ht="33" customHeight="1" x14ac:dyDescent="0.25">
      <c r="A173" s="86" t="s">
        <v>331</v>
      </c>
      <c r="B173" s="307">
        <f>'A4 Exploitation'!D545</f>
        <v>0</v>
      </c>
      <c r="C173" s="307"/>
    </row>
    <row r="174" spans="1:10" ht="33" customHeight="1" x14ac:dyDescent="0.25">
      <c r="A174" s="85" t="s">
        <v>332</v>
      </c>
      <c r="B174" s="307">
        <f>'A5 Exploitation'!D545</f>
        <v>0</v>
      </c>
      <c r="C174" s="307"/>
    </row>
    <row r="175" spans="1:10" ht="18" x14ac:dyDescent="0.25">
      <c r="A175" s="85" t="s">
        <v>333</v>
      </c>
      <c r="B175" s="307">
        <f>'A6 Exploitation'!D545</f>
        <v>0</v>
      </c>
      <c r="C175" s="307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8" t="s">
        <v>350</v>
      </c>
      <c r="C178" s="308"/>
      <c r="J178" s="77" t="str">
        <f>D18</f>
        <v>Centre Urbain Nord</v>
      </c>
    </row>
    <row r="179" spans="1:10" ht="33" customHeight="1" x14ac:dyDescent="0.25">
      <c r="A179" s="86" t="s">
        <v>328</v>
      </c>
      <c r="B179" s="307">
        <f>'A1 Technique'!D199</f>
        <v>0.97844827586206895</v>
      </c>
      <c r="C179" s="307"/>
    </row>
    <row r="180" spans="1:10" ht="33" customHeight="1" x14ac:dyDescent="0.25">
      <c r="A180" s="85" t="s">
        <v>329</v>
      </c>
      <c r="B180" s="307">
        <f>'A2 Technique'!D199</f>
        <v>0.9652173913043478</v>
      </c>
      <c r="C180" s="307"/>
    </row>
    <row r="181" spans="1:10" ht="33" customHeight="1" x14ac:dyDescent="0.25">
      <c r="A181" s="86" t="s">
        <v>330</v>
      </c>
      <c r="B181" s="307">
        <f>'A3 Technique'!D199</f>
        <v>0</v>
      </c>
      <c r="C181" s="307"/>
    </row>
    <row r="182" spans="1:10" ht="33" customHeight="1" x14ac:dyDescent="0.25">
      <c r="A182" s="86" t="s">
        <v>331</v>
      </c>
      <c r="B182" s="307">
        <f>'A4 Technique'!D199</f>
        <v>0</v>
      </c>
      <c r="C182" s="307"/>
    </row>
    <row r="183" spans="1:10" ht="33" customHeight="1" x14ac:dyDescent="0.25">
      <c r="A183" s="85" t="s">
        <v>332</v>
      </c>
      <c r="B183" s="307">
        <f>'A5 Technique'!D199</f>
        <v>0</v>
      </c>
      <c r="C183" s="307"/>
    </row>
    <row r="184" spans="1:10" ht="18" x14ac:dyDescent="0.25">
      <c r="A184" s="85" t="s">
        <v>333</v>
      </c>
      <c r="B184" s="307">
        <f>'A6 Technique'!D199</f>
        <v>0</v>
      </c>
      <c r="C184" s="30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Centre Urbain Nord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/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/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/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6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xFwdftuAQgc6GYXrHpjCgn94OvnzMrFZRqMTnJlWp/QHCAHAKSgkaBw2ZYwYn1+IdpAxzBfSuXIQMnyr6k747w==" saltValue="vVSC0FH/IzNpCSOgZTdIs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'A5 Exploitation'!A8:F8</f>
        <v>Centre Urbain Nord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>
        <f>'A5 Exploitation'!B9:F9</f>
        <v>0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>
        <f>'A5 Exploitation'!B10:F10</f>
        <v>0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'A5 Exploitation'!B11:F11</f>
        <v>0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8">
        <f>SUM(B17:C21)</f>
        <v>0</v>
      </c>
    </row>
    <row r="23" spans="1:7" x14ac:dyDescent="0.3">
      <c r="A23" s="341" t="s">
        <v>295</v>
      </c>
      <c r="B23" s="342"/>
      <c r="C23" s="34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57">
        <f>SUM(B26:C32)</f>
        <v>0</v>
      </c>
    </row>
    <row r="34" spans="1:7" x14ac:dyDescent="0.3">
      <c r="A34" s="341" t="s">
        <v>295</v>
      </c>
      <c r="B34" s="342"/>
      <c r="C34" s="34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57">
        <f>SUM(B37:C41)</f>
        <v>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57">
        <f>SUM(B46:C51)</f>
        <v>0</v>
      </c>
    </row>
    <row r="53" spans="1:7" x14ac:dyDescent="0.3">
      <c r="A53" s="341" t="s">
        <v>295</v>
      </c>
      <c r="B53" s="342"/>
      <c r="C53" s="34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57">
        <f>SUM(B56:C62)</f>
        <v>0</v>
      </c>
    </row>
    <row r="64" spans="1:7" x14ac:dyDescent="0.3">
      <c r="A64" s="341" t="s">
        <v>295</v>
      </c>
      <c r="B64" s="342"/>
      <c r="C64" s="34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57">
        <f>SUM(B67:C83)</f>
        <v>0</v>
      </c>
    </row>
    <row r="85" spans="1:7" x14ac:dyDescent="0.3">
      <c r="A85" s="341" t="s">
        <v>295</v>
      </c>
      <c r="B85" s="342"/>
      <c r="C85" s="34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57">
        <f>SUM(B88:C101)</f>
        <v>0</v>
      </c>
    </row>
    <row r="103" spans="1:7" x14ac:dyDescent="0.3">
      <c r="A103" s="341" t="s">
        <v>295</v>
      </c>
      <c r="B103" s="342"/>
      <c r="C103" s="34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57">
        <f>SUM(B122:C132)</f>
        <v>0</v>
      </c>
    </row>
    <row r="134" spans="1:7" x14ac:dyDescent="0.3">
      <c r="A134" s="341" t="s">
        <v>295</v>
      </c>
      <c r="B134" s="342"/>
      <c r="C134" s="34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57">
        <f>SUM(B137:C148)</f>
        <v>0</v>
      </c>
    </row>
    <row r="150" spans="1:7" x14ac:dyDescent="0.3">
      <c r="A150" s="341" t="s">
        <v>295</v>
      </c>
      <c r="B150" s="342"/>
      <c r="C150" s="34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8">
        <f>SUM(B153:C160)</f>
        <v>0</v>
      </c>
    </row>
    <row r="162" spans="1:7" x14ac:dyDescent="0.3">
      <c r="A162" s="341" t="s">
        <v>295</v>
      </c>
      <c r="B162" s="342"/>
      <c r="C162" s="34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57">
        <f>SUM(B165:C168)</f>
        <v>0</v>
      </c>
    </row>
    <row r="170" spans="1:7" x14ac:dyDescent="0.3">
      <c r="A170" s="341" t="s">
        <v>295</v>
      </c>
      <c r="B170" s="342"/>
      <c r="C170" s="34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57">
        <f>SUM(B173:C176)</f>
        <v>0</v>
      </c>
    </row>
    <row r="178" spans="1:7" x14ac:dyDescent="0.3">
      <c r="A178" s="341" t="s">
        <v>295</v>
      </c>
      <c r="B178" s="342"/>
      <c r="C178" s="34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57">
        <f>SUM(B181:C185)</f>
        <v>0</v>
      </c>
    </row>
    <row r="187" spans="1:7" x14ac:dyDescent="0.3">
      <c r="A187" s="341" t="s">
        <v>295</v>
      </c>
      <c r="B187" s="342"/>
      <c r="C187" s="34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0</v>
      </c>
    </row>
    <row r="195" spans="1:6" x14ac:dyDescent="0.3">
      <c r="A195" s="341" t="s">
        <v>295</v>
      </c>
      <c r="B195" s="342"/>
      <c r="C195" s="34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305">
        <f>COUNTIF('A4 Technique'!F17:F193,"ok")</f>
        <v>0</v>
      </c>
      <c r="F197" s="305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Centre Urbain Nord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/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/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/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6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0A+rI8P9uPsQLEgfY/LNeR9CysXIu8MzjvlswFIwslz2ONS+MCGQ5A8upkAC6bcnaMhLOVM4Y0hDBU2eF9x4VQ==" saltValue="ZnZCWSygNacQ/T/yO1/VX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E188" sqref="E18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'A6 Exploitation'!A8:F8</f>
        <v>Centre Urbain Nord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>
        <f>'A6 Exploitation'!B9:F9</f>
        <v>0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>
        <f>'A6 Exploitation'!B10:F10</f>
        <v>0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'A6 Exploitation'!B11:F11</f>
        <v>0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8">
        <f>SUM(B17:C21)</f>
        <v>0</v>
      </c>
    </row>
    <row r="23" spans="1:7" x14ac:dyDescent="0.3">
      <c r="A23" s="341" t="s">
        <v>295</v>
      </c>
      <c r="B23" s="342"/>
      <c r="C23" s="34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57">
        <f>SUM(B26:C32)</f>
        <v>0</v>
      </c>
    </row>
    <row r="34" spans="1:7" x14ac:dyDescent="0.3">
      <c r="A34" s="341" t="s">
        <v>295</v>
      </c>
      <c r="B34" s="342"/>
      <c r="C34" s="34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57">
        <f>SUM(B37:C41)</f>
        <v>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57">
        <f>SUM(B46:C51)</f>
        <v>0</v>
      </c>
    </row>
    <row r="53" spans="1:7" x14ac:dyDescent="0.3">
      <c r="A53" s="341" t="s">
        <v>295</v>
      </c>
      <c r="B53" s="342"/>
      <c r="C53" s="34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57">
        <f>SUM(B56:C62)</f>
        <v>0</v>
      </c>
    </row>
    <row r="64" spans="1:7" x14ac:dyDescent="0.3">
      <c r="A64" s="341" t="s">
        <v>295</v>
      </c>
      <c r="B64" s="342"/>
      <c r="C64" s="34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57">
        <f>SUM(B67:C83)</f>
        <v>0</v>
      </c>
    </row>
    <row r="85" spans="1:7" x14ac:dyDescent="0.3">
      <c r="A85" s="341" t="s">
        <v>295</v>
      </c>
      <c r="B85" s="342"/>
      <c r="C85" s="34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57">
        <f>SUM(B88:C101)</f>
        <v>0</v>
      </c>
    </row>
    <row r="103" spans="1:7" x14ac:dyDescent="0.3">
      <c r="A103" s="341" t="s">
        <v>295</v>
      </c>
      <c r="B103" s="342"/>
      <c r="C103" s="34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57">
        <f>SUM(B122:C132)</f>
        <v>0</v>
      </c>
    </row>
    <row r="134" spans="1:7" x14ac:dyDescent="0.3">
      <c r="A134" s="341" t="s">
        <v>295</v>
      </c>
      <c r="B134" s="342"/>
      <c r="C134" s="34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57">
        <f>SUM(B137:C148)</f>
        <v>0</v>
      </c>
    </row>
    <row r="150" spans="1:7" x14ac:dyDescent="0.3">
      <c r="A150" s="341" t="s">
        <v>295</v>
      </c>
      <c r="B150" s="342"/>
      <c r="C150" s="34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8">
        <f>SUM(B153:C160)</f>
        <v>0</v>
      </c>
    </row>
    <row r="162" spans="1:7" x14ac:dyDescent="0.3">
      <c r="A162" s="341" t="s">
        <v>295</v>
      </c>
      <c r="B162" s="342"/>
      <c r="C162" s="34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57">
        <f>SUM(B165:C168)</f>
        <v>0</v>
      </c>
    </row>
    <row r="170" spans="1:7" x14ac:dyDescent="0.3">
      <c r="A170" s="341" t="s">
        <v>295</v>
      </c>
      <c r="B170" s="342"/>
      <c r="C170" s="34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57">
        <f>SUM(B173:C176)</f>
        <v>0</v>
      </c>
    </row>
    <row r="178" spans="1:7" x14ac:dyDescent="0.3">
      <c r="A178" s="341" t="s">
        <v>295</v>
      </c>
      <c r="B178" s="342"/>
      <c r="C178" s="34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57">
        <f>SUM(B181:C185)</f>
        <v>0</v>
      </c>
    </row>
    <row r="187" spans="1:7" x14ac:dyDescent="0.3">
      <c r="A187" s="341" t="s">
        <v>295</v>
      </c>
      <c r="B187" s="342"/>
      <c r="C187" s="34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0</v>
      </c>
    </row>
    <row r="195" spans="1:6" x14ac:dyDescent="0.3">
      <c r="A195" s="341" t="s">
        <v>295</v>
      </c>
      <c r="B195" s="342"/>
      <c r="C195" s="34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305">
        <f>COUNTIF('A5 Technique'!F17:F193,"ok")</f>
        <v>0</v>
      </c>
      <c r="F197" s="305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3" zoomScale="84" zoomScaleSheetLayoutView="84" workbookViewId="0">
      <selection activeCell="F540" sqref="F540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Centre Urbain Nord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 t="s">
        <v>408</v>
      </c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 t="s">
        <v>409</v>
      </c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>
        <v>43187</v>
      </c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0.96710526315789469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43187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95" t="s">
        <v>411</v>
      </c>
      <c r="E34" s="94"/>
      <c r="F34" s="204" t="s">
        <v>356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">
        <v>32</v>
      </c>
      <c r="C41" s="130"/>
      <c r="D41" s="251"/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21</v>
      </c>
    </row>
    <row r="43" spans="1:7" x14ac:dyDescent="0.3">
      <c r="A43" s="5" t="s">
        <v>35</v>
      </c>
      <c r="B43" s="132"/>
      <c r="C43" s="133"/>
      <c r="D43" s="134">
        <f>D42/(COUNT(B29:C37,B39:C41)*2)</f>
        <v>0.95454545454545459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27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0.9642857142857143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43187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34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1</v>
      </c>
      <c r="C93" s="130"/>
      <c r="D93" s="129" t="s">
        <v>417</v>
      </c>
      <c r="E93" s="94"/>
      <c r="F93" s="204" t="s">
        <v>356</v>
      </c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71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0.98611111111111116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43187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66" x14ac:dyDescent="0.3">
      <c r="A125" s="209" t="s">
        <v>159</v>
      </c>
      <c r="B125" s="130">
        <v>1</v>
      </c>
      <c r="C125" s="280" t="str">
        <f>IF(B125=0, -5, "0")</f>
        <v>0</v>
      </c>
      <c r="D125" s="226" t="s">
        <v>420</v>
      </c>
      <c r="E125" s="94"/>
      <c r="F125" s="204" t="s">
        <v>357</v>
      </c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1</v>
      </c>
      <c r="C129" s="291" t="str">
        <f>IF(B129=0, -5, "0")</f>
        <v>0</v>
      </c>
      <c r="D129" s="116" t="s">
        <v>419</v>
      </c>
      <c r="E129" s="116"/>
      <c r="F129" s="204" t="s">
        <v>356</v>
      </c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33" x14ac:dyDescent="0.3">
      <c r="A146" s="191" t="s">
        <v>136</v>
      </c>
      <c r="B146" s="130">
        <v>1</v>
      </c>
      <c r="C146" s="150"/>
      <c r="D146" s="297" t="s">
        <v>413</v>
      </c>
      <c r="E146" s="94"/>
      <c r="F146" s="204" t="s">
        <v>356</v>
      </c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1</v>
      </c>
      <c r="C153" s="140"/>
      <c r="D153" s="251">
        <v>0.5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66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0.94285714285714284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43187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ht="66" x14ac:dyDescent="0.3">
      <c r="A184" s="210" t="s">
        <v>363</v>
      </c>
      <c r="B184" s="130">
        <v>1</v>
      </c>
      <c r="C184" s="150" t="str">
        <f>IF(B184=0, -5, "0")</f>
        <v>0</v>
      </c>
      <c r="D184" s="157" t="s">
        <v>422</v>
      </c>
      <c r="E184" s="95"/>
      <c r="F184" s="204" t="s">
        <v>356</v>
      </c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47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0.97916666666666663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61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0.9838709677419355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43187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x14ac:dyDescent="0.3">
      <c r="A218" s="10" t="s">
        <v>142</v>
      </c>
      <c r="B218" s="130">
        <v>2</v>
      </c>
      <c r="C218" s="130"/>
      <c r="D218" s="122" t="s">
        <v>414</v>
      </c>
      <c r="E218" s="94"/>
      <c r="F218" s="204" t="s">
        <v>357</v>
      </c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33" x14ac:dyDescent="0.3">
      <c r="A226" s="70" t="s">
        <v>364</v>
      </c>
      <c r="B226" s="130">
        <v>0</v>
      </c>
      <c r="C226" s="130"/>
      <c r="D226" s="95" t="s">
        <v>425</v>
      </c>
      <c r="E226" s="106"/>
      <c r="F226" s="204" t="s">
        <v>356</v>
      </c>
      <c r="G226" s="127"/>
    </row>
    <row r="227" spans="1:7" ht="99" x14ac:dyDescent="0.3">
      <c r="A227" s="208" t="s">
        <v>314</v>
      </c>
      <c r="B227" s="130">
        <v>0</v>
      </c>
      <c r="C227" s="150">
        <f>IF(B227=0, -5, "0")</f>
        <v>-5</v>
      </c>
      <c r="D227" s="95" t="s">
        <v>415</v>
      </c>
      <c r="E227" s="94" t="s">
        <v>416</v>
      </c>
      <c r="F227" s="204" t="s">
        <v>356</v>
      </c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1</v>
      </c>
      <c r="C238" s="150" t="str">
        <f>IF(B238=0, -5, "0")</f>
        <v>0</v>
      </c>
      <c r="D238" s="292" t="s">
        <v>424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26</v>
      </c>
    </row>
    <row r="245" spans="1:7" x14ac:dyDescent="0.3">
      <c r="A245" s="5" t="s">
        <v>35</v>
      </c>
      <c r="B245" s="132"/>
      <c r="C245" s="133"/>
      <c r="D245" s="134">
        <f>D244/(COUNT(B226:C243)*2)</f>
        <v>0.68421052631578949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ht="33" x14ac:dyDescent="0.3">
      <c r="A253" s="4" t="s">
        <v>224</v>
      </c>
      <c r="B253" s="130">
        <v>1</v>
      </c>
      <c r="C253" s="130"/>
      <c r="D253" s="129" t="s">
        <v>426</v>
      </c>
      <c r="E253" s="94"/>
      <c r="F253" s="204" t="s">
        <v>356</v>
      </c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25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0.96153846153846156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71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0.84523809523809523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43187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 t="s">
        <v>356</v>
      </c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68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43187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 t="s">
        <v>356</v>
      </c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">
        <v>32</v>
      </c>
      <c r="C353" s="130"/>
      <c r="D353" s="251"/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43187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410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 t="s">
        <v>356</v>
      </c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43187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33" x14ac:dyDescent="0.3">
      <c r="A438" s="10" t="s">
        <v>392</v>
      </c>
      <c r="B438" s="130">
        <v>2</v>
      </c>
      <c r="C438" s="150" t="str">
        <f>IF(B438=0, -5, "0")</f>
        <v>0</v>
      </c>
      <c r="D438" s="129" t="s">
        <v>430</v>
      </c>
      <c r="E438" s="94"/>
      <c r="F438" s="204" t="s">
        <v>356</v>
      </c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43187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 t="s">
        <v>356</v>
      </c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43187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43187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43187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 t="s">
        <v>356</v>
      </c>
      <c r="G531" s="127"/>
    </row>
    <row r="532" spans="1:7" ht="45" x14ac:dyDescent="0.3">
      <c r="A532" s="55" t="s">
        <v>249</v>
      </c>
      <c r="B532" s="13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43187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0.9285714285714286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588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0.96710526315789469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0 B325:B332 B337:B348 B309:B312 B365:B372 B377:B382 B350:B353 B398:B405 B410:B416 B421:B425 B430:B434 B384:B386 B451:B456 B461:B470 B436:B438 B488:B492 B472:B476 B496:B498 B509:B51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9 B261 B31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3" zoomScale="93" zoomScaleNormal="90" zoomScaleSheetLayoutView="93" workbookViewId="0">
      <selection activeCell="F201" sqref="F20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'A1 Exploitation'!A8:F8</f>
        <v>Centre Urbain Nord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 t="str">
        <f>'A1 Exploitation'!B9:F9</f>
        <v>Dr Hend KAMOUN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 t="str">
        <f>'A1 Exploitation'!B10:F10</f>
        <v>Chefs rayons et directeur magasin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'A1 Exploitation'!B11:F11</f>
        <v>43187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0.97844827586206895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412</v>
      </c>
      <c r="E19" s="95"/>
      <c r="F19" s="94" t="s">
        <v>356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0">
        <f>SUM(B17:C21)</f>
        <v>9</v>
      </c>
    </row>
    <row r="23" spans="1:7" x14ac:dyDescent="0.3">
      <c r="A23" s="341" t="s">
        <v>295</v>
      </c>
      <c r="B23" s="342"/>
      <c r="C23" s="343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48">
        <f>SUM(B26:C32)</f>
        <v>12</v>
      </c>
    </row>
    <row r="34" spans="1:7" x14ac:dyDescent="0.3">
      <c r="A34" s="341" t="s">
        <v>295</v>
      </c>
      <c r="B34" s="342"/>
      <c r="C34" s="343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48">
        <f>SUM(B37:C41)</f>
        <v>10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298">
        <v>0.43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48">
        <f>SUM(B46:C51)</f>
        <v>12</v>
      </c>
    </row>
    <row r="53" spans="1:7" x14ac:dyDescent="0.3">
      <c r="A53" s="341" t="s">
        <v>295</v>
      </c>
      <c r="B53" s="342"/>
      <c r="C53" s="343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0.75" x14ac:dyDescent="0.3">
      <c r="A59" s="23" t="s">
        <v>92</v>
      </c>
      <c r="B59" s="94">
        <v>1</v>
      </c>
      <c r="C59" s="94"/>
      <c r="D59" s="98" t="s">
        <v>432</v>
      </c>
      <c r="E59" s="94"/>
      <c r="F59" s="94" t="s">
        <v>356</v>
      </c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431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48">
        <f>SUM(B56:C62)</f>
        <v>13</v>
      </c>
    </row>
    <row r="64" spans="1:7" x14ac:dyDescent="0.3">
      <c r="A64" s="341" t="s">
        <v>295</v>
      </c>
      <c r="B64" s="342"/>
      <c r="C64" s="343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34.5" x14ac:dyDescent="0.4">
      <c r="A73" s="17" t="s">
        <v>94</v>
      </c>
      <c r="B73" s="100">
        <v>1</v>
      </c>
      <c r="C73" s="101"/>
      <c r="D73" s="95" t="s">
        <v>418</v>
      </c>
      <c r="E73" s="94"/>
      <c r="F73" s="94" t="s">
        <v>356</v>
      </c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112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48">
        <f>SUM(B67:C83)</f>
        <v>27</v>
      </c>
    </row>
    <row r="85" spans="1:7" x14ac:dyDescent="0.3">
      <c r="A85" s="341" t="s">
        <v>295</v>
      </c>
      <c r="B85" s="342"/>
      <c r="C85" s="343"/>
      <c r="D85" s="33">
        <f>D84/(COUNT(B67:C83)*2)</f>
        <v>0.9642857142857143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2</v>
      </c>
      <c r="C88" s="101"/>
      <c r="D88" s="102"/>
      <c r="E88" s="95"/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421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48">
        <f>SUM(B88:C101)</f>
        <v>28</v>
      </c>
    </row>
    <row r="103" spans="1:7" x14ac:dyDescent="0.3">
      <c r="A103" s="341" t="s">
        <v>295</v>
      </c>
      <c r="B103" s="342"/>
      <c r="C103" s="343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423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47.25" x14ac:dyDescent="0.4">
      <c r="A126" s="17" t="s">
        <v>292</v>
      </c>
      <c r="B126" s="111">
        <v>1</v>
      </c>
      <c r="C126" s="101"/>
      <c r="D126" s="107" t="s">
        <v>428</v>
      </c>
      <c r="E126" s="102"/>
      <c r="F126" s="94" t="s">
        <v>357</v>
      </c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427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48">
        <f>SUM(B122:C132)</f>
        <v>21</v>
      </c>
    </row>
    <row r="134" spans="1:7" x14ac:dyDescent="0.3">
      <c r="A134" s="341" t="s">
        <v>295</v>
      </c>
      <c r="B134" s="342"/>
      <c r="C134" s="343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 t="s">
        <v>356</v>
      </c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03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293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33.7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429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48">
        <f>SUM(B137:C148)</f>
        <v>24</v>
      </c>
    </row>
    <row r="150" spans="1:7" x14ac:dyDescent="0.3">
      <c r="A150" s="341" t="s">
        <v>295</v>
      </c>
      <c r="B150" s="342"/>
      <c r="C150" s="343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0">
        <f>SUM(B153:C160)</f>
        <v>16</v>
      </c>
    </row>
    <row r="162" spans="1:7" x14ac:dyDescent="0.3">
      <c r="A162" s="341" t="s">
        <v>295</v>
      </c>
      <c r="B162" s="342"/>
      <c r="C162" s="343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48">
        <f>SUM(B165:C168)</f>
        <v>8</v>
      </c>
    </row>
    <row r="170" spans="1:7" x14ac:dyDescent="0.3">
      <c r="A170" s="341" t="s">
        <v>295</v>
      </c>
      <c r="B170" s="342"/>
      <c r="C170" s="343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48">
        <f>SUM(B173:C176)</f>
        <v>8</v>
      </c>
    </row>
    <row r="178" spans="1:7" x14ac:dyDescent="0.3">
      <c r="A178" s="341" t="s">
        <v>295</v>
      </c>
      <c r="B178" s="342"/>
      <c r="C178" s="343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 t="s">
        <v>356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48">
        <f>SUM(B181:C185)</f>
        <v>10</v>
      </c>
    </row>
    <row r="187" spans="1:7" x14ac:dyDescent="0.3">
      <c r="A187" s="341" t="s">
        <v>295</v>
      </c>
      <c r="B187" s="342"/>
      <c r="C187" s="343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432</v>
      </c>
      <c r="E192" s="94"/>
      <c r="F192" s="94" t="s">
        <v>356</v>
      </c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7</v>
      </c>
    </row>
    <row r="195" spans="1:6" x14ac:dyDescent="0.3">
      <c r="A195" s="341" t="s">
        <v>295</v>
      </c>
      <c r="B195" s="342"/>
      <c r="C195" s="343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295">
        <v>1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227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0.97844827586206895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view="pageBreakPreview" zoomScale="89" zoomScaleSheetLayoutView="89" workbookViewId="0">
      <selection activeCell="D5" sqref="D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Centre Urbain Nord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 t="s">
        <v>433</v>
      </c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 t="s">
        <v>434</v>
      </c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>
        <v>43238</v>
      </c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0.94318181818181823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43238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ht="99" x14ac:dyDescent="0.3">
      <c r="A23" s="70" t="s">
        <v>89</v>
      </c>
      <c r="B23" s="130">
        <v>1</v>
      </c>
      <c r="C23" s="130"/>
      <c r="D23" s="95" t="s">
        <v>495</v>
      </c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5</v>
      </c>
    </row>
    <row r="26" spans="1:8" x14ac:dyDescent="0.3">
      <c r="A26" s="5" t="s">
        <v>35</v>
      </c>
      <c r="B26" s="132"/>
      <c r="C26" s="133"/>
      <c r="D26" s="134">
        <f>D25/(COUNT(B21:C24)*2)</f>
        <v>0.83333333333333337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 t="s">
        <v>435</v>
      </c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299" t="s">
        <v>435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43238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ht="82.5" x14ac:dyDescent="0.3">
      <c r="A58" s="18" t="s">
        <v>128</v>
      </c>
      <c r="B58" s="130">
        <v>1</v>
      </c>
      <c r="C58" s="130"/>
      <c r="D58" s="138" t="s">
        <v>494</v>
      </c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 t="s">
        <v>436</v>
      </c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ht="49.5" x14ac:dyDescent="0.3">
      <c r="A74" s="300" t="s">
        <v>437</v>
      </c>
      <c r="B74" s="130">
        <v>2</v>
      </c>
      <c r="C74" s="150" t="str">
        <f>IF(B74=0, -5, "0")</f>
        <v>0</v>
      </c>
      <c r="D74" s="301" t="s">
        <v>438</v>
      </c>
      <c r="E74" s="116"/>
      <c r="F74" s="204"/>
      <c r="G74" s="214"/>
    </row>
    <row r="75" spans="1:7" s="112" customFormat="1" ht="49.5" x14ac:dyDescent="0.3">
      <c r="A75" s="70" t="s">
        <v>251</v>
      </c>
      <c r="B75" s="130">
        <v>1</v>
      </c>
      <c r="C75" s="131"/>
      <c r="D75" s="151" t="s">
        <v>439</v>
      </c>
      <c r="E75" s="106"/>
      <c r="F75" s="204"/>
      <c r="G75" s="214"/>
    </row>
    <row r="76" spans="1:7" s="112" customFormat="1" ht="82.5" x14ac:dyDescent="0.3">
      <c r="A76" s="70" t="s">
        <v>156</v>
      </c>
      <c r="B76" s="130">
        <v>2</v>
      </c>
      <c r="C76" s="131"/>
      <c r="D76" s="138" t="s">
        <v>440</v>
      </c>
      <c r="E76" s="106"/>
      <c r="F76" s="204"/>
      <c r="G76" s="214"/>
    </row>
    <row r="77" spans="1:7" s="112" customFormat="1" ht="33" x14ac:dyDescent="0.3">
      <c r="A77" s="70" t="s">
        <v>170</v>
      </c>
      <c r="B77" s="130">
        <v>1</v>
      </c>
      <c r="C77" s="131"/>
      <c r="D77" s="151" t="s">
        <v>441</v>
      </c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49.5" x14ac:dyDescent="0.3">
      <c r="A81" s="70" t="s">
        <v>178</v>
      </c>
      <c r="B81" s="130">
        <v>1</v>
      </c>
      <c r="C81" s="131"/>
      <c r="D81" s="151" t="s">
        <v>442</v>
      </c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29</v>
      </c>
    </row>
    <row r="85" spans="1:7" x14ac:dyDescent="0.3">
      <c r="A85" s="5" t="s">
        <v>35</v>
      </c>
      <c r="B85" s="132"/>
      <c r="C85" s="133"/>
      <c r="D85" s="134">
        <f>D84/(COUNT(B65:C83)*2)</f>
        <v>0.90625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82.5" x14ac:dyDescent="0.3">
      <c r="A92" s="70" t="s">
        <v>384</v>
      </c>
      <c r="B92" s="130">
        <v>2</v>
      </c>
      <c r="C92" s="218"/>
      <c r="D92" s="147" t="s">
        <v>488</v>
      </c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489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v>1</v>
      </c>
      <c r="E99" s="282">
        <f>COUNTIF('A1 Exploitation'!F53:F98,"ok")</f>
        <v>1</v>
      </c>
      <c r="F99" s="283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0.94285714285714284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43238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 t="s">
        <v>436</v>
      </c>
      <c r="E115" s="94"/>
      <c r="F115" s="204"/>
    </row>
    <row r="116" spans="1:6" ht="25.5" customHeight="1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84.75" customHeight="1" x14ac:dyDescent="0.3">
      <c r="A125" s="209" t="s">
        <v>159</v>
      </c>
      <c r="B125" s="130">
        <v>1</v>
      </c>
      <c r="C125" s="130" t="str">
        <f>IF(B125=0, -5, "0")</f>
        <v>0</v>
      </c>
      <c r="D125" s="226" t="s">
        <v>443</v>
      </c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ht="99" x14ac:dyDescent="0.3">
      <c r="A128" s="4" t="s">
        <v>170</v>
      </c>
      <c r="B128" s="130">
        <v>2</v>
      </c>
      <c r="C128" s="131"/>
      <c r="D128" s="95" t="s">
        <v>446</v>
      </c>
      <c r="E128" s="94"/>
      <c r="F128" s="204"/>
    </row>
    <row r="129" spans="1:7" s="112" customFormat="1" ht="29.25" customHeight="1" x14ac:dyDescent="0.3">
      <c r="A129" s="238" t="s">
        <v>490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123" t="s">
        <v>436</v>
      </c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53.25" customHeight="1" x14ac:dyDescent="0.3">
      <c r="A136" s="70" t="s">
        <v>178</v>
      </c>
      <c r="B136" s="130">
        <v>1</v>
      </c>
      <c r="C136" s="130"/>
      <c r="D136" s="95" t="s">
        <v>491</v>
      </c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33" x14ac:dyDescent="0.3">
      <c r="A146" s="191" t="s">
        <v>136</v>
      </c>
      <c r="B146" s="130">
        <v>2</v>
      </c>
      <c r="C146" s="150"/>
      <c r="D146" s="223" t="s">
        <v>444</v>
      </c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1</v>
      </c>
      <c r="C153" s="140"/>
      <c r="D153" s="281">
        <f>IFERROR(E153/F153,"N.A")</f>
        <v>0.66666666666666663</v>
      </c>
      <c r="E153" s="282">
        <f>COUNTIF('A1 Exploitation'!F110:F152,"ok")</f>
        <v>2</v>
      </c>
      <c r="F153" s="283">
        <f>COUNTA('A1 Exploitation'!F110:F152)</f>
        <v>3</v>
      </c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0.95714285714285718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43238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 t="s">
        <v>445</v>
      </c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51.75" customHeight="1" x14ac:dyDescent="0.3">
      <c r="A188" s="70" t="s">
        <v>170</v>
      </c>
      <c r="B188" s="130">
        <v>1</v>
      </c>
      <c r="C188" s="130"/>
      <c r="D188" s="116" t="s">
        <v>447</v>
      </c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47.25" customHeight="1" x14ac:dyDescent="0.3">
      <c r="A192" s="70" t="s">
        <v>178</v>
      </c>
      <c r="B192" s="130">
        <v>1</v>
      </c>
      <c r="C192" s="130"/>
      <c r="D192" s="116" t="s">
        <v>492</v>
      </c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v>1</v>
      </c>
      <c r="E200" s="282">
        <f>COUNTIF('A1 Exploitation'!F165:F199,"ok")</f>
        <v>1</v>
      </c>
      <c r="F200" s="283">
        <f>COUNTA('A1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0.95833333333333337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0.967741935483871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43238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 t="s">
        <v>436</v>
      </c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123" t="s">
        <v>436</v>
      </c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ht="40.5" customHeight="1" x14ac:dyDescent="0.3">
      <c r="A233" s="70" t="s">
        <v>251</v>
      </c>
      <c r="B233" s="130">
        <v>1</v>
      </c>
      <c r="C233" s="130"/>
      <c r="D233" s="157" t="s">
        <v>448</v>
      </c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92" t="s">
        <v>436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66" x14ac:dyDescent="0.3">
      <c r="A242" s="70" t="s">
        <v>178</v>
      </c>
      <c r="B242" s="130">
        <v>1</v>
      </c>
      <c r="C242" s="130"/>
      <c r="D242" s="129" t="s">
        <v>493</v>
      </c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34</v>
      </c>
    </row>
    <row r="245" spans="1:7" x14ac:dyDescent="0.3">
      <c r="A245" s="5" t="s">
        <v>35</v>
      </c>
      <c r="B245" s="132"/>
      <c r="C245" s="133"/>
      <c r="D245" s="134">
        <f>D244/(COUNT(B226:C243)*2)</f>
        <v>0.94444444444444442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38" t="s">
        <v>449</v>
      </c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 t="s">
        <v>436</v>
      </c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1</v>
      </c>
      <c r="C261" s="140"/>
      <c r="D261" s="281">
        <f>IFERROR(E261/F261,"N.A")</f>
        <v>0.75</v>
      </c>
      <c r="E261" s="282">
        <f>COUNTIF('A1 Exploitation'!F212:F260,"ok")</f>
        <v>3</v>
      </c>
      <c r="F261" s="283">
        <f>COUNTA('A1 Exploitation'!F212:F260)</f>
        <v>4</v>
      </c>
    </row>
    <row r="262" spans="1:7" x14ac:dyDescent="0.3">
      <c r="A262" s="5" t="s">
        <v>36</v>
      </c>
      <c r="B262" s="5"/>
      <c r="C262" s="5"/>
      <c r="D262" s="5">
        <f>SUM(B248:C255,B257:C261)</f>
        <v>21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0.95454545454545459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75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0.96153846153846156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43238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ht="66" x14ac:dyDescent="0.3">
      <c r="A290" s="4" t="s">
        <v>183</v>
      </c>
      <c r="B290" s="130">
        <v>2</v>
      </c>
      <c r="C290" s="130"/>
      <c r="D290" s="156" t="s">
        <v>496</v>
      </c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49.5" x14ac:dyDescent="0.3">
      <c r="A293" s="70" t="s">
        <v>136</v>
      </c>
      <c r="B293" s="130">
        <v>1</v>
      </c>
      <c r="C293" s="130"/>
      <c r="D293" s="156" t="s">
        <v>450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ht="33" x14ac:dyDescent="0.3">
      <c r="A299" s="70" t="s">
        <v>170</v>
      </c>
      <c r="B299" s="130">
        <v>2</v>
      </c>
      <c r="C299" s="130"/>
      <c r="D299" s="156" t="s">
        <v>451</v>
      </c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3" x14ac:dyDescent="0.3">
      <c r="A306" s="70" t="s">
        <v>178</v>
      </c>
      <c r="B306" s="130">
        <v>1</v>
      </c>
      <c r="C306" s="131"/>
      <c r="D306" s="165" t="s">
        <v>459</v>
      </c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v>1</v>
      </c>
      <c r="E313" s="282">
        <f>COUNTIF('A1 Exploitation'!F273:F312,"ok")</f>
        <v>1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46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0.95833333333333337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0.97222222222222221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43238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99" x14ac:dyDescent="0.3">
      <c r="A341" s="70" t="s">
        <v>98</v>
      </c>
      <c r="B341" s="130">
        <v>1</v>
      </c>
      <c r="C341" s="131"/>
      <c r="D341" s="138" t="s">
        <v>453</v>
      </c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3" x14ac:dyDescent="0.3">
      <c r="A346" s="70" t="s">
        <v>178</v>
      </c>
      <c r="B346" s="130">
        <v>1</v>
      </c>
      <c r="C346" s="130"/>
      <c r="D346" s="95" t="s">
        <v>476</v>
      </c>
      <c r="E346" s="94"/>
      <c r="F346" s="204"/>
    </row>
    <row r="347" spans="1:7" ht="33" x14ac:dyDescent="0.3">
      <c r="A347" s="55" t="s">
        <v>383</v>
      </c>
      <c r="B347" s="130">
        <v>1</v>
      </c>
      <c r="C347" s="130"/>
      <c r="D347" s="217" t="s">
        <v>460</v>
      </c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29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0.90625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45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0.9375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43238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33.75" customHeight="1" x14ac:dyDescent="0.3">
      <c r="A382" s="70" t="s">
        <v>178</v>
      </c>
      <c r="B382" s="130">
        <v>1</v>
      </c>
      <c r="C382" s="130"/>
      <c r="D382" s="304" t="s">
        <v>479</v>
      </c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v>1</v>
      </c>
      <c r="E386" s="282">
        <f>COUNTIF('A1 Exploitation'!F365:F385,"ok")</f>
        <v>1</v>
      </c>
      <c r="F386" s="283">
        <f>COUNTA('A1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33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0.97058823529411764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43238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ht="84.75" customHeight="1" x14ac:dyDescent="0.3">
      <c r="A404" s="7" t="s">
        <v>242</v>
      </c>
      <c r="B404" s="130">
        <v>1</v>
      </c>
      <c r="C404" s="130"/>
      <c r="D404" s="95" t="s">
        <v>497</v>
      </c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15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0.9375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3" x14ac:dyDescent="0.3">
      <c r="A434" s="70" t="s">
        <v>178</v>
      </c>
      <c r="B434" s="130">
        <v>1</v>
      </c>
      <c r="C434" s="130"/>
      <c r="D434" s="303" t="s">
        <v>477</v>
      </c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49.5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455</v>
      </c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0.88888888888888884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0.9821428571428571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43238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ht="49.5" x14ac:dyDescent="0.3">
      <c r="A453" s="302" t="s">
        <v>113</v>
      </c>
      <c r="B453" s="130">
        <v>1</v>
      </c>
      <c r="C453" s="130"/>
      <c r="D453" s="124" t="s">
        <v>480</v>
      </c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50.25" x14ac:dyDescent="0.35">
      <c r="A455" s="261" t="s">
        <v>52</v>
      </c>
      <c r="B455" s="130">
        <v>1</v>
      </c>
      <c r="C455" s="136">
        <f>IF(B455=0, -10, IF(B455=1, -5, "0"))</f>
        <v>-5</v>
      </c>
      <c r="D455" s="95" t="s">
        <v>481</v>
      </c>
      <c r="E455" s="113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5</v>
      </c>
    </row>
    <row r="458" spans="1:6" x14ac:dyDescent="0.3">
      <c r="A458" s="5" t="s">
        <v>35</v>
      </c>
      <c r="B458" s="132"/>
      <c r="C458" s="133"/>
      <c r="D458" s="134">
        <f>D457/(COUNT(B451:C456)*2)</f>
        <v>0.35714285714285715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3" x14ac:dyDescent="0.3">
      <c r="A462" s="70" t="s">
        <v>243</v>
      </c>
      <c r="B462" s="130">
        <v>1</v>
      </c>
      <c r="C462" s="130"/>
      <c r="D462" s="95" t="s">
        <v>452</v>
      </c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33" x14ac:dyDescent="0.3">
      <c r="A464" s="70" t="s">
        <v>133</v>
      </c>
      <c r="B464" s="130">
        <v>1</v>
      </c>
      <c r="C464" s="130"/>
      <c r="D464" s="138" t="s">
        <v>454</v>
      </c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3" x14ac:dyDescent="0.3">
      <c r="A467" s="70" t="s">
        <v>178</v>
      </c>
      <c r="B467" s="130">
        <v>1</v>
      </c>
      <c r="C467" s="131"/>
      <c r="D467" s="151" t="s">
        <v>461</v>
      </c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0.72727272727272729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43238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 t="s">
        <v>456</v>
      </c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v>1</v>
      </c>
      <c r="E498" s="282">
        <f>COUNTIF('A1 Exploitation'!F488:F497,"ok")</f>
        <v>2</v>
      </c>
      <c r="F498" s="283">
        <f>COUNTA('A1 Exploitation'!F488:F497)</f>
        <v>2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43238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58"/>
      <c r="E508" s="317"/>
      <c r="F508" s="317"/>
    </row>
    <row r="509" spans="1:7" ht="33" x14ac:dyDescent="0.3">
      <c r="A509" s="6" t="s">
        <v>15</v>
      </c>
      <c r="B509" s="130">
        <v>2</v>
      </c>
      <c r="C509" s="130"/>
      <c r="D509" s="95" t="s">
        <v>487</v>
      </c>
      <c r="E509" s="94"/>
      <c r="F509" s="204"/>
    </row>
    <row r="510" spans="1:7" ht="49.5" x14ac:dyDescent="0.3">
      <c r="A510" s="9" t="s">
        <v>218</v>
      </c>
      <c r="B510" s="130">
        <v>1</v>
      </c>
      <c r="C510" s="130"/>
      <c r="D510" s="138" t="s">
        <v>457</v>
      </c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7</v>
      </c>
    </row>
    <row r="514" spans="1:7" x14ac:dyDescent="0.3">
      <c r="A514" s="5" t="s">
        <v>35</v>
      </c>
      <c r="B514" s="132"/>
      <c r="C514" s="133"/>
      <c r="D514" s="134">
        <f>D513/(COUNT(B509:C512)*2)</f>
        <v>0.875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43238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58"/>
      <c r="E519" s="317"/>
      <c r="F519" s="317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66" x14ac:dyDescent="0.3">
      <c r="A522" s="4" t="s">
        <v>47</v>
      </c>
      <c r="B522" s="130">
        <v>2</v>
      </c>
      <c r="C522" s="130"/>
      <c r="D522" s="95" t="s">
        <v>458</v>
      </c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43238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58"/>
      <c r="E539" s="317"/>
      <c r="F539" s="317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 t="s">
        <v>435</v>
      </c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0.95833333333333326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581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0.94318181818181823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540:B542 B165:B171 B149:B152 B196:B199 B212:B221 B248:B255 B176:B194 B257:B260 B273:B284 B226:B243 B309:B312 B325:B332 B289:B307 B472:B475 B365:B372 B337:B348 B377:B382 B398:B405 B410:B416 B421:B425 B384:B385 B350:B352 B451:B456 B436:B438 B430:B434 B461:B470 B488:B492 B509:B511 B496:B497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0" orientation="portrait" r:id="rId1"/>
  <rowBreaks count="4" manualBreakCount="4">
    <brk id="85" max="6" man="1"/>
    <brk id="205" max="6" man="1"/>
    <brk id="267" max="6" man="1"/>
    <brk id="44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2" zoomScale="93" zoomScaleNormal="90" zoomScaleSheetLayoutView="93" workbookViewId="0">
      <selection activeCell="D18" sqref="D1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'A2 Exploitation'!A8:F8</f>
        <v>Centre Urbain Nord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 t="str">
        <f>'A2 Exploitation'!B9:F9</f>
        <v>Dr Raja Bouhalfaya et Mme Mariem Lahmer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 t="str">
        <f>'A2 Exploitation'!B10:F10</f>
        <v>Directeur du magasin et chefs rayons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'A2 Exploitation'!B11:F11</f>
        <v>43238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0.9652173913043478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ht="33" x14ac:dyDescent="0.3">
      <c r="A17" s="17" t="s">
        <v>269</v>
      </c>
      <c r="B17" s="94">
        <v>0</v>
      </c>
      <c r="C17" s="94"/>
      <c r="D17" s="95" t="s">
        <v>462</v>
      </c>
      <c r="E17" s="95" t="s">
        <v>463</v>
      </c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0">
        <f>SUM(B17:C21)</f>
        <v>8</v>
      </c>
    </row>
    <row r="23" spans="1:7" x14ac:dyDescent="0.3">
      <c r="A23" s="341" t="s">
        <v>295</v>
      </c>
      <c r="B23" s="342"/>
      <c r="C23" s="343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ht="49.5" x14ac:dyDescent="0.3">
      <c r="A28" s="44" t="s">
        <v>370</v>
      </c>
      <c r="B28" s="94">
        <v>2</v>
      </c>
      <c r="C28" s="94"/>
      <c r="D28" s="95" t="s">
        <v>464</v>
      </c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48">
        <f>SUM(B26:C32)</f>
        <v>14</v>
      </c>
    </row>
    <row r="34" spans="1:7" x14ac:dyDescent="0.3">
      <c r="A34" s="341" t="s">
        <v>295</v>
      </c>
      <c r="B34" s="342"/>
      <c r="C34" s="343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48">
        <f>SUM(B37:C41)</f>
        <v>10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465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48">
        <f>SUM(B46:C51)</f>
        <v>12</v>
      </c>
    </row>
    <row r="53" spans="1:7" x14ac:dyDescent="0.3">
      <c r="A53" s="341" t="s">
        <v>295</v>
      </c>
      <c r="B53" s="342"/>
      <c r="C53" s="343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33" x14ac:dyDescent="0.3">
      <c r="A58" s="23" t="s">
        <v>244</v>
      </c>
      <c r="B58" s="94">
        <v>1</v>
      </c>
      <c r="C58" s="94"/>
      <c r="D58" s="95" t="s">
        <v>466</v>
      </c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50.25" x14ac:dyDescent="0.35">
      <c r="A60" s="43" t="s">
        <v>221</v>
      </c>
      <c r="B60" s="94">
        <v>2</v>
      </c>
      <c r="C60" s="120" t="str">
        <f>IF(B60=0, -5, "0")</f>
        <v>0</v>
      </c>
      <c r="D60" s="95" t="s">
        <v>467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48">
        <f>SUM(B56:C62)</f>
        <v>13</v>
      </c>
    </row>
    <row r="64" spans="1:7" x14ac:dyDescent="0.3">
      <c r="A64" s="341" t="s">
        <v>295</v>
      </c>
      <c r="B64" s="342"/>
      <c r="C64" s="343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485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48">
        <f>SUM(B67:C83)</f>
        <v>28</v>
      </c>
    </row>
    <row r="85" spans="1:7" x14ac:dyDescent="0.3">
      <c r="A85" s="341" t="s">
        <v>295</v>
      </c>
      <c r="B85" s="342"/>
      <c r="C85" s="343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 t="s">
        <v>468</v>
      </c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469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48">
        <f>SUM(B88:C101)</f>
        <v>28</v>
      </c>
    </row>
    <row r="103" spans="1:7" x14ac:dyDescent="0.3">
      <c r="A103" s="341" t="s">
        <v>295</v>
      </c>
      <c r="B103" s="342"/>
      <c r="C103" s="343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470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51" x14ac:dyDescent="0.4">
      <c r="A126" s="17" t="s">
        <v>292</v>
      </c>
      <c r="B126" s="111">
        <v>1</v>
      </c>
      <c r="C126" s="101"/>
      <c r="D126" s="124" t="s">
        <v>486</v>
      </c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471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472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48">
        <f>SUM(B122:C132)</f>
        <v>21</v>
      </c>
    </row>
    <row r="134" spans="1:7" x14ac:dyDescent="0.3">
      <c r="A134" s="341" t="s">
        <v>295</v>
      </c>
      <c r="B134" s="342"/>
      <c r="C134" s="343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2</v>
      </c>
      <c r="C137" s="101"/>
      <c r="D137" s="95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95" t="s">
        <v>473</v>
      </c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48">
        <f>SUM(B137:C148)</f>
        <v>24</v>
      </c>
    </row>
    <row r="150" spans="1:7" x14ac:dyDescent="0.3">
      <c r="A150" s="341" t="s">
        <v>295</v>
      </c>
      <c r="B150" s="342"/>
      <c r="C150" s="343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0">
        <f>SUM(B153:C160)</f>
        <v>16</v>
      </c>
    </row>
    <row r="162" spans="1:7" x14ac:dyDescent="0.3">
      <c r="A162" s="341" t="s">
        <v>295</v>
      </c>
      <c r="B162" s="342"/>
      <c r="C162" s="343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49.5" x14ac:dyDescent="0.3">
      <c r="A167" s="44" t="s">
        <v>215</v>
      </c>
      <c r="B167" s="94">
        <v>0</v>
      </c>
      <c r="C167" s="94"/>
      <c r="D167" s="95" t="s">
        <v>482</v>
      </c>
      <c r="E167" s="95" t="s">
        <v>474</v>
      </c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48">
        <f>SUM(B165:C168)</f>
        <v>6</v>
      </c>
    </row>
    <row r="170" spans="1:7" x14ac:dyDescent="0.3">
      <c r="A170" s="341" t="s">
        <v>295</v>
      </c>
      <c r="B170" s="342"/>
      <c r="C170" s="343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48">
        <f>SUM(B173:C176)</f>
        <v>8</v>
      </c>
    </row>
    <row r="178" spans="1:7" x14ac:dyDescent="0.3">
      <c r="A178" s="341" t="s">
        <v>295</v>
      </c>
      <c r="B178" s="342"/>
      <c r="C178" s="343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475</v>
      </c>
      <c r="E182" s="69"/>
      <c r="F182" s="94"/>
    </row>
    <row r="183" spans="1:7" ht="33" x14ac:dyDescent="0.3">
      <c r="A183" s="17" t="s">
        <v>88</v>
      </c>
      <c r="B183" s="94">
        <v>1</v>
      </c>
      <c r="C183" s="94"/>
      <c r="D183" s="95" t="s">
        <v>483</v>
      </c>
      <c r="E183" s="94"/>
      <c r="F183" s="94"/>
    </row>
    <row r="184" spans="1:7" x14ac:dyDescent="0.3">
      <c r="A184" s="20" t="s">
        <v>238</v>
      </c>
      <c r="B184" s="94" t="s">
        <v>32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48">
        <f>SUM(B181:C185)</f>
        <v>6</v>
      </c>
    </row>
    <row r="187" spans="1:7" x14ac:dyDescent="0.3">
      <c r="A187" s="341" t="s">
        <v>295</v>
      </c>
      <c r="B187" s="342"/>
      <c r="C187" s="343"/>
      <c r="D187" s="33">
        <f>D186/(COUNT(B181:C185)*2)</f>
        <v>0.75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6</v>
      </c>
    </row>
    <row r="195" spans="1:6" x14ac:dyDescent="0.3">
      <c r="A195" s="341" t="s">
        <v>295</v>
      </c>
      <c r="B195" s="342"/>
      <c r="C195" s="343"/>
      <c r="D195" s="33">
        <f>D194/(COUNT(B190:C193)*2)</f>
        <v>1</v>
      </c>
    </row>
    <row r="197" spans="1:6" ht="18" x14ac:dyDescent="0.35">
      <c r="A197" s="64" t="s">
        <v>484</v>
      </c>
      <c r="B197" s="63"/>
      <c r="C197" s="63"/>
      <c r="D197" s="296">
        <f>E197/F197</f>
        <v>0.91666666666666663</v>
      </c>
      <c r="E197" s="305">
        <f>COUNTIF('A1 Technique'!F17:F193,"ok")</f>
        <v>11</v>
      </c>
      <c r="F197" s="305">
        <f>COUNTA('A1 Technique'!F17:F193)</f>
        <v>12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222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0.9652173913043478</v>
      </c>
    </row>
  </sheetData>
  <sheetProtection algorithmName="SHA-512" hashValue="RKEGdm2s1qtP3VFXqjtqX+0UWqJOOP66MOGwzZ7tgdvmX6xxKSwsta46FeM4nqlErvUadIj4SINLn1YJpSS5OQ==" saltValue="AJLLehc4JggMngi53Wuyb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5" max="5" man="1"/>
    <brk id="170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Centre Urbain Nord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/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/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/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6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pzbtPR1Fp9PrPceQYpvOH8m+LVBHL1k8d9OE+h/jb48E4ETE1F3pwwlJUwOlJvmTnbOfbNligTq07vJqnIM/Og==" saltValue="XHqufOMggdweHe5B9rH0U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'A3 Exploitation'!A8:F8</f>
        <v>Centre Urbain Nord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>
        <f>'A3 Exploitation'!B9:F9</f>
        <v>0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>
        <f>'A3 Exploitation'!B10:F10</f>
        <v>0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'A3 Exploitation'!B11:F11</f>
        <v>0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92">
        <f>SUM(B17:C21)</f>
        <v>0</v>
      </c>
    </row>
    <row r="23" spans="1:7" x14ac:dyDescent="0.3">
      <c r="A23" s="341" t="s">
        <v>295</v>
      </c>
      <c r="B23" s="342"/>
      <c r="C23" s="34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91">
        <f>SUM(B26:C32)</f>
        <v>0</v>
      </c>
    </row>
    <row r="34" spans="1:7" x14ac:dyDescent="0.3">
      <c r="A34" s="341" t="s">
        <v>295</v>
      </c>
      <c r="B34" s="342"/>
      <c r="C34" s="34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91">
        <f>SUM(B37:C41)</f>
        <v>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91">
        <f>SUM(B46:C51)</f>
        <v>0</v>
      </c>
    </row>
    <row r="53" spans="1:7" x14ac:dyDescent="0.3">
      <c r="A53" s="341" t="s">
        <v>295</v>
      </c>
      <c r="B53" s="342"/>
      <c r="C53" s="34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91">
        <f>SUM(B56:C62)</f>
        <v>0</v>
      </c>
    </row>
    <row r="64" spans="1:7" x14ac:dyDescent="0.3">
      <c r="A64" s="341" t="s">
        <v>295</v>
      </c>
      <c r="B64" s="342"/>
      <c r="C64" s="34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91">
        <f>SUM(B67:C83)</f>
        <v>0</v>
      </c>
    </row>
    <row r="85" spans="1:7" x14ac:dyDescent="0.3">
      <c r="A85" s="341" t="s">
        <v>295</v>
      </c>
      <c r="B85" s="342"/>
      <c r="C85" s="34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91">
        <f>SUM(B88:C101)</f>
        <v>0</v>
      </c>
    </row>
    <row r="103" spans="1:7" x14ac:dyDescent="0.3">
      <c r="A103" s="341" t="s">
        <v>295</v>
      </c>
      <c r="B103" s="342"/>
      <c r="C103" s="34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91">
        <f>SUM(B107:C117)</f>
        <v>0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91">
        <f>SUM(B122:C132)</f>
        <v>0</v>
      </c>
    </row>
    <row r="134" spans="1:7" x14ac:dyDescent="0.3">
      <c r="A134" s="341" t="s">
        <v>295</v>
      </c>
      <c r="B134" s="342"/>
      <c r="C134" s="34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91">
        <f>SUM(B137:C148)</f>
        <v>0</v>
      </c>
    </row>
    <row r="150" spans="1:7" x14ac:dyDescent="0.3">
      <c r="A150" s="341" t="s">
        <v>295</v>
      </c>
      <c r="B150" s="342"/>
      <c r="C150" s="34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92">
        <f>SUM(B153:C160)</f>
        <v>0</v>
      </c>
    </row>
    <row r="162" spans="1:7" x14ac:dyDescent="0.3">
      <c r="A162" s="341" t="s">
        <v>295</v>
      </c>
      <c r="B162" s="342"/>
      <c r="C162" s="34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91">
        <f>SUM(B165:C168)</f>
        <v>0</v>
      </c>
    </row>
    <row r="170" spans="1:7" x14ac:dyDescent="0.3">
      <c r="A170" s="341" t="s">
        <v>295</v>
      </c>
      <c r="B170" s="342"/>
      <c r="C170" s="34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91">
        <f>SUM(B173:C176)</f>
        <v>0</v>
      </c>
    </row>
    <row r="178" spans="1:7" x14ac:dyDescent="0.3">
      <c r="A178" s="341" t="s">
        <v>295</v>
      </c>
      <c r="B178" s="342"/>
      <c r="C178" s="34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91">
        <f>SUM(B181:C185)</f>
        <v>0</v>
      </c>
    </row>
    <row r="187" spans="1:7" x14ac:dyDescent="0.3">
      <c r="A187" s="341" t="s">
        <v>295</v>
      </c>
      <c r="B187" s="342"/>
      <c r="C187" s="34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0</v>
      </c>
    </row>
    <row r="195" spans="1:6" x14ac:dyDescent="0.3">
      <c r="A195" s="341" t="s">
        <v>295</v>
      </c>
      <c r="B195" s="342"/>
      <c r="C195" s="34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305">
        <f>COUNTIF('A2 Technique'!F17:F193,"ok")</f>
        <v>0</v>
      </c>
      <c r="F197" s="305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Centre Urbain Nord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/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/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/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6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+arLhQ7Q1YccANYaBVa7nStaoGn3uIHoWnS3uSuhqZAe/wbN5WSUjg/FIl778Qcv/nJqjwN1Qwg3u0tsvrafqQ==" saltValue="SQQ7FJLkQe4/lzKCmFrUD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e">
        <f>#REF!</f>
        <v>#REF!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>
        <f>'A4 Exploitation'!B9:F9</f>
        <v>0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>
        <f>'A4 Exploitation'!B10:F10</f>
        <v>0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'A4 Exploitation'!A8:F8</f>
        <v>0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45">
        <f>SUM(B17:C21)</f>
        <v>0</v>
      </c>
    </row>
    <row r="23" spans="1:7" x14ac:dyDescent="0.3">
      <c r="A23" s="341" t="s">
        <v>295</v>
      </c>
      <c r="B23" s="342"/>
      <c r="C23" s="34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44">
        <f>SUM(B26:C32)</f>
        <v>0</v>
      </c>
    </row>
    <row r="34" spans="1:7" x14ac:dyDescent="0.3">
      <c r="A34" s="341" t="s">
        <v>295</v>
      </c>
      <c r="B34" s="342"/>
      <c r="C34" s="34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44">
        <f>SUM(B37:C41)</f>
        <v>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44">
        <f>SUM(B46:C51)</f>
        <v>0</v>
      </c>
    </row>
    <row r="53" spans="1:7" x14ac:dyDescent="0.3">
      <c r="A53" s="341" t="s">
        <v>295</v>
      </c>
      <c r="B53" s="342"/>
      <c r="C53" s="34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44">
        <f>SUM(B56:C62)</f>
        <v>0</v>
      </c>
    </row>
    <row r="64" spans="1:7" x14ac:dyDescent="0.3">
      <c r="A64" s="341" t="s">
        <v>295</v>
      </c>
      <c r="B64" s="342"/>
      <c r="C64" s="34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44">
        <f>SUM(B67:C83)</f>
        <v>0</v>
      </c>
    </row>
    <row r="85" spans="1:7" x14ac:dyDescent="0.3">
      <c r="A85" s="341" t="s">
        <v>295</v>
      </c>
      <c r="B85" s="342"/>
      <c r="C85" s="34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44">
        <f>SUM(B88:C101)</f>
        <v>0</v>
      </c>
    </row>
    <row r="103" spans="1:7" x14ac:dyDescent="0.3">
      <c r="A103" s="341" t="s">
        <v>295</v>
      </c>
      <c r="B103" s="342"/>
      <c r="C103" s="34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44">
        <f>SUM(B122:C132)</f>
        <v>0</v>
      </c>
    </row>
    <row r="134" spans="1:7" x14ac:dyDescent="0.3">
      <c r="A134" s="341" t="s">
        <v>295</v>
      </c>
      <c r="B134" s="342"/>
      <c r="C134" s="34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44">
        <f>SUM(B137:C148)</f>
        <v>0</v>
      </c>
    </row>
    <row r="150" spans="1:7" x14ac:dyDescent="0.3">
      <c r="A150" s="341" t="s">
        <v>295</v>
      </c>
      <c r="B150" s="342"/>
      <c r="C150" s="34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45">
        <f>SUM(B153:C160)</f>
        <v>0</v>
      </c>
    </row>
    <row r="162" spans="1:7" x14ac:dyDescent="0.3">
      <c r="A162" s="341" t="s">
        <v>295</v>
      </c>
      <c r="B162" s="342"/>
      <c r="C162" s="34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44">
        <f>SUM(B165:C168)</f>
        <v>0</v>
      </c>
    </row>
    <row r="170" spans="1:7" x14ac:dyDescent="0.3">
      <c r="A170" s="341" t="s">
        <v>295</v>
      </c>
      <c r="B170" s="342"/>
      <c r="C170" s="34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44">
        <f>SUM(B173:C176)</f>
        <v>0</v>
      </c>
    </row>
    <row r="178" spans="1:7" x14ac:dyDescent="0.3">
      <c r="A178" s="341" t="s">
        <v>295</v>
      </c>
      <c r="B178" s="342"/>
      <c r="C178" s="34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44">
        <f>SUM(B181:C185)</f>
        <v>0</v>
      </c>
    </row>
    <row r="187" spans="1:7" x14ac:dyDescent="0.3">
      <c r="A187" s="341" t="s">
        <v>295</v>
      </c>
      <c r="B187" s="342"/>
      <c r="C187" s="34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0</v>
      </c>
    </row>
    <row r="195" spans="1:6" x14ac:dyDescent="0.3">
      <c r="A195" s="341" t="s">
        <v>295</v>
      </c>
      <c r="B195" s="342"/>
      <c r="C195" s="34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305">
        <f>COUNTIF('A3 Technique'!F17:F193,"ok")</f>
        <v>0</v>
      </c>
      <c r="F197" s="305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2018-08-19T20:49:07Z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