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0" windowWidth="20490" windowHeight="7755" tabRatio="998" activeTab="7"/>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74" i="29"/>
  <c r="B173" i="29"/>
  <c r="B165" i="29"/>
  <c r="B164" i="29"/>
  <c r="B156" i="29"/>
  <c r="B155" i="29"/>
  <c r="B147" i="29"/>
  <c r="B146" i="29"/>
  <c r="B138" i="29"/>
  <c r="B137" i="29"/>
  <c r="B48" i="29"/>
  <c r="B47" i="29"/>
  <c r="B39" i="29"/>
  <c r="B38" i="29"/>
  <c r="B29" i="29"/>
  <c r="B28" i="29"/>
  <c r="A8" i="16" l="1"/>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D193" i="27"/>
  <c r="C190" i="27"/>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D62" i="27" s="1"/>
  <c r="D63" i="27" s="1"/>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D193" i="19"/>
  <c r="C190" i="19"/>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D62" i="19" s="1"/>
  <c r="D63" i="19" s="1"/>
  <c r="C50" i="19"/>
  <c r="D51" i="19" s="1"/>
  <c r="D52" i="19" s="1"/>
  <c r="C36" i="19"/>
  <c r="D41" i="19" s="1"/>
  <c r="D42" i="19" s="1"/>
  <c r="C26" i="19"/>
  <c r="D32" i="19" s="1"/>
  <c r="D33" i="19" s="1"/>
  <c r="D22" i="19"/>
  <c r="D23" i="19" s="1"/>
  <c r="D503" i="26"/>
  <c r="C498" i="26"/>
  <c r="D500" i="26" s="1"/>
  <c r="D491" i="26"/>
  <c r="D492" i="26" s="1"/>
  <c r="C477" i="26"/>
  <c r="C476" i="26"/>
  <c r="C467" i="26"/>
  <c r="D470" i="26" s="1"/>
  <c r="D471" i="26" s="1"/>
  <c r="D461" i="26"/>
  <c r="D462" i="26" s="1"/>
  <c r="D448" i="26"/>
  <c r="D442" i="26"/>
  <c r="D443" i="26" s="1"/>
  <c r="C439" i="26"/>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D302" i="26"/>
  <c r="D303" i="26" s="1"/>
  <c r="C300" i="26"/>
  <c r="A292" i="26"/>
  <c r="C279" i="26"/>
  <c r="C277" i="26"/>
  <c r="C271" i="26"/>
  <c r="C260" i="26"/>
  <c r="D263" i="26" s="1"/>
  <c r="D264" i="26" s="1"/>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D81" i="26" s="1"/>
  <c r="C53" i="26"/>
  <c r="C51" i="26"/>
  <c r="D54" i="26" s="1"/>
  <c r="D55" i="26" s="1"/>
  <c r="A44" i="26"/>
  <c r="D37" i="26"/>
  <c r="C33" i="26"/>
  <c r="C28" i="26"/>
  <c r="D23" i="26"/>
  <c r="D24" i="26" s="1"/>
  <c r="A17" i="26"/>
  <c r="A8" i="26"/>
  <c r="D503" i="24"/>
  <c r="D500" i="24"/>
  <c r="D501" i="24" s="1"/>
  <c r="C498" i="24"/>
  <c r="C477" i="24"/>
  <c r="C476" i="24"/>
  <c r="D491" i="24" s="1"/>
  <c r="D492" i="24" s="1"/>
  <c r="C467" i="24"/>
  <c r="D470" i="24" s="1"/>
  <c r="D471" i="24" s="1"/>
  <c r="D461" i="24"/>
  <c r="D462" i="24" s="1"/>
  <c r="D448" i="24"/>
  <c r="D449" i="24" s="1"/>
  <c r="D442" i="24"/>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D349" i="24" s="1"/>
  <c r="D350" i="24" s="1"/>
  <c r="C333" i="24"/>
  <c r="C331" i="24"/>
  <c r="D336" i="24" s="1"/>
  <c r="D337" i="24" s="1"/>
  <c r="C330" i="24"/>
  <c r="A325" i="24"/>
  <c r="C315" i="24"/>
  <c r="C311" i="24"/>
  <c r="D318" i="24" s="1"/>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C107" i="24"/>
  <c r="D110" i="24" s="1"/>
  <c r="D111" i="24" s="1"/>
  <c r="A100" i="24"/>
  <c r="C87" i="24"/>
  <c r="D93" i="24" s="1"/>
  <c r="D94" i="24" s="1"/>
  <c r="C76" i="24"/>
  <c r="C75" i="24"/>
  <c r="C70" i="24"/>
  <c r="C64" i="24"/>
  <c r="C62" i="24"/>
  <c r="D54" i="24"/>
  <c r="D55" i="24" s="1"/>
  <c r="C53" i="24"/>
  <c r="C51" i="24"/>
  <c r="A44" i="24"/>
  <c r="D37" i="24"/>
  <c r="C33" i="24"/>
  <c r="C28" i="24"/>
  <c r="D23" i="24"/>
  <c r="D24" i="24" s="1"/>
  <c r="A17" i="24"/>
  <c r="A8" i="24"/>
  <c r="C498" i="22"/>
  <c r="D500" i="22" s="1"/>
  <c r="C477" i="22"/>
  <c r="C476" i="22"/>
  <c r="D491" i="22" s="1"/>
  <c r="D492" i="22" s="1"/>
  <c r="B172" i="29" s="1"/>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D415" i="18"/>
  <c r="D416" i="18" s="1"/>
  <c r="C413" i="18"/>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D110" i="18" s="1"/>
  <c r="D111" i="18" s="1"/>
  <c r="C107" i="18"/>
  <c r="A100" i="18"/>
  <c r="C87" i="18"/>
  <c r="D93" i="18" s="1"/>
  <c r="D94" i="18" s="1"/>
  <c r="C76" i="18"/>
  <c r="C75" i="18"/>
  <c r="C70" i="18"/>
  <c r="C64" i="18"/>
  <c r="C62" i="18"/>
  <c r="C53" i="18"/>
  <c r="C51" i="18"/>
  <c r="A44" i="18"/>
  <c r="C33" i="18"/>
  <c r="C28" i="18"/>
  <c r="D23" i="18"/>
  <c r="D24" i="18" s="1"/>
  <c r="A17" i="18"/>
  <c r="A8" i="18"/>
  <c r="C419" i="16"/>
  <c r="C423" i="16"/>
  <c r="D62" i="23" l="1"/>
  <c r="D63" i="23" s="1"/>
  <c r="D379" i="22"/>
  <c r="D380" i="22" s="1"/>
  <c r="D146" i="22"/>
  <c r="D147" i="22" s="1"/>
  <c r="D134" i="22"/>
  <c r="D135" i="22" s="1"/>
  <c r="D54" i="22"/>
  <c r="D55" i="22" s="1"/>
  <c r="D37" i="22"/>
  <c r="D38" i="22" s="1"/>
  <c r="D160" i="21"/>
  <c r="D161" i="21" s="1"/>
  <c r="D62" i="21"/>
  <c r="D63" i="21" s="1"/>
  <c r="D491" i="20"/>
  <c r="D492" i="20" s="1"/>
  <c r="B171" i="29" s="1"/>
  <c r="D229" i="20"/>
  <c r="D230" i="20" s="1"/>
  <c r="D117" i="21"/>
  <c r="D118" i="21" s="1"/>
  <c r="D186" i="20"/>
  <c r="D187" i="20" s="1"/>
  <c r="D110" i="20"/>
  <c r="D111" i="20" s="1"/>
  <c r="D37" i="20"/>
  <c r="D38" i="20" s="1"/>
  <c r="D399" i="18"/>
  <c r="D400" i="18" s="1"/>
  <c r="D379" i="18"/>
  <c r="D380" i="18" s="1"/>
  <c r="D148" i="19"/>
  <c r="D149" i="19" s="1"/>
  <c r="D117" i="19"/>
  <c r="D118" i="19" s="1"/>
  <c r="D83" i="19"/>
  <c r="D84" i="19" s="1"/>
  <c r="D491" i="18"/>
  <c r="D492" i="18" s="1"/>
  <c r="B170" i="29" s="1"/>
  <c r="D160" i="19"/>
  <c r="D161" i="19" s="1"/>
  <c r="D451" i="18"/>
  <c r="D452" i="18" s="1"/>
  <c r="B143" i="29" s="1"/>
  <c r="D37" i="18"/>
  <c r="D38" i="18" s="1"/>
  <c r="D388" i="18"/>
  <c r="D389" i="18" s="1"/>
  <c r="D54" i="18"/>
  <c r="D55" i="18" s="1"/>
  <c r="D146" i="18"/>
  <c r="D134" i="18"/>
  <c r="D135" i="18" s="1"/>
  <c r="D242" i="18"/>
  <c r="D243" i="18" s="1"/>
  <c r="D132" i="19"/>
  <c r="D133" i="19" s="1"/>
  <c r="D186" i="18"/>
  <c r="D187" i="18" s="1"/>
  <c r="D229" i="18"/>
  <c r="D230" i="18" s="1"/>
  <c r="D81" i="20"/>
  <c r="D82" i="20" s="1"/>
  <c r="D206" i="20"/>
  <c r="D207" i="20" s="1"/>
  <c r="D242" i="20"/>
  <c r="D243" i="20" s="1"/>
  <c r="D263" i="20"/>
  <c r="D264" i="20" s="1"/>
  <c r="D388" i="20"/>
  <c r="D389" i="20" s="1"/>
  <c r="D285" i="22"/>
  <c r="D286" i="22" s="1"/>
  <c r="D429" i="22"/>
  <c r="D432" i="22" s="1"/>
  <c r="D433" i="22" s="1"/>
  <c r="B136" i="29" s="1"/>
  <c r="D186" i="24"/>
  <c r="D187" i="24" s="1"/>
  <c r="D229" i="24"/>
  <c r="D230" i="24" s="1"/>
  <c r="D242" i="24"/>
  <c r="D263" i="24"/>
  <c r="D264" i="24" s="1"/>
  <c r="D285" i="26"/>
  <c r="D286" i="26" s="1"/>
  <c r="D318" i="26"/>
  <c r="D336" i="26"/>
  <c r="D337" i="26" s="1"/>
  <c r="D429" i="26"/>
  <c r="D101" i="19"/>
  <c r="D102" i="19" s="1"/>
  <c r="D160" i="23"/>
  <c r="D161" i="23" s="1"/>
  <c r="D160" i="25"/>
  <c r="D161" i="25" s="1"/>
  <c r="D101" i="27"/>
  <c r="D102" i="27" s="1"/>
  <c r="D263" i="18"/>
  <c r="D264" i="18" s="1"/>
  <c r="D285" i="20"/>
  <c r="D286" i="20" s="1"/>
  <c r="D318" i="20"/>
  <c r="D321" i="20" s="1"/>
  <c r="D322" i="20" s="1"/>
  <c r="D336" i="20"/>
  <c r="D337" i="20" s="1"/>
  <c r="D429" i="20"/>
  <c r="D432" i="20" s="1"/>
  <c r="D433" i="20" s="1"/>
  <c r="B135" i="29" s="1"/>
  <c r="D186" i="22"/>
  <c r="D187" i="22" s="1"/>
  <c r="D81" i="24"/>
  <c r="D206" i="24"/>
  <c r="D207" i="24" s="1"/>
  <c r="D451" i="24"/>
  <c r="D452" i="24" s="1"/>
  <c r="D134" i="26"/>
  <c r="D135" i="26" s="1"/>
  <c r="D146" i="26"/>
  <c r="D451" i="26"/>
  <c r="D452" i="26" s="1"/>
  <c r="D83" i="21"/>
  <c r="D84" i="21" s="1"/>
  <c r="D132" i="21"/>
  <c r="D133" i="21" s="1"/>
  <c r="D148" i="21"/>
  <c r="D149" i="21" s="1"/>
  <c r="D83" i="23"/>
  <c r="D84" i="23" s="1"/>
  <c r="D132" i="23"/>
  <c r="D133" i="23" s="1"/>
  <c r="D148" i="23"/>
  <c r="D149" i="23" s="1"/>
  <c r="D83" i="25"/>
  <c r="D84" i="25" s="1"/>
  <c r="D132" i="25"/>
  <c r="D133" i="25" s="1"/>
  <c r="D148" i="25"/>
  <c r="D149" i="25" s="1"/>
  <c r="D81" i="18"/>
  <c r="D96" i="18" s="1"/>
  <c r="D97" i="18" s="1"/>
  <c r="D206" i="18"/>
  <c r="D207" i="18" s="1"/>
  <c r="D285" i="18"/>
  <c r="D286" i="18" s="1"/>
  <c r="D318" i="18"/>
  <c r="D321" i="18" s="1"/>
  <c r="D322" i="18" s="1"/>
  <c r="D336" i="18"/>
  <c r="D337" i="18" s="1"/>
  <c r="D429" i="18"/>
  <c r="D432" i="18" s="1"/>
  <c r="D433" i="18" s="1"/>
  <c r="B134" i="29" s="1"/>
  <c r="D54" i="20"/>
  <c r="D55" i="20" s="1"/>
  <c r="D134" i="20"/>
  <c r="D135" i="20" s="1"/>
  <c r="D146" i="20"/>
  <c r="D147" i="20" s="1"/>
  <c r="D379" i="20"/>
  <c r="D380" i="20" s="1"/>
  <c r="D399" i="20"/>
  <c r="D400" i="20" s="1"/>
  <c r="D81" i="22"/>
  <c r="D82" i="22" s="1"/>
  <c r="D110" i="22"/>
  <c r="D111" i="22" s="1"/>
  <c r="D229" i="22"/>
  <c r="D230" i="22" s="1"/>
  <c r="D242" i="22"/>
  <c r="D243" i="22" s="1"/>
  <c r="D263" i="22"/>
  <c r="D264" i="22" s="1"/>
  <c r="D318" i="22"/>
  <c r="D319" i="22" s="1"/>
  <c r="D336" i="22"/>
  <c r="D337" i="22" s="1"/>
  <c r="D451" i="22"/>
  <c r="D452" i="22" s="1"/>
  <c r="B145" i="29" s="1"/>
  <c r="D285" i="24"/>
  <c r="D286" i="24" s="1"/>
  <c r="D443" i="24"/>
  <c r="D186" i="26"/>
  <c r="D187" i="26" s="1"/>
  <c r="D229" i="26"/>
  <c r="D230" i="26" s="1"/>
  <c r="D101" i="21"/>
  <c r="D102" i="21" s="1"/>
  <c r="D101" i="23"/>
  <c r="D102" i="23" s="1"/>
  <c r="D117" i="23"/>
  <c r="D118" i="23" s="1"/>
  <c r="D101" i="25"/>
  <c r="D102" i="25" s="1"/>
  <c r="D117" i="25"/>
  <c r="D118" i="25" s="1"/>
  <c r="D160" i="27"/>
  <c r="D161" i="27" s="1"/>
  <c r="D40" i="24"/>
  <c r="D41" i="24" s="1"/>
  <c r="D40" i="26"/>
  <c r="D41" i="26" s="1"/>
  <c r="D197" i="27"/>
  <c r="D198" i="27" s="1"/>
  <c r="B11" i="27" s="1"/>
  <c r="D194" i="27"/>
  <c r="D194" i="25"/>
  <c r="D194" i="23"/>
  <c r="D194" i="21"/>
  <c r="D194" i="19"/>
  <c r="D245" i="26"/>
  <c r="D246" i="26" s="1"/>
  <c r="D243" i="26"/>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88" i="24"/>
  <c r="D289" i="24" s="1"/>
  <c r="D245" i="24"/>
  <c r="D246" i="24" s="1"/>
  <c r="D243" i="24"/>
  <c r="D147" i="24"/>
  <c r="D149" i="24"/>
  <c r="D150" i="24" s="1"/>
  <c r="D164" i="24"/>
  <c r="D400" i="24"/>
  <c r="D402" i="24"/>
  <c r="D403" i="24" s="1"/>
  <c r="D96" i="24"/>
  <c r="D97" i="24" s="1"/>
  <c r="D82" i="24"/>
  <c r="D321" i="24"/>
  <c r="D322" i="24" s="1"/>
  <c r="D319" i="24"/>
  <c r="D432" i="24"/>
  <c r="D433" i="24" s="1"/>
  <c r="D430" i="24"/>
  <c r="D38" i="24"/>
  <c r="D347" i="24"/>
  <c r="D347" i="22"/>
  <c r="D40" i="22"/>
  <c r="D41" i="22" s="1"/>
  <c r="D501" i="22"/>
  <c r="B181" i="29" s="1"/>
  <c r="D402" i="22"/>
  <c r="D403" i="22" s="1"/>
  <c r="D400" i="22"/>
  <c r="D164" i="22"/>
  <c r="D449" i="22"/>
  <c r="D349" i="20"/>
  <c r="D350" i="20" s="1"/>
  <c r="D501" i="20"/>
  <c r="B180" i="29" s="1"/>
  <c r="D189" i="20"/>
  <c r="D190" i="20" s="1"/>
  <c r="D164" i="20"/>
  <c r="D451" i="20"/>
  <c r="D452" i="20" s="1"/>
  <c r="B144" i="29" s="1"/>
  <c r="D347" i="20"/>
  <c r="D449" i="20"/>
  <c r="D501" i="18"/>
  <c r="B179" i="29" s="1"/>
  <c r="D147" i="18"/>
  <c r="D164" i="18"/>
  <c r="D402" i="18"/>
  <c r="D403" i="18" s="1"/>
  <c r="D347" i="18"/>
  <c r="D449" i="18"/>
  <c r="D430" i="22" l="1"/>
  <c r="D349" i="22"/>
  <c r="D350" i="22" s="1"/>
  <c r="B118" i="29" s="1"/>
  <c r="D321" i="22"/>
  <c r="D322" i="22" s="1"/>
  <c r="B109" i="29" s="1"/>
  <c r="D245" i="22"/>
  <c r="D246" i="22" s="1"/>
  <c r="B91" i="29" s="1"/>
  <c r="D189" i="22"/>
  <c r="D190" i="22" s="1"/>
  <c r="B82" i="29" s="1"/>
  <c r="D149" i="22"/>
  <c r="D150" i="22" s="1"/>
  <c r="B73" i="29" s="1"/>
  <c r="D402" i="20"/>
  <c r="D403" i="20" s="1"/>
  <c r="B126" i="29" s="1"/>
  <c r="D319" i="20"/>
  <c r="D288" i="20"/>
  <c r="D289" i="20" s="1"/>
  <c r="B99" i="29" s="1"/>
  <c r="D245" i="20"/>
  <c r="D246" i="20" s="1"/>
  <c r="B90" i="29" s="1"/>
  <c r="D96" i="20"/>
  <c r="D97" i="20" s="1"/>
  <c r="B63" i="29" s="1"/>
  <c r="D40" i="20"/>
  <c r="D41" i="20" s="1"/>
  <c r="B54" i="29" s="1"/>
  <c r="D189" i="18"/>
  <c r="D190" i="18" s="1"/>
  <c r="B80" i="29" s="1"/>
  <c r="D40" i="18"/>
  <c r="D41" i="18" s="1"/>
  <c r="B53" i="29" s="1"/>
  <c r="D430" i="18"/>
  <c r="D319" i="18"/>
  <c r="D82" i="18"/>
  <c r="D149" i="18"/>
  <c r="D150" i="18" s="1"/>
  <c r="B71" i="29" s="1"/>
  <c r="D96" i="22"/>
  <c r="D97" i="22" s="1"/>
  <c r="B64" i="29" s="1"/>
  <c r="D197" i="21"/>
  <c r="D198" i="21" s="1"/>
  <c r="B11" i="21" s="1"/>
  <c r="D197" i="25"/>
  <c r="D198" i="25" s="1"/>
  <c r="B11" i="25" s="1"/>
  <c r="D149" i="20"/>
  <c r="D150" i="20" s="1"/>
  <c r="B72" i="29" s="1"/>
  <c r="D245" i="18"/>
  <c r="D246" i="18" s="1"/>
  <c r="B89" i="29" s="1"/>
  <c r="D288" i="18"/>
  <c r="D289" i="18" s="1"/>
  <c r="B98" i="29" s="1"/>
  <c r="D430" i="20"/>
  <c r="D189" i="24"/>
  <c r="D190" i="24" s="1"/>
  <c r="D288" i="26"/>
  <c r="D289" i="26" s="1"/>
  <c r="D349" i="26"/>
  <c r="D350" i="26" s="1"/>
  <c r="D288" i="22"/>
  <c r="D289" i="22" s="1"/>
  <c r="B100" i="29" s="1"/>
  <c r="D197" i="19"/>
  <c r="D198" i="19" s="1"/>
  <c r="B11" i="19" s="1"/>
  <c r="D197" i="23"/>
  <c r="D198" i="23" s="1"/>
  <c r="B11" i="23" s="1"/>
  <c r="D349" i="18"/>
  <c r="D350" i="18" s="1"/>
  <c r="B116" i="29" s="1"/>
  <c r="D504" i="26"/>
  <c r="D505" i="26" s="1"/>
  <c r="B12" i="26" s="1"/>
  <c r="D504" i="24"/>
  <c r="D505" i="24" s="1"/>
  <c r="B12" i="24" s="1"/>
  <c r="B125" i="29"/>
  <c r="B93" i="29"/>
  <c r="B75" i="29"/>
  <c r="B128" i="29"/>
  <c r="B101" i="29"/>
  <c r="B55" i="29"/>
  <c r="B107" i="29"/>
  <c r="B192" i="29"/>
  <c r="B191" i="29"/>
  <c r="B129" i="29"/>
  <c r="B127" i="29"/>
  <c r="B120" i="29"/>
  <c r="B119" i="29"/>
  <c r="B117" i="29"/>
  <c r="B111" i="29"/>
  <c r="B110" i="29"/>
  <c r="B108" i="29"/>
  <c r="B102" i="29"/>
  <c r="B92" i="29"/>
  <c r="B84" i="29"/>
  <c r="B83" i="29"/>
  <c r="B81" i="29"/>
  <c r="B74" i="29"/>
  <c r="B66" i="29"/>
  <c r="B65" i="29"/>
  <c r="B57" i="29"/>
  <c r="B56" i="29"/>
  <c r="D504" i="22" l="1"/>
  <c r="D505" i="22" s="1"/>
  <c r="B12" i="22" s="1"/>
  <c r="B188" i="29"/>
  <c r="D504" i="18"/>
  <c r="D505" i="18" s="1"/>
  <c r="D504" i="20"/>
  <c r="D505" i="20"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37" i="29" l="1"/>
  <c r="B27" i="29"/>
  <c r="B12" i="20"/>
  <c r="B26" i="29"/>
  <c r="B36" i="29"/>
  <c r="B12" i="18"/>
  <c r="B25" i="29"/>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<sst xmlns="http://schemas.openxmlformats.org/spreadsheetml/2006/main" count="4437" uniqueCount="644">
  <si>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</si>
  <si>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</si>
  <si>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</si>
  <si>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</si>
  <si>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</si>
  <si>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</si>
  <si>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</si>
  <si>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</si>
  <si>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</si>
  <si>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</si>
  <si>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</si>
  <si>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</si>
  <si>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</si>
  <si>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</si>
  <si>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</si>
  <si>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</si>
  <si>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</si>
  <si>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</si>
  <si>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</si>
  <si>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</si>
  <si>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</si>
  <si>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</si>
  <si>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</si>
  <si>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</si>
  <si>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</si>
  <si>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</si>
  <si>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</si>
  <si>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</si>
  <si>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</si>
  <si>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</si>
  <si>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</si>
  <si>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</si>
  <si>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</si>
  <si>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</si>
  <si>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</si>
  <si>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</si>
  <si>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</si>
  <si>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</si>
  <si>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</si>
  <si>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</si>
  <si>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</si>
  <si>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</si>
  <si>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</si>
  <si>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</si>
  <si>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</si>
  <si>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</si>
  <si>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</si>
  <si>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</si>
  <si>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</si>
  <si>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</si>
  <si>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</si>
  <si>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</si>
  <si>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</si>
  <si>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</si>
  <si>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</si>
  <si>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</si>
  <si>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</si>
  <si>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</si>
  <si>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</si>
  <si>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</si>
  <si>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</si>
  <si>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</si>
  <si>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</si>
  <si>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</si>
  <si>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</si>
  <si>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</si>
  <si>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</si>
  <si>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</si>
  <si>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</si>
  <si>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</si>
  <si>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</si>
  <si>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</si>
  <si>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</si>
  <si>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</si>
  <si>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</si>
  <si>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</si>
  <si>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</si>
  <si>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</si>
  <si>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</si>
  <si>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</si>
  <si>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</si>
  <si>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</si>
  <si>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</si>
  <si>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</si>
  <si>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</si>
  <si>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</si>
  <si>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</si>
  <si>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</si>
  <si>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</si>
  <si>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</si>
  <si>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</si>
  <si>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</si>
  <si>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</si>
  <si>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</si>
  <si>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</si>
  <si>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</si>
  <si>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</si>
  <si>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</si>
  <si>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</si>
  <si>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</si>
  <si>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</si>
  <si>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</si>
  <si>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</si>
  <si>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</si>
  <si>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</si>
  <si>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</si>
  <si>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</si>
  <si>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</si>
  <si>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</si>
  <si>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</si>
  <si>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</si>
  <si>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</si>
  <si>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</si>
  <si>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</si>
  <si>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</si>
  <si>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</si>
  <si>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</si>
  <si>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</si>
  <si>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</si>
  <si>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</si>
  <si>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</si>
  <si>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</si>
  <si>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</si>
  <si>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</si>
  <si>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</si>
  <si>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</si>
  <si>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</si>
  <si>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</si>
  <si>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</si>
  <si>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</si>
  <si>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</si>
  <si>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</si>
  <si>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</si>
  <si>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</si>
  <si>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</si>
  <si>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</si>
  <si>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</si>
  <si>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</si>
  <si>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</si>
  <si>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</si>
  <si>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</si>
  <si>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</si>
  <si>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</si>
  <si>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</si>
  <si>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</si>
  <si>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</si>
  <si>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</si>
  <si>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</si>
  <si>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</si>
  <si>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</si>
  <si>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</si>
  <si>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</si>
  <si>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</si>
  <si>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</si>
  <si>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</si>
  <si>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</si>
  <si>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</si>
  <si>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</si>
  <si>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</si>
  <si>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</si>
  <si>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</si>
  <si>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</si>
  <si>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</si>
  <si>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</si>
  <si>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</si>
  <si>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</si>
  <si>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</si>
  <si>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</si>
  <si>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</si>
  <si>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</si>
  <si>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</si>
  <si>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</si>
  <si>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</si>
  <si>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</si>
  <si>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</si>
  <si>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</si>
  <si>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</si>
  <si>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</si>
  <si>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</si>
  <si>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</si>
  <si>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</si>
  <si>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</si>
  <si>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</si>
  <si>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</si>
  <si>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</si>
  <si>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</si>
  <si>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</si>
  <si>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</si>
  <si>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</si>
  <si>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</si>
  <si>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</si>
  <si>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</si>
  <si>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</si>
  <si>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</si>
  <si>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</si>
  <si>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</si>
  <si>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</si>
  <si>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</si>
  <si>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</si>
  <si>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</si>
  <si>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</si>
  <si>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</si>
  <si>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</si>
  <si>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</si>
  <si>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</si>
  <si>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</si>
  <si>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</si>
  <si>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</si>
  <si>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</si>
  <si>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</si>
  <si>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</si>
  <si>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</si>
  <si>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</si>
  <si>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</si>
  <si>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</si>
  <si>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</si>
  <si>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</si>
  <si>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</si>
  <si>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</si>
  <si>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</si>
  <si>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</si>
  <si>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</si>
  <si>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</si>
  <si>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</si>
  <si>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</si>
  <si>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</si>
  <si>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</si>
  <si>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</si>
  <si>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</si>
  <si>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</si>
  <si>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</si>
  <si>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</si>
  <si>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</si>
  <si>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</si>
  <si>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</si>
  <si>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</si>
  <si>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</si>
  <si>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</si>
  <si>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</si>
  <si>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</si>
  <si>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</si>
  <si>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</si>
  <si>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</si>
  <si>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</si>
  <si>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</si>
  <si>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</si>
  <si>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</si>
  <si>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</si>
  <si>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</si>
  <si>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</si>
  <si>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</si>
  <si>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</si>
  <si>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</si>
  <si>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</si>
  <si>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</si>
  <si>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</si>
  <si>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</si>
  <si>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</si>
  <si>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</si>
  <si>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</si>
  <si>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</si>
  <si>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</si>
  <si>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</si>
  <si>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</si>
  <si>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</si>
  <si>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</si>
  <si>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</si>
  <si>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</si>
  <si>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</si>
  <si>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</si>
  <si>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</si>
  <si>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</si>
  <si>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</si>
  <si>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</si>
  <si>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</si>
  <si>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</si>
  <si>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</si>
  <si>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</si>
  <si>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</si>
  <si>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</si>
  <si>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</si>
  <si>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</si>
  <si>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</si>
  <si>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</si>
  <si>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</si>
  <si>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</si>
  <si>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</si>
  <si>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</si>
  <si>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</si>
  <si>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</si>
  <si>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</si>
  <si>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</si>
  <si>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</si>
  <si>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</si>
  <si>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</si>
  <si>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</si>
  <si>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</si>
  <si>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</si>
  <si>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</si>
  <si>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</si>
  <si>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</si>
  <si>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</si>
  <si>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</si>
  <si>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</si>
  <si>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</si>
  <si>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</si>
  <si>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</si>
  <si>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</si>
  <si>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</si>
  <si>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</si>
  <si>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</si>
  <si>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</si>
  <si>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</si>
  <si>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</si>
  <si>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</si>
  <si>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</si>
  <si>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</si>
  <si>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</si>
  <si>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</si>
  <si>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</si>
  <si>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</si>
  <si>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</si>
  <si>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</si>
  <si>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</si>
  <si>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</si>
  <si>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</si>
  <si>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</si>
  <si>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</si>
  <si>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</si>
  <si>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</si>
  <si>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</si>
  <si>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</si>
  <si>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</si>
  <si>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</si>
  <si>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</si>
  <si>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</si>
  <si>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</si>
  <si>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</si>
  <si>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</si>
  <si>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</si>
  <si>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</si>
  <si>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</si>
  <si>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</si>
  <si>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</si>
  <si>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</si>
  <si>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</si>
  <si>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</si>
  <si>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</si>
  <si>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</si>
  <si>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</si>
  <si>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</si>
  <si>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</si>
  <si>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</si>
  <si>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</si>
  <si>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</si>
  <si>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</si>
  <si>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</si>
  <si>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</si>
  <si>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</si>
  <si>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</si>
  <si>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</si>
  <si>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</si>
  <si>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</si>
  <si>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</si>
  <si>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</si>
  <si>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</si>
  <si>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</si>
  <si>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</si>
  <si>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</si>
  <si>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</si>
  <si>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</si>
  <si>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</si>
  <si>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</si>
  <si>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</si>
  <si>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</si>
  <si>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</si>
  <si>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</si>
  <si>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</si>
  <si>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</si>
  <si>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</si>
  <si>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</si>
  <si>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</si>
  <si>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</si>
  <si>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</si>
  <si>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</si>
  <si>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</si>
  <si>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</si>
  <si>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</si>
  <si>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</si>
  <si>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</si>
  <si>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</si>
  <si>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</si>
  <si>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</si>
  <si>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</si>
  <si>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</si>
  <si>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</si>
  <si>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</si>
  <si>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</si>
  <si>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</si>
  <si>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</si>
  <si>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</si>
  <si>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</si>
  <si>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</si>
  <si>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</si>
  <si>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</si>
  <si>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</si>
  <si>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</si>
  <si>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</si>
  <si>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</si>
  <si>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</si>
  <si>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</si>
  <si>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Centre Urbain Nord</t>
  </si>
  <si>
    <t>Mejed HENI &amp; Haithem BOUGAALECH</t>
  </si>
  <si>
    <t>Un boudin de salami entamé était non identifié.</t>
  </si>
  <si>
    <t>Correct</t>
  </si>
  <si>
    <t>Ecarter la pelle à glace défectueuse et garder uniquement celle en cours d'utilisation.</t>
  </si>
  <si>
    <t>Présence d'un trou au plafond dans la chambre froide fruits et légumes.</t>
  </si>
  <si>
    <t>Stagnation d'eau dans la chambre froide poissonnerie.</t>
  </si>
  <si>
    <t xml:space="preserve">Rayon olives, épices et condiments: Le système de fermeture à pédale de la poubelle était défaillant.  </t>
  </si>
  <si>
    <t>Fixer et afficher l'horaire d'évacuation des déchets.</t>
  </si>
  <si>
    <t xml:space="preserve">Absence du certificat de salubrité de Sopat le 11/03/2017. </t>
  </si>
  <si>
    <t>M. Mourad (DM) &amp; Chefs rayons</t>
  </si>
  <si>
    <t>Prévoir un étui pour les thermomètres</t>
  </si>
  <si>
    <t>Assurer le classement des certificats par date.</t>
  </si>
  <si>
    <t>Le responsable réception n'était pas muni d'un badge. Il était vêtu d'une tenue civile.</t>
  </si>
  <si>
    <t>La date de fin d'utilisation des cartons entamés n'était pas enregistrée. Une sensibilisation a eu lieu sur place.</t>
  </si>
  <si>
    <t>Respecter le remplissage des cases dans les tableaux de traçabilité. Veiller à n'utiliser que les versions en vigueur.</t>
  </si>
  <si>
    <t>Renforcer le nettoyage des DEIV. Le plateau de récupération était rempli de cadavres.</t>
  </si>
  <si>
    <t>Exiger le respect des règles d'étiquetage de la part des fournisseurs et renforcer le contrôle avant exposition.</t>
  </si>
  <si>
    <t>Absence de code couleur pour les ustensiles de travail</t>
  </si>
  <si>
    <t>Le thermomètre utilisé aurait du être écarté du rayon car lors des dernières vérifications l'écart constaté était supérieur à 2°.</t>
  </si>
  <si>
    <t>Enregistrer les valeurs de températures relevées exactement avec un thermomètre fiable.</t>
  </si>
  <si>
    <t>Les horaires de décontamination doivent être fixés et affichés au niveau du rayon. Ces actions doivent être menées en fin de service pour le service suivant.</t>
  </si>
  <si>
    <t>Les ongles de la préparatrice au niveau du stand étaient longs</t>
  </si>
  <si>
    <t>Adopter le nouveau mode d'enregistrement (P et S)</t>
  </si>
  <si>
    <t>Lors de la détection d'une non-conformité relative aux températures d'exposition, le meuble doit être mis à l'écart. Pour exposer les produits, il faudra s'adresser à la qualité</t>
  </si>
  <si>
    <t>Les durées d'exposition n'étaient pas enregistrées correctement. Les opérateurs ne notaient pas l'heure du début d'exposition et l'heure de fin d'exposition, mais ils notaient 2h30 pour chaque exposition</t>
  </si>
  <si>
    <t>Le 13/03, utilisation du jambon 3 poivres ouvert le 10/03. 
Le 11 et le 12/03, utilisation du jambon 3 poivres ouvert le 01er /03. Ainsi il y a eu dépassement de la durée de vie du produit exposés (7 jours ouvert au rayon) et aussi non respect du concept FEFO (first expired first out) car le 13/03 ils auraient du ouvrir un autre boudin.</t>
  </si>
  <si>
    <t>Respecter la durée d'exposition des produits entamés (07 jours) et le concept FEFO</t>
  </si>
  <si>
    <t>Fournir un thermomètre pour le rayon charcuterie fromage uniquement.</t>
  </si>
  <si>
    <t>Les piques prix étaient rouillés. Remplacer ces éléments.</t>
  </si>
  <si>
    <t>Les températures à cœur des produits stockés ne sont pas enregistrées.</t>
  </si>
  <si>
    <t>Un sac de morceau de viande sous-vide n'était pas identifié.</t>
  </si>
  <si>
    <t>Nettoyage des locaux et des équipements pendant la mise en barquette des morceaux de viandes.
Le risque d'éclaboussures est couru.</t>
  </si>
  <si>
    <t>Evacuation des déchets pendant l'emballage des produits en barquette. Aussi la poubelle n'était dans son local car la porte d'évacuation était bloquée</t>
  </si>
  <si>
    <t>Les emballages étaient entreposés à l'endroit et non pas à l'envers.</t>
  </si>
  <si>
    <t>Respecter le remplissage des cases du tableau de traçabilité</t>
  </si>
  <si>
    <t xml:space="preserve">Le tableau de vérification mensuelle des températures de la chambre froide n'était pas rempli (petit tableau en bas de la page). </t>
  </si>
  <si>
    <t>Utilisation d'une planche de découpe de couleur rouge et d'un couteau à manche orange. Exiger des outils en respectant le code couleur ou procéder à un autre mode d'identification et affichage (Exemple: coin limé)</t>
  </si>
  <si>
    <t>Entreposage des paquets de sucre à même le sol</t>
  </si>
  <si>
    <t>Les produits de casse et de retour ne sont pas séparés des produits conformes. Absence de panneau ou de sectorisation et d'identification.</t>
  </si>
  <si>
    <t>Séparer totalement ces produits et identifier les.</t>
  </si>
  <si>
    <t>Les autocontrôles n'étaient pas affichés dans le tableau.</t>
  </si>
  <si>
    <t>Afficher le tableau d'enregistrement des autocontrôles.</t>
  </si>
  <si>
    <t>Les déchets d'éclatement de sacs de thé n'étaient pas nettoyés</t>
  </si>
  <si>
    <t>Les DLC des sacs de thé n'était pas lisibles. Ces produits ne doivent pas être exposés.</t>
  </si>
  <si>
    <t>Le port du badge est obligatoire</t>
  </si>
  <si>
    <t>Voir Fruits et légumes</t>
  </si>
  <si>
    <t>Les vestes étaient entreposées au dessus des casiers. Prévoir un porte manteau</t>
  </si>
  <si>
    <t>Développement d'une odeur de remugle.</t>
  </si>
  <si>
    <t>Absence de papier. Prévoir un rouleau à disposition en attendant l'installation d'un distributeur.</t>
  </si>
  <si>
    <t>Le récipient d'huile usagée n'était pas identifié.</t>
  </si>
  <si>
    <t>Le local des déchets manquait de propreté. Nettoyer les bennes à ordures après utilisation.</t>
  </si>
  <si>
    <t>Les rapports d'audit et les plans d'action ne sont pas disponibles dans tous les rayons (Exemple: PGC et boucherie)</t>
  </si>
  <si>
    <t>En cours de poinçonnage 2017</t>
  </si>
  <si>
    <t>Les bulletins des analyses au laboratoire (Multilab) ne sont pas disponibles dans tous les rayon (Exemple: boucherie)</t>
  </si>
  <si>
    <t>Une copie de chaque certificat doit être conservée 2 ans dans la boucherie.</t>
  </si>
  <si>
    <t>Non encore mis en œuvre</t>
  </si>
  <si>
    <t>Entreposage du sac de noix de coco sur une palette en bois. Le nettoyage n'était pas satisfaisant à ce niveau.</t>
  </si>
  <si>
    <t>Renforcer le nettoyage des billots</t>
  </si>
  <si>
    <t>Stocker le pain de mie à température ambiante et non pas dans la chambre froide positive
Les produits semi-cuit, de Hlima Farhat n'étaient pas étiquetés.</t>
  </si>
  <si>
    <t xml:space="preserve">Prévoir un préau de protection contre le soleil au niveau de la partie externe du quai de réception. </t>
  </si>
  <si>
    <t>Développement de givre dans l'unique chambre froide négative</t>
  </si>
  <si>
    <t>Dégivrer cette chambre</t>
  </si>
  <si>
    <t>Les extracteurs au dessus des fours ne  sont pas protégés et non fonctionnels.</t>
  </si>
  <si>
    <t>Développement de rouille sur le revêtement du laboratoire</t>
  </si>
  <si>
    <t>Le meuble froid présentait des températures élevées &gt;15°C</t>
  </si>
  <si>
    <t>Réparer le meuble</t>
  </si>
  <si>
    <t>Renforcer le nettoyage de la hotte</t>
  </si>
  <si>
    <t>Les sandwiches et les english pies étaient à T&gt;15°</t>
  </si>
  <si>
    <t>Les revêtements sont écaillés à plusieurs niveaux avec développement de rouille.</t>
  </si>
  <si>
    <t>Le collecteur du support des carcasses est abîmé.
Le hachoir était en panne le jour de l'audit</t>
  </si>
  <si>
    <t>Les extracteurs sont trop bruyants, la mise en marche est manuelle.
Développement de moisissures sur les extracteurs</t>
  </si>
  <si>
    <t>Absence de distributeurs de papier</t>
  </si>
  <si>
    <t>Fournir ces éléments</t>
  </si>
  <si>
    <t>Le col de signe du lave-mains de la boucherie est rouillé</t>
  </si>
  <si>
    <t>Placards étroits</t>
  </si>
  <si>
    <t>Développement de rouille dans la plonge de la pâtisserie et celle de la boucherie et de la pâtisserie</t>
  </si>
  <si>
    <t>La porte de la réception était maintenue ouverte toute la matinée même en l'absence de réception.
La porte donnant vers l'extérieur au niveau du local du tableau d'affichage du PGC n'était pas étanche (voir technique)</t>
  </si>
  <si>
    <t xml:space="preserve">Afficher les horaires d'évacuation des déchets dans tous les rayons après s'être convenu la-dessus avec tous les chefs rayons. </t>
  </si>
  <si>
    <t>Les instructions doivent être affichées en couleurs</t>
  </si>
  <si>
    <t>Absence des certificats de salubrité dans la boucherie.</t>
  </si>
  <si>
    <t>La zone prévue pour les déchets liquides n'était pas identifiée. 
Des palettes placées dans la zone de réception bloquaient l'entrée de la matière première dans la chambre froide du rayon  traiteur. Les palettes de produits liquides bloquaient l'évacuation des déchets de la boucherie. Les palettes de ces produits étaient maintenues contre les murs en raison de l'étroitesse des locaux.</t>
  </si>
  <si>
    <t>Le responsable maîtrisait les protocoles. Prévoir une formation sur la procédure de réception pour le nouveau recruté.</t>
  </si>
  <si>
    <t>Exiger une étiquetage complet de la part du fournisseur</t>
  </si>
  <si>
    <t>Les caisses entreposées dans la chambre froide en prévenance de la société Hlima Farhat, dans lesquels le pain pré-cuit était livré étaient d'une propreté insatisfaisante.
Aviser le fournisseur par rapport à cet écart.</t>
  </si>
  <si>
    <t>La décontamination des œufs et des fruits doit avoir lieu à la fin de la journée pour le lendemain. 
Les œufs devront être maintenus dans un récipient propre et hermétiquement fermé.</t>
  </si>
  <si>
    <t>Adopter les nouvelles diapositives d'enregistrement de l'autocontrôle du nettoyage et de désinfection P ou S/P.</t>
  </si>
  <si>
    <t>L'étiquette du "maamoule rond" et des "gourmandis panachés", en provenance de Cookie d'or, ne portait ni la liste des ingrédients ni la langue arabe.
L'étiquette du "Makroudh grand-mère" ainsi que celle du "Makroudh petit modèle", en provenance de Essaada, n'indiquait pas la présence  du sésame. Le sésame est un produit allergène, sa présence doit être mentionné dans l'étiquette du produit.
Ces non-conformités sont d'ordre réglementaire (AM du 03 septembre 2008).
Aviser ces deux fournisseurs par rapport à ces écarts.</t>
  </si>
  <si>
    <t>Le tableau d'enregistrement des vérifications mensuelles des températures de la chambre froide à la thermosonde (petit tableau) n'était pas rempli.</t>
  </si>
  <si>
    <t>Les température de cuisson étaient relevées à l'aide d'un thermomètre qui aurait du être écarté suite à la vérification. Les valeurs constatées ne sont pas à prendre en considération.</t>
  </si>
  <si>
    <t>Acquérir un nouveau thermomètre</t>
  </si>
  <si>
    <t>Les poulets cuits pour la préparation des sandwiches ne sont pas tracés. Enregistrer les lots et les dates de cuisson de ces produits ainsi que leur température de fin de cuisson.</t>
  </si>
  <si>
    <t>Les sandwiches et les english pies étaient exposés dans une vitrine avec une température à cœur &gt;15°C.</t>
  </si>
  <si>
    <t>Durée d'exposition des produits</t>
  </si>
  <si>
    <t>Utilisation du même thermomètre que le rayon traiteur. Celui-ci aurait du être écarté.</t>
  </si>
  <si>
    <t>Adopter les nouvelles diapositives d'enregistrement de l'autocontrôle du nettoyage et de désinfection S, P ou S/P.</t>
  </si>
  <si>
    <t>Les quantités des matières premières et des produits finis ne sont pas enregistrées.
Les DLC des produits finis ne sont pas enregistrées.</t>
  </si>
  <si>
    <t>L'opérateur travaillait anciennement dans la poissonnerie, il a gardé la même tenue. La charte vestimentaire n'avait pas été respectée.</t>
  </si>
  <si>
    <t xml:space="preserve">Glaçage étiquetage des produits </t>
  </si>
  <si>
    <t xml:space="preserve">L'état de propreté de l'armoire UV était insatisfaisant. </t>
  </si>
  <si>
    <t>Les serres réceptionnées le 13/03/2017 étaient d'une fraicheur insatisfaisante (couleur des branchies et signe du godet positif).
Renforcer le contrôle à la réception.</t>
  </si>
  <si>
    <t xml:space="preserve">Les produits faisant l'objet de vente spécifique n'étaient pas pris en compte dans la traçabilité. 
Ces pratiques engendrent une perte de maîtrise de la traçabilité.  
Enregistrer dans le document de traçabilité tous les produits et en particulier les produits faisant l'objet de vente spécifique. </t>
  </si>
  <si>
    <t>Adopter les nouvelles dispositives d'enregistrement de l'autocontrôle du nettoyage et de désinfection S, P ou S/P.</t>
  </si>
  <si>
    <t>Utilisation d'une ancienne version de la fiche d'enregistrement des températures. Télécharger les dernières versions depuis le portail.</t>
  </si>
  <si>
    <t xml:space="preserve">Les ardoises indiquant les prix ne mentionnaient pas les noms en arabe des fruits et légumes en exposition. </t>
  </si>
  <si>
    <t xml:space="preserve">L'étiquette  Carrefour, collée sur les barquettes de fraises en provenance de SODEA,  cachait l'étiquette du fournisseur.
Veiller à ce que les deux étiquettes soient claires et visibles. 
</t>
  </si>
  <si>
    <t>La propreté était insatisfaisante le jour de l'audit (toiles d'araignée, poussières et déchets de cartons accumulés).</t>
  </si>
  <si>
    <t xml:space="preserve">Absence d'odeur nauséabonde </t>
  </si>
  <si>
    <t>L'élément d'exposition des huiles d'olives était rouillé</t>
  </si>
  <si>
    <t>Le plafond de la réserve présente des trous et des  irrégularités qui favorisent le développement des toiles d'araignées.</t>
  </si>
  <si>
    <t>Présence de givre dans la chambre froide des produits surgelés.
Présence de rouille près des jointures de la chambre froide positive. 
Présence de crevasse à l'entrée de la chambre froide positive.</t>
  </si>
  <si>
    <t xml:space="preserve">Absence d'eau chaude dans le local poubelle. Le nettoyage est effectué à l'eau froide. </t>
  </si>
  <si>
    <t>Renforcer l'étanchéité de la grande porte dans le local d'affichage du PGC.</t>
  </si>
  <si>
    <t>Développement de givre dans la chambre froide des surgelés (voir plus haut)</t>
  </si>
  <si>
    <t>Taux de réalisation du plan d'action précédent</t>
  </si>
  <si>
    <t xml:space="preserve">Les valeurs ne sont pas enregistrées. </t>
  </si>
  <si>
    <t>Noter les doses d'épices ajoutées à chaque mélange pour les viandes destinées au merguez.</t>
  </si>
  <si>
    <t>Présence de piqûres de moisissures sur les affiches de la boucherie.</t>
  </si>
  <si>
    <t>Température du labo = 12,9°C.</t>
  </si>
  <si>
    <t>Absence de papier essuie-mains.</t>
  </si>
  <si>
    <t>Présence de piqûres de moisissures sur les grilles de l'évaporateur du laboratoire.</t>
  </si>
  <si>
    <t>Le billot et les planches de découpe sont fortement fissurés; assurer le rabotage de ces équipements.</t>
  </si>
  <si>
    <t>La température du labo = 12°C</t>
  </si>
  <si>
    <t>Utilisation d'une seule planche pour la découpe des denrées alimentaires de différente nature. Prévoir des planches séparées pour la découpe des produits crus et des produits cuits.</t>
  </si>
  <si>
    <t>La température du meuble froid est 3,2°C</t>
  </si>
  <si>
    <t>Présence d'une odeur de regard dans la plonge de la pâtisserie.</t>
  </si>
  <si>
    <t>Utilisation du même thermomètre que le rayon fromage/charcuterie.</t>
  </si>
  <si>
    <t>T° de la chambre froide est 5,8°C.</t>
  </si>
  <si>
    <t>Les échantillons vérifiés sont conformes</t>
  </si>
  <si>
    <t xml:space="preserve">Absence de langue arabe sur les ardoises indiquant les prix et  les noms des fruits et légumes en exposition. </t>
  </si>
  <si>
    <t>Présence de rouille sur les étagères de conserve.</t>
  </si>
  <si>
    <t>Accumulation de restes de carton dans la réserve; le nettoyage devient difficile</t>
  </si>
  <si>
    <t>Taux d'hygrométrie = 40%</t>
  </si>
  <si>
    <t>Stockage des épices dans un chariot clients dans la réserve bazar.</t>
  </si>
  <si>
    <t>Utilisation de palettes en bois usées avec des clous apparents pour l'entreposage des sacs à sucre.</t>
  </si>
  <si>
    <t>Le revêtement du sol est écaillé.</t>
  </si>
  <si>
    <t>Non réalisé</t>
  </si>
  <si>
    <t>La porte du quai de réception n'est pas étanche, les jointures sont détériorées.</t>
  </si>
  <si>
    <t>Le revêtement du sol de la chambre froide négative est crevassé.</t>
  </si>
  <si>
    <t>Présence de trous au plafond; source de nuisibles.</t>
  </si>
  <si>
    <t>Etat de propreté satisfaisant.</t>
  </si>
  <si>
    <t>Vérifier la conformité des étiquettes des produits pour une meilleure maitrise de la traçabilité.</t>
  </si>
  <si>
    <t>L'étiquette fournisseur (SOPRAL) des mini pains chocolat comportait la mention  "pâté poulet" avec la liste d'ingrédients relative à ce produit. Il y'a perte de la traçabilité des produits.</t>
  </si>
  <si>
    <t>Stockage des viandes rouges et blanches dans la même chambre froide. La séparation n'était pas optimale entre les 2 catégories de produits.</t>
  </si>
  <si>
    <t>La viande issue du parage n'était pas enregistrée comme article dans le cahier de fabrication.</t>
  </si>
  <si>
    <t>Présence des abricots moisis. Renforcer le triage des produits exposés.
Exposition des bananes sur du papier cadeau. Cet emballage n'est pas de grade alimentaire.</t>
  </si>
  <si>
    <t>La température de stockage exigée pour les œufs provenant de 'CHAHIA' est moins de 15°C. On note que la température ambiante au rayon était 24°C.</t>
  </si>
  <si>
    <t>La durée de vie de deux boites de glace "BAVARESE Dolce Amargo" était dépassé depuis le 09/05/2017</t>
  </si>
  <si>
    <t>La harissa et la purée d'ail n'étaient pas exposés par papier film.</t>
  </si>
  <si>
    <t>T(exposition) volaille= 4,5°C
T(exposition) viande rouge= 7°C</t>
  </si>
  <si>
    <t>T° affichée est 3,7°C</t>
  </si>
  <si>
    <t>Absence de séparation dans la chambre froide boucherie (entre la zone de stockage de la viande rouge et la viande blanche).</t>
  </si>
  <si>
    <t>Absence de dispositifs de papier essuie-mains aux vestiaires.</t>
  </si>
  <si>
    <t>Mme Meriam CHOUCHENE &amp; M. Bilel HAMDI</t>
  </si>
  <si>
    <t>Directeur magasin &amp; chefs rayons</t>
  </si>
  <si>
    <t>Les caisses fournisseur 'de la société Hlima Farhat' utilisées pour le stockage du pain précuit étaient fortement souillées. Certaines étaient abimées.</t>
  </si>
  <si>
    <t>Les horaires de décontamination des œufs et fruits coïncidaient avec les horaires de manipulation des autres préparations. Ces actions doivent être menées en fin de service pour le service suivant.</t>
  </si>
  <si>
    <t>Les étiquettes du fournisseur 'Hlel Date' des cookies exposés n'ont pas été gardées à la fin du carton. Le suivi de la durée de vie des produits n'est plus maitrisé.</t>
  </si>
  <si>
    <t>Utiliser des devons jetables lors du lavage des œufs pour éviter la contamination croisée.</t>
  </si>
  <si>
    <t xml:space="preserve">Dépassement de la durée de vie secondaire des champignons entamés; la date d'ouverture est 28/05/20017. Nous rappelons que la durée de vie des conserves entamés est de j+ 2.
</t>
  </si>
  <si>
    <t>Les températures à cœur des produits étaient partiellement notées.</t>
  </si>
  <si>
    <t>Etat de propreté du billot insatisfaisant.</t>
  </si>
  <si>
    <t>Les emballages n'étaient pas protégés et n'étaient pas entreposés à l'envers. Centaines barquettes présentaient des souillures.</t>
  </si>
  <si>
    <t xml:space="preserve">Respect des durées de vie des produits trad. exposés dans le stand </t>
  </si>
  <si>
    <t>Etat de propreté des linéaires d'exposition des légumes insatisfaisant.</t>
  </si>
  <si>
    <t>Non respect du FEFO des produits salades d'ananas (DLC 05/06 &amp; 03/06)</t>
  </si>
  <si>
    <t>Présence de boites de boissons gazeuses à l'état cabossé.
Présence de boites de chips 'Pingles' à l'état gonflé.
Présence de la saumure sur l'emballage externe des boites de piments.</t>
  </si>
  <si>
    <t>Absence de langue arabe sur l'étiquette du fromage au saumon provenant de 'Madame Loïk'. Il s'agit d'une non-conformité réglementaire (AM 3 SEPTEMBRE 2008). Aviser le service qualité et achat sur cet écart.</t>
  </si>
  <si>
    <t>Bien que la DLC des pains hamburger 'Maison du boulanger' n'a pas été dépassé, on note la présence de piqûres de moisissures dans le produit; Aviser le fournisseur sur cet écart.</t>
  </si>
  <si>
    <t xml:space="preserve">Présence de signe de recongélation suite à une décongélation au niveau des produits de la mer surgelés;  On note qu'une panne est survenue le 22/06/2017 sans qu'elle soit mentionnée dans les autocontrôles. Veiller à mentionner les pannes techniques relatives au froid et d'enregistrer les actions correctives établies.
</t>
  </si>
  <si>
    <t>Absence de la liste des ingrédients sur l'étiquette Carrefour des produits provenant de 'cookies d'or' réemballés.
Absence de langue arabe sur les étiquettes des pâtisseries provenant de 'Mme Fathallah'.
Le kaak aux fenouils était étiqueté par une étiquette de kaak aux sésames et sa liste d'ingrédients.
Absence de la liste d'ingrédients pour le biscuit chocolat. Il s'agit de non-conformités réglementaires (AM 03 SEP 2008).</t>
  </si>
  <si>
    <t>Dr Hend KAMOUN</t>
  </si>
  <si>
    <t>Chefs rayons</t>
  </si>
  <si>
    <t>assurer l'enregistrement du contrôle a la reception des produits livrés par l'entrepot</t>
  </si>
  <si>
    <t>utilisation de pelle en bois</t>
  </si>
  <si>
    <t>présence de gâteau crème au beurre noisette 20x20 présentant des traces de moisissures bien qua la DLC n’est pas dépassée est le 09/11/2017 (food solution  lot 13100517)</t>
  </si>
  <si>
    <t>renforcer le contrôle produit avant exposition</t>
  </si>
  <si>
    <t>tracabilité non fiable vu que les données inscrites sur la fiche de tracabilité ne correspondent pas aux données du fournisseur (lot, DF, DLC) ex:pour creme au beurre noisette 20*20 et gateau soirée 24. manque de tracabilité pour le produt creme au beurre café *3 emballé le 30/07/17</t>
  </si>
  <si>
    <t>utilisation d'une ancienne version de fiche de contrôle poids</t>
  </si>
  <si>
    <t xml:space="preserve">les deux produits (tarte crumble aux pommes et aux dattes) sont cuits sur place et  leur étiquette porte la mention décongelé à ne pas recongeler,                                      Absence de langue arabe sur les étiquettes des pâtisseries provenant de 'Mme Fathallah'.                            </t>
  </si>
  <si>
    <t>nettoyage desinfection des œufs est fait quelques jours avant son utilisation. Assurer le nettoyage desinfection la veille ou le jour meme de son utilisation, une formation sur place a été faite concernant la désinfection des œufs et fruits</t>
  </si>
  <si>
    <t>T° affichée est 5,4°C et celle vérifiée 4,5°C</t>
  </si>
  <si>
    <t>Les fours ne sont pas reliés aux hottes aspirantes</t>
  </si>
  <si>
    <t>mozarella entamé non identifiée par la date d'entame</t>
  </si>
  <si>
    <t>le meuble réfrigéré sandwichs est sale</t>
  </si>
  <si>
    <t>Le revêtement du sol de la chambre froide négative traiteur est crevassé.</t>
  </si>
  <si>
    <t>vitre du meuble sandwich est brisé</t>
  </si>
  <si>
    <t>manque des DLC sur les étiquettes balance des sandwichs ronds</t>
  </si>
  <si>
    <t>etagères tres sales dans la chambre froide</t>
  </si>
  <si>
    <t>Poussoir sale depuis la veille</t>
  </si>
  <si>
    <t>dépôt de givre au niveau évaporateur de la chambre froide positive boucherie</t>
  </si>
  <si>
    <t>Mélangeur, armoire UV, balance et plaque chauffante sont en panne</t>
  </si>
  <si>
    <t>Fuite d’eau au niveau du poste lave main boucherie</t>
  </si>
  <si>
    <t>identifier le thermomètre a sonde</t>
  </si>
  <si>
    <t>mélange manuelle de la viande hachée vu que le mélangeur est en panne</t>
  </si>
  <si>
    <t>port de bracelet</t>
  </si>
  <si>
    <t>enregistrement systématique de S/P sur la fiche d'autocontrole Nettoyage</t>
  </si>
  <si>
    <t>réparer ces equipements</t>
  </si>
  <si>
    <t>utilisation d'une ancienne version de fiche de tracabilité pour les produits surgelés</t>
  </si>
  <si>
    <t>Renforcer le contrôle de DLC</t>
  </si>
  <si>
    <t>présence de produits périmés :
• 1 sauce barbecue DLC 03/07/16
• 1 boite olive sehli safir DLC 05/06/17 
• 2 paquets kellog’s chocolat DLC 28/07/17</t>
  </si>
  <si>
    <t>présentation des sacs de sucre dans un caddy et le client se sert seul</t>
  </si>
  <si>
    <t>présence de 3 seaux d’olives noires slices périmés dont la DF : juillet 2017 et Date limite : aout 2017 (ces produits ont été réceptionnés le 28/07/17)</t>
  </si>
  <si>
    <t>traces de moisissures au niveau mur et lave main</t>
  </si>
  <si>
    <t>%</t>
  </si>
  <si>
    <t>Manque l'affichage du rapport réception</t>
  </si>
  <si>
    <t>distributeur savon liquide en panne</t>
  </si>
  <si>
    <t>Climatiseur en panne dans le local déchets</t>
  </si>
  <si>
    <t>Dr hend KAMOUN</t>
  </si>
  <si>
    <t>Directeur magasin et chefs rayons</t>
  </si>
  <si>
    <t>assurer l'enregistrement du contrôle a la reception des produits livrés par l'entrepot ex: poissons, charcuteries et fromages</t>
  </si>
  <si>
    <t>Les produits suivants sont livrés sans aucun étiquetage (DF, DLC, compositions, etc….) ex :
• Les confiseries de nougat du fournisseur société commerciale de distribution 
• Assida noisette et zgougou du fournisseur Mme FATHALLAH</t>
  </si>
  <si>
    <t>Vu que certains produits ne comportent pas de DLC fournisseur il serait impossible de faire le suivi de leur DLC ex: confiseries nougats, assida</t>
  </si>
  <si>
    <t xml:space="preserve">Les étiquettes de tartes et tartelettes aux fruits ne comportent pas la mention « décongelé à ne pas recongeler ».                                                                          manque d’indication du sésame (allergène majeur) sur l’étiquetage des produits makroudh grand et petit modèle                                                          l’étiquette de pain hamburger comporte DL à la place de DF (date de fabrication)                                        L’etiquette carrefour ne comporte pas les œufs (allergène majeur) dans la composition de assida noisette                                                             </t>
  </si>
  <si>
    <t>eviter d'enregistrer les températures de cuisson pour les produits livrés cuits ex: steak, cotelette</t>
  </si>
  <si>
    <t>traiteur: Manque de pistolet pour la canne à mousse</t>
  </si>
  <si>
    <t>température du meuble sandwich affichée est 4,3°C et vérifiée 2,3°C</t>
  </si>
  <si>
    <t>manque d'indication de la DF sur l'étiquette fournisseur du fromage crottin de chèvre</t>
  </si>
  <si>
    <t>Poussoir sale après nettoyage</t>
  </si>
  <si>
    <t>manque de tracabilité pour cuisses poulet emballées le 26/11/17</t>
  </si>
  <si>
    <t>dépassement des DLC fournisseurs ex: cuisse de dinde DLC étiquette fournisseur 29/11/17 &lt; DLC etiquette carrefour 30/11/17   et brochette dinde DLC étiquette fournisseur 30/11/17 &lt; DLC etiquette carrefour 01/12/17</t>
  </si>
  <si>
    <t>manque étagères avec égouttoir pour la plonge, Mélangeur est en panne</t>
  </si>
  <si>
    <t>éclairage non fonctionnel au linéaire volaille LS</t>
  </si>
  <si>
    <t>température affichée 4,7°C et la température verifiée 1,9°C</t>
  </si>
  <si>
    <t>Température du meuble surgelés est -18,1°C</t>
  </si>
  <si>
    <t>Manque d'indication de la température de conservation sur l'étiquetage fournisseur de lentilles vertes trempées de SODEA</t>
  </si>
  <si>
    <t>présence d’un paquet de kellog’s special K périmé DLC 01/11/17</t>
  </si>
  <si>
    <t>renforcer le nettoyage du linéaire des conserves</t>
  </si>
  <si>
    <t>absence de DLC et DF sur l'etiquetage d'un paque de ships lays</t>
  </si>
  <si>
    <t>renforcer le contrôle de DLC</t>
  </si>
  <si>
    <t>Etiquetage illisible du produit salami mini bœuf chahia</t>
  </si>
  <si>
    <t>les fruits secs moulus sont exposés dans des couffins en osier (matériau difficile à nettoyer et désinfecter)</t>
  </si>
  <si>
    <t>depot de givre au niveau de l'évaporateur de la chambre froide négative traiteur et poissons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</si>
</sst>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0">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0" fillId="0" borderId="0" xfId="0" applyFill="1" applyAlignment="1" applyProtection="1">
      <alignment vertical="top"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19" fillId="0" borderId="1" xfId="0" applyFont="1" applyBorder="1" applyAlignment="1" applyProtection="1">
      <alignment wrapText="1"/>
      <protection locked="0"/>
    </xf>
    <xf numFmtId="0" fontId="19" fillId="0" borderId="1" xfId="0" applyFont="1" applyBorder="1" applyAlignment="1" applyProtection="1">
      <alignment vertical="top" wrapText="1"/>
      <protection locked="0"/>
    </xf>
    <xf numFmtId="0" fontId="0" fillId="0" borderId="1" xfId="0" applyFill="1" applyBorder="1" applyAlignment="1" applyProtection="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vertical="center" wrapText="1"/>
      <protection locked="0"/>
    </xf>
    <xf numFmtId="9" fontId="24" fillId="0" borderId="1" xfId="0" applyNumberFormat="1" applyFont="1" applyFill="1" applyBorder="1" applyAlignment="1" applyProtection="1">
      <alignment vertical="center" wrapText="1"/>
      <protection locked="0"/>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xf numFmtId="0" fontId="0" fillId="0" borderId="1" xfId="0" applyBorder="1" applyAlignment="1" applyProtection="1">
      <alignment wrapText="1"/>
    </xf>
    <xf numFmtId="0" fontId="24" fillId="0" borderId="7" xfId="0" applyFont="1" applyBorder="1" applyAlignment="1" applyProtection="1">
      <alignment horizontal="left" vertical="top" wrapText="1"/>
    </xf>
    <xf numFmtId="0" fontId="0" fillId="0" borderId="1" xfId="0" applyBorder="1" applyAlignment="1" applyProtection="1">
      <alignment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xf numFmtId="0" fontId="19" fillId="2" borderId="1" xfId="1" applyFont="1" applyFill="1" applyBorder="1" applyAlignment="1" applyProtection="1">
      <alignment horizontal="center" wrapText="1"/>
      <protection locked="0"/>
    </xf>
    <xf numFmtId="0" fontId="53" fillId="0" borderId="1" xfId="0" applyFont="1" applyBorder="1" applyAlignment="1" applyProtection="1">
      <alignment horizontal="center"/>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0.84615384615384615</c:v>
                </c:pt>
                <c:pt idx="1">
                  <c:v>1</c:v>
                </c:pt>
                <c:pt idx="2">
                  <c:v>0.95833333333333337</c:v>
                </c:pt>
                <c:pt idx="3">
                  <c:v>0.96153846153846156</c:v>
                </c:pt>
                <c:pt idx="4">
                  <c:v>0</c:v>
                </c:pt>
                <c:pt idx="5">
                  <c:v>0</c:v>
                </c:pt>
              </c:numCache>
            </c:numRef>
          </c:val>
          <c:extLst xmlns:c16r2="http://schemas.microsoft.com/office/drawing/2015/06/chart">
            <c:ext xmlns:c16="http://schemas.microsoft.com/office/drawing/2014/chart" uri="{C3380CC4-5D6E-409C-BE32-E72D297353CC}">
              <c16:uniqueId val="{00000000-73FA-4009-BA17-B0B7C121D44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73FA-4009-BA17-B0B7C121D442}"/>
            </c:ext>
          </c:extLst>
        </c:ser>
        <c:dLbls>
          <c:showLegendKey val="0"/>
          <c:showVal val="1"/>
          <c:showCatName val="0"/>
          <c:showSerName val="0"/>
          <c:showPercent val="0"/>
          <c:showBubbleSize val="0"/>
        </c:dLbls>
        <c:gapWidth val="75"/>
        <c:overlap val="40"/>
        <c:axId val="180119808"/>
        <c:axId val="180125696"/>
      </c:barChart>
      <c:catAx>
        <c:axId val="180119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125696"/>
        <c:crosses val="autoZero"/>
        <c:auto val="1"/>
        <c:lblAlgn val="ctr"/>
        <c:lblOffset val="100"/>
        <c:noMultiLvlLbl val="0"/>
      </c:catAx>
      <c:valAx>
        <c:axId val="180125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119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0.9285714285714286</c:v>
                </c:pt>
                <c:pt idx="2">
                  <c:v>0.73529411764705888</c:v>
                </c:pt>
                <c:pt idx="3">
                  <c:v>0.96875</c:v>
                </c:pt>
                <c:pt idx="4">
                  <c:v>0</c:v>
                </c:pt>
                <c:pt idx="5">
                  <c:v>0</c:v>
                </c:pt>
              </c:numCache>
            </c:numRef>
          </c:val>
          <c:extLst xmlns:c16r2="http://schemas.microsoft.com/office/drawing/2015/06/chart">
            <c:ext xmlns:c16="http://schemas.microsoft.com/office/drawing/2014/chart" uri="{C3380CC4-5D6E-409C-BE32-E72D297353CC}">
              <c16:uniqueId val="{00000000-9800-422D-B266-E98C95A7513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9800-422D-B266-E98C95A75134}"/>
            </c:ext>
          </c:extLst>
        </c:ser>
        <c:dLbls>
          <c:showLegendKey val="0"/>
          <c:showVal val="1"/>
          <c:showCatName val="0"/>
          <c:showSerName val="0"/>
          <c:showPercent val="0"/>
          <c:showBubbleSize val="0"/>
        </c:dLbls>
        <c:gapWidth val="75"/>
        <c:overlap val="40"/>
        <c:axId val="182135040"/>
        <c:axId val="182140928"/>
      </c:barChart>
      <c:catAx>
        <c:axId val="182135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140928"/>
        <c:crosses val="autoZero"/>
        <c:auto val="1"/>
        <c:lblAlgn val="ctr"/>
        <c:lblOffset val="100"/>
        <c:noMultiLvlLbl val="0"/>
      </c:catAx>
      <c:valAx>
        <c:axId val="182140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135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0.75</c:v>
                </c:pt>
                <c:pt idx="1">
                  <c:v>1</c:v>
                </c:pt>
                <c:pt idx="2">
                  <c:v>0.91666666666666663</c:v>
                </c:pt>
                <c:pt idx="3">
                  <c:v>1</c:v>
                </c:pt>
                <c:pt idx="4">
                  <c:v>0</c:v>
                </c:pt>
                <c:pt idx="5">
                  <c:v>0</c:v>
                </c:pt>
              </c:numCache>
            </c:numRef>
          </c:val>
          <c:extLst xmlns:c16r2="http://schemas.microsoft.com/office/drawing/2015/06/chart">
            <c:ext xmlns:c16="http://schemas.microsoft.com/office/drawing/2014/chart" uri="{C3380CC4-5D6E-409C-BE32-E72D297353CC}">
              <c16:uniqueId val="{00000000-2815-43F4-9A6C-F4B0650EB1D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2815-43F4-9A6C-F4B0650EB1D5}"/>
            </c:ext>
          </c:extLst>
        </c:ser>
        <c:dLbls>
          <c:showLegendKey val="0"/>
          <c:showVal val="1"/>
          <c:showCatName val="0"/>
          <c:showSerName val="0"/>
          <c:showPercent val="0"/>
          <c:showBubbleSize val="0"/>
        </c:dLbls>
        <c:gapWidth val="75"/>
        <c:overlap val="40"/>
        <c:axId val="182183808"/>
        <c:axId val="182185344"/>
      </c:barChart>
      <c:catAx>
        <c:axId val="182183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185344"/>
        <c:crosses val="autoZero"/>
        <c:auto val="1"/>
        <c:lblAlgn val="ctr"/>
        <c:lblOffset val="100"/>
        <c:noMultiLvlLbl val="0"/>
      </c:catAx>
      <c:valAx>
        <c:axId val="182185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183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6BA7-4667-B5A8-EE3FAF627F2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6BA7-4667-B5A8-EE3FAF627F24}"/>
            </c:ext>
          </c:extLst>
        </c:ser>
        <c:dLbls>
          <c:showLegendKey val="0"/>
          <c:showVal val="1"/>
          <c:showCatName val="0"/>
          <c:showSerName val="0"/>
          <c:showPercent val="0"/>
          <c:showBubbleSize val="0"/>
        </c:dLbls>
        <c:gapWidth val="75"/>
        <c:overlap val="40"/>
        <c:axId val="182232576"/>
        <c:axId val="182234112"/>
      </c:barChart>
      <c:catAx>
        <c:axId val="182232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234112"/>
        <c:crosses val="autoZero"/>
        <c:auto val="1"/>
        <c:lblAlgn val="ctr"/>
        <c:lblOffset val="100"/>
        <c:noMultiLvlLbl val="0"/>
      </c:catAx>
      <c:valAx>
        <c:axId val="182234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232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0.5</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97B4-4527-90D0-A2FCE3AE02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97B4-4527-90D0-A2FCE3AE0206}"/>
            </c:ext>
          </c:extLst>
        </c:ser>
        <c:dLbls>
          <c:showLegendKey val="0"/>
          <c:showVal val="1"/>
          <c:showCatName val="0"/>
          <c:showSerName val="0"/>
          <c:showPercent val="0"/>
          <c:showBubbleSize val="0"/>
        </c:dLbls>
        <c:gapWidth val="75"/>
        <c:overlap val="40"/>
        <c:axId val="182547584"/>
        <c:axId val="182549120"/>
      </c:barChart>
      <c:catAx>
        <c:axId val="182547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549120"/>
        <c:crosses val="autoZero"/>
        <c:auto val="1"/>
        <c:lblAlgn val="ctr"/>
        <c:lblOffset val="100"/>
        <c:noMultiLvlLbl val="0"/>
      </c:catAx>
      <c:valAx>
        <c:axId val="182549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547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0.75</c:v>
                </c:pt>
                <c:pt idx="1">
                  <c:v>0.92307692307692313</c:v>
                </c:pt>
                <c:pt idx="2">
                  <c:v>0.96153846153846156</c:v>
                </c:pt>
                <c:pt idx="3">
                  <c:v>1</c:v>
                </c:pt>
                <c:pt idx="4">
                  <c:v>0</c:v>
                </c:pt>
                <c:pt idx="5">
                  <c:v>0</c:v>
                </c:pt>
              </c:numCache>
            </c:numRef>
          </c:val>
          <c:extLst xmlns:c16r2="http://schemas.microsoft.com/office/drawing/2015/06/chart">
            <c:ext xmlns:c16="http://schemas.microsoft.com/office/drawing/2014/chart" uri="{C3380CC4-5D6E-409C-BE32-E72D297353CC}">
              <c16:uniqueId val="{00000000-AD25-4806-8B78-77E43448616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AD25-4806-8B78-77E434486162}"/>
            </c:ext>
          </c:extLst>
        </c:ser>
        <c:dLbls>
          <c:showLegendKey val="0"/>
          <c:showVal val="1"/>
          <c:showCatName val="0"/>
          <c:showSerName val="0"/>
          <c:showPercent val="0"/>
          <c:showBubbleSize val="0"/>
        </c:dLbls>
        <c:gapWidth val="75"/>
        <c:overlap val="40"/>
        <c:axId val="182661888"/>
        <c:axId val="182663424"/>
      </c:barChart>
      <c:catAx>
        <c:axId val="182661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663424"/>
        <c:crosses val="autoZero"/>
        <c:auto val="1"/>
        <c:lblAlgn val="ctr"/>
        <c:lblOffset val="100"/>
        <c:noMultiLvlLbl val="0"/>
      </c:catAx>
      <c:valAx>
        <c:axId val="182663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661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1207-4F53-AF35-01DC1C533D0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1207-4F53-AF35-01DC1C533D0C}"/>
            </c:ext>
          </c:extLst>
        </c:ser>
        <c:dLbls>
          <c:showLegendKey val="0"/>
          <c:showVal val="1"/>
          <c:showCatName val="0"/>
          <c:showSerName val="0"/>
          <c:showPercent val="0"/>
          <c:showBubbleSize val="0"/>
        </c:dLbls>
        <c:gapWidth val="75"/>
        <c:overlap val="40"/>
        <c:axId val="182706560"/>
        <c:axId val="182708096"/>
      </c:barChart>
      <c:catAx>
        <c:axId val="182706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708096"/>
        <c:crosses val="autoZero"/>
        <c:auto val="1"/>
        <c:lblAlgn val="ctr"/>
        <c:lblOffset val="100"/>
        <c:noMultiLvlLbl val="0"/>
      </c:catAx>
      <c:valAx>
        <c:axId val="182708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706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0.79565217391304344</c:v>
                </c:pt>
                <c:pt idx="1">
                  <c:v>0.96052631578947367</c:v>
                </c:pt>
                <c:pt idx="2">
                  <c:v>0.90434782608695652</c:v>
                </c:pt>
                <c:pt idx="3">
                  <c:v>0.97368421052631582</c:v>
                </c:pt>
                <c:pt idx="4">
                  <c:v>0</c:v>
                </c:pt>
                <c:pt idx="5">
                  <c:v>0</c:v>
                </c:pt>
              </c:numCache>
            </c:numRef>
          </c:val>
          <c:extLst xmlns:c16r2="http://schemas.microsoft.com/office/drawing/2015/06/chart">
            <c:ext xmlns:c16="http://schemas.microsoft.com/office/drawing/2014/chart" uri="{C3380CC4-5D6E-409C-BE32-E72D297353CC}">
              <c16:uniqueId val="{00000000-7C30-44FB-839A-D0530524730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7C30-44FB-839A-D0530524730D}"/>
            </c:ext>
          </c:extLst>
        </c:ser>
        <c:dLbls>
          <c:showLegendKey val="0"/>
          <c:showVal val="1"/>
          <c:showCatName val="0"/>
          <c:showSerName val="0"/>
          <c:showPercent val="0"/>
          <c:showBubbleSize val="0"/>
        </c:dLbls>
        <c:gapWidth val="75"/>
        <c:overlap val="40"/>
        <c:axId val="182288384"/>
        <c:axId val="182289920"/>
      </c:barChart>
      <c:catAx>
        <c:axId val="182288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289920"/>
        <c:crosses val="autoZero"/>
        <c:auto val="1"/>
        <c:lblAlgn val="ctr"/>
        <c:lblOffset val="100"/>
        <c:noMultiLvlLbl val="0"/>
      </c:catAx>
      <c:valAx>
        <c:axId val="182289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288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0.81003584229390679</c:v>
                </c:pt>
                <c:pt idx="1">
                  <c:v>0.95</c:v>
                </c:pt>
                <c:pt idx="2">
                  <c:v>0.94169611307420498</c:v>
                </c:pt>
                <c:pt idx="3">
                  <c:v>0.96678321678321677</c:v>
                </c:pt>
                <c:pt idx="4">
                  <c:v>0</c:v>
                </c:pt>
                <c:pt idx="5">
                  <c:v>0</c:v>
                </c:pt>
              </c:numCache>
            </c:numRef>
          </c:val>
          <c:extLst xmlns:c16r2="http://schemas.microsoft.com/office/drawing/2015/06/chart">
            <c:ext xmlns:c16="http://schemas.microsoft.com/office/drawing/2014/chart" uri="{C3380CC4-5D6E-409C-BE32-E72D297353CC}">
              <c16:uniqueId val="{00000000-2DEC-4620-9119-CD05E8AEE23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2DEC-4620-9119-CD05E8AEE23C}"/>
            </c:ext>
          </c:extLst>
        </c:ser>
        <c:dLbls>
          <c:showLegendKey val="0"/>
          <c:showVal val="1"/>
          <c:showCatName val="0"/>
          <c:showSerName val="0"/>
          <c:showPercent val="0"/>
          <c:showBubbleSize val="0"/>
        </c:dLbls>
        <c:gapWidth val="75"/>
        <c:overlap val="40"/>
        <c:axId val="182349184"/>
        <c:axId val="182355072"/>
      </c:barChart>
      <c:catAx>
        <c:axId val="182349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355072"/>
        <c:crosses val="autoZero"/>
        <c:auto val="1"/>
        <c:lblAlgn val="ctr"/>
        <c:lblOffset val="100"/>
        <c:noMultiLvlLbl val="0"/>
      </c:catAx>
      <c:valAx>
        <c:axId val="182355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349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0.80284400810347512</c:v>
                </c:pt>
                <c:pt idx="1">
                  <c:v>0.95526315789473681</c:v>
                </c:pt>
                <c:pt idx="2">
                  <c:v>0.9230219695805808</c:v>
                </c:pt>
                <c:pt idx="3">
                  <c:v>0.97023371365476629</c:v>
                </c:pt>
                <c:pt idx="4">
                  <c:v>0</c:v>
                </c:pt>
                <c:pt idx="5">
                  <c:v>0</c:v>
                </c:pt>
              </c:numCache>
            </c:numRef>
          </c:val>
          <c:extLst xmlns:c16r2="http://schemas.microsoft.com/office/drawing/2015/06/chart">
            <c:ext xmlns:c16="http://schemas.microsoft.com/office/drawing/2014/chart" uri="{C3380CC4-5D6E-409C-BE32-E72D297353CC}">
              <c16:uniqueId val="{00000000-D763-45E2-ACDD-57935A64A6AA}"/>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D763-45E2-ACDD-57935A64A6AA}"/>
            </c:ext>
          </c:extLst>
        </c:ser>
        <c:dLbls>
          <c:showLegendKey val="0"/>
          <c:showVal val="0"/>
          <c:showCatName val="0"/>
          <c:showSerName val="0"/>
          <c:showPercent val="0"/>
          <c:showBubbleSize val="0"/>
        </c:dLbls>
        <c:gapWidth val="75"/>
        <c:overlap val="-25"/>
        <c:axId val="182377088"/>
        <c:axId val="182382976"/>
        <c:extLst xmlns:c16r2="http://schemas.microsoft.com/office/drawing/2015/06/chart"/>
      </c:barChart>
      <c:catAx>
        <c:axId val="18237708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382976"/>
        <c:crosses val="autoZero"/>
        <c:auto val="1"/>
        <c:lblAlgn val="ctr"/>
        <c:lblOffset val="100"/>
        <c:noMultiLvlLbl val="0"/>
      </c:catAx>
      <c:valAx>
        <c:axId val="1823829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2377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2FC-449F-944B-4B304BD02AF9}"/>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2FC-449F-944B-4B304BD02AF9}"/>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2FC-449F-944B-4B304BD02AF9}"/>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2FC-449F-944B-4B304BD02AF9}"/>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2FC-449F-944B-4B304BD02AF9}"/>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2FC-449F-944B-4B304BD02AF9}"/>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0.35366666666666668</c:v>
                </c:pt>
                <c:pt idx="1">
                  <c:v>0.79</c:v>
                </c:pt>
                <c:pt idx="2">
                  <c:v>0.69274999999999998</c:v>
                </c:pt>
                <c:pt idx="3">
                  <c:v>0.83750000000000002</c:v>
                </c:pt>
                <c:pt idx="4">
                  <c:v>0</c:v>
                </c:pt>
                <c:pt idx="5">
                  <c:v>0</c:v>
                </c:pt>
              </c:numCache>
            </c:numRef>
          </c:val>
          <c:extLst xmlns:c16r2="http://schemas.microsoft.com/office/drawing/2015/06/chart">
            <c:ext xmlns:c16="http://schemas.microsoft.com/office/drawing/2014/chart" uri="{C3380CC4-5D6E-409C-BE32-E72D297353CC}">
              <c16:uniqueId val="{00000006-02FC-449F-944B-4B304BD02AF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02FC-449F-944B-4B304BD02AF9}"/>
            </c:ext>
          </c:extLst>
        </c:ser>
        <c:dLbls>
          <c:showLegendKey val="0"/>
          <c:showVal val="1"/>
          <c:showCatName val="0"/>
          <c:showSerName val="0"/>
          <c:showPercent val="0"/>
          <c:showBubbleSize val="0"/>
        </c:dLbls>
        <c:gapWidth val="65"/>
        <c:axId val="182502528"/>
        <c:axId val="182504064"/>
        <c:extLst xmlns:c16r2="http://schemas.microsoft.com/office/drawing/2015/06/chart"/>
      </c:barChart>
      <c:catAx>
        <c:axId val="182502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504064"/>
        <c:crosses val="autoZero"/>
        <c:auto val="1"/>
        <c:lblAlgn val="ctr"/>
        <c:lblOffset val="100"/>
        <c:noMultiLvlLbl val="0"/>
      </c:catAx>
      <c:valAx>
        <c:axId val="182504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2502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0.77272727272727271</c:v>
                </c:pt>
                <c:pt idx="1">
                  <c:v>0.9242424242424242</c:v>
                </c:pt>
                <c:pt idx="2">
                  <c:v>0.90909090909090906</c:v>
                </c:pt>
                <c:pt idx="3">
                  <c:v>0.95714285714285718</c:v>
                </c:pt>
                <c:pt idx="4">
                  <c:v>0</c:v>
                </c:pt>
                <c:pt idx="5">
                  <c:v>0</c:v>
                </c:pt>
              </c:numCache>
            </c:numRef>
          </c:val>
          <c:extLst xmlns:c16r2="http://schemas.microsoft.com/office/drawing/2015/06/chart">
            <c:ext xmlns:c16="http://schemas.microsoft.com/office/drawing/2014/chart" uri="{C3380CC4-5D6E-409C-BE32-E72D297353CC}">
              <c16:uniqueId val="{00000000-0816-4C62-B965-0CC7B87B3F6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0816-4C62-B965-0CC7B87B3F66}"/>
            </c:ext>
          </c:extLst>
        </c:ser>
        <c:dLbls>
          <c:showLegendKey val="0"/>
          <c:showVal val="1"/>
          <c:showCatName val="0"/>
          <c:showSerName val="0"/>
          <c:showPercent val="0"/>
          <c:showBubbleSize val="0"/>
        </c:dLbls>
        <c:gapWidth val="75"/>
        <c:overlap val="40"/>
        <c:axId val="180238208"/>
        <c:axId val="180239744"/>
      </c:barChart>
      <c:catAx>
        <c:axId val="180238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0239744"/>
        <c:crosses val="autoZero"/>
        <c:auto val="1"/>
        <c:lblAlgn val="ctr"/>
        <c:lblOffset val="100"/>
        <c:noMultiLvlLbl val="0"/>
      </c:catAx>
      <c:valAx>
        <c:axId val="180239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0238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0.63513513513513509</c:v>
                </c:pt>
                <c:pt idx="1">
                  <c:v>0.94285714285714284</c:v>
                </c:pt>
                <c:pt idx="2">
                  <c:v>0.94285714285714284</c:v>
                </c:pt>
                <c:pt idx="3">
                  <c:v>0.95714285714285718</c:v>
                </c:pt>
                <c:pt idx="4">
                  <c:v>0</c:v>
                </c:pt>
                <c:pt idx="5">
                  <c:v>0</c:v>
                </c:pt>
              </c:numCache>
            </c:numRef>
          </c:val>
          <c:extLst xmlns:c16r2="http://schemas.microsoft.com/office/drawing/2015/06/chart">
            <c:ext xmlns:c16="http://schemas.microsoft.com/office/drawing/2014/chart" uri="{C3380CC4-5D6E-409C-BE32-E72D297353CC}">
              <c16:uniqueId val="{00000000-6006-4228-BD13-086E91E8B4C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6006-4228-BD13-086E91E8B4C0}"/>
            </c:ext>
          </c:extLst>
        </c:ser>
        <c:dLbls>
          <c:showLegendKey val="0"/>
          <c:showVal val="1"/>
          <c:showCatName val="0"/>
          <c:showSerName val="0"/>
          <c:showPercent val="0"/>
          <c:showBubbleSize val="0"/>
        </c:dLbls>
        <c:gapWidth val="75"/>
        <c:overlap val="40"/>
        <c:axId val="181671424"/>
        <c:axId val="181672960"/>
      </c:barChart>
      <c:catAx>
        <c:axId val="181671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672960"/>
        <c:crosses val="autoZero"/>
        <c:auto val="1"/>
        <c:lblAlgn val="ctr"/>
        <c:lblOffset val="100"/>
        <c:noMultiLvlLbl val="0"/>
      </c:catAx>
      <c:valAx>
        <c:axId val="181672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671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0.86</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C2C9-4FA6-B44D-88605500E6B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C2C9-4FA6-B44D-88605500E6B7}"/>
            </c:ext>
          </c:extLst>
        </c:ser>
        <c:dLbls>
          <c:showLegendKey val="0"/>
          <c:showVal val="1"/>
          <c:showCatName val="0"/>
          <c:showSerName val="0"/>
          <c:showPercent val="0"/>
          <c:showBubbleSize val="0"/>
        </c:dLbls>
        <c:gapWidth val="75"/>
        <c:overlap val="40"/>
        <c:axId val="181712000"/>
        <c:axId val="181713536"/>
      </c:barChart>
      <c:catAx>
        <c:axId val="181712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713536"/>
        <c:crosses val="autoZero"/>
        <c:auto val="1"/>
        <c:lblAlgn val="ctr"/>
        <c:lblOffset val="100"/>
        <c:noMultiLvlLbl val="0"/>
      </c:catAx>
      <c:valAx>
        <c:axId val="181713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712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0.77631578947368418</c:v>
                </c:pt>
                <c:pt idx="1">
                  <c:v>0.92105263157894735</c:v>
                </c:pt>
                <c:pt idx="2">
                  <c:v>0.96052631578947367</c:v>
                </c:pt>
                <c:pt idx="3">
                  <c:v>0.96052631578947367</c:v>
                </c:pt>
                <c:pt idx="4">
                  <c:v>0</c:v>
                </c:pt>
                <c:pt idx="5">
                  <c:v>0</c:v>
                </c:pt>
              </c:numCache>
            </c:numRef>
          </c:val>
          <c:extLst xmlns:c16r2="http://schemas.microsoft.com/office/drawing/2015/06/chart">
            <c:ext xmlns:c16="http://schemas.microsoft.com/office/drawing/2014/chart" uri="{C3380CC4-5D6E-409C-BE32-E72D297353CC}">
              <c16:uniqueId val="{00000000-CC42-4058-A51D-F6847762C23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CC42-4058-A51D-F6847762C236}"/>
            </c:ext>
          </c:extLst>
        </c:ser>
        <c:dLbls>
          <c:showLegendKey val="0"/>
          <c:showVal val="1"/>
          <c:showCatName val="0"/>
          <c:showSerName val="0"/>
          <c:showPercent val="0"/>
          <c:showBubbleSize val="0"/>
        </c:dLbls>
        <c:gapWidth val="75"/>
        <c:overlap val="40"/>
        <c:axId val="182104832"/>
        <c:axId val="182106368"/>
      </c:barChart>
      <c:catAx>
        <c:axId val="182104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106368"/>
        <c:crosses val="autoZero"/>
        <c:auto val="1"/>
        <c:lblAlgn val="ctr"/>
        <c:lblOffset val="100"/>
        <c:noMultiLvlLbl val="0"/>
      </c:catAx>
      <c:valAx>
        <c:axId val="182106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104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0.91379310344827591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D224-4FDD-84DD-015AB22665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D224-4FDD-84DD-015AB2266523}"/>
            </c:ext>
          </c:extLst>
        </c:ser>
        <c:dLbls>
          <c:showLegendKey val="0"/>
          <c:showVal val="1"/>
          <c:showCatName val="0"/>
          <c:showSerName val="0"/>
          <c:showPercent val="0"/>
          <c:showBubbleSize val="0"/>
        </c:dLbls>
        <c:gapWidth val="75"/>
        <c:overlap val="40"/>
        <c:axId val="181826304"/>
        <c:axId val="181827840"/>
      </c:barChart>
      <c:catAx>
        <c:axId val="181826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827840"/>
        <c:crosses val="autoZero"/>
        <c:auto val="1"/>
        <c:lblAlgn val="ctr"/>
        <c:lblOffset val="100"/>
        <c:noMultiLvlLbl val="0"/>
      </c:catAx>
      <c:valAx>
        <c:axId val="181827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826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0.91666666666666663</c:v>
                </c:pt>
                <c:pt idx="1">
                  <c:v>0.90625</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C4E4-48CF-90F9-72EBA396324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C4E4-48CF-90F9-72EBA3963243}"/>
            </c:ext>
          </c:extLst>
        </c:ser>
        <c:dLbls>
          <c:showLegendKey val="0"/>
          <c:showVal val="1"/>
          <c:showCatName val="0"/>
          <c:showSerName val="0"/>
          <c:showPercent val="0"/>
          <c:showBubbleSize val="0"/>
        </c:dLbls>
        <c:gapWidth val="75"/>
        <c:overlap val="40"/>
        <c:axId val="181883264"/>
        <c:axId val="181884800"/>
      </c:barChart>
      <c:catAx>
        <c:axId val="181883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884800"/>
        <c:crosses val="autoZero"/>
        <c:auto val="1"/>
        <c:lblAlgn val="ctr"/>
        <c:lblOffset val="100"/>
        <c:noMultiLvlLbl val="0"/>
      </c:catAx>
      <c:valAx>
        <c:axId val="181884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883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0.5</c:v>
                </c:pt>
                <c:pt idx="1">
                  <c:v>0.8928571428571429</c:v>
                </c:pt>
                <c:pt idx="2">
                  <c:v>0.66666666666666663</c:v>
                </c:pt>
                <c:pt idx="3">
                  <c:v>0.66666666666666663</c:v>
                </c:pt>
                <c:pt idx="4">
                  <c:v>0</c:v>
                </c:pt>
                <c:pt idx="5">
                  <c:v>0</c:v>
                </c:pt>
              </c:numCache>
            </c:numRef>
          </c:val>
          <c:extLst xmlns:c16r2="http://schemas.microsoft.com/office/drawing/2015/06/chart">
            <c:ext xmlns:c16="http://schemas.microsoft.com/office/drawing/2014/chart" uri="{C3380CC4-5D6E-409C-BE32-E72D297353CC}">
              <c16:uniqueId val="{00000000-44C1-4C83-9ECC-236F13FAD65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44C1-4C83-9ECC-236F13FAD65B}"/>
            </c:ext>
          </c:extLst>
        </c:ser>
        <c:dLbls>
          <c:showLegendKey val="0"/>
          <c:showVal val="1"/>
          <c:showCatName val="0"/>
          <c:showSerName val="0"/>
          <c:showPercent val="0"/>
          <c:showBubbleSize val="0"/>
        </c:dLbls>
        <c:gapWidth val="75"/>
        <c:overlap val="40"/>
        <c:axId val="181910912"/>
        <c:axId val="181912704"/>
      </c:barChart>
      <c:catAx>
        <c:axId val="181910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1912704"/>
        <c:crosses val="autoZero"/>
        <c:auto val="1"/>
        <c:lblAlgn val="ctr"/>
        <c:lblOffset val="100"/>
        <c:noMultiLvlLbl val="0"/>
      </c:catAx>
      <c:valAx>
        <c:axId val="181912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1910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0.98333333333333328</c:v>
                </c:pt>
                <c:pt idx="1">
                  <c:v>0.93103448275862066</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451A-4553-9075-52C26D9852E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451A-4553-9075-52C26D9852E9}"/>
            </c:ext>
          </c:extLst>
        </c:ser>
        <c:dLbls>
          <c:showLegendKey val="0"/>
          <c:showVal val="1"/>
          <c:showCatName val="0"/>
          <c:showSerName val="0"/>
          <c:showPercent val="0"/>
          <c:showBubbleSize val="0"/>
        </c:dLbls>
        <c:gapWidth val="75"/>
        <c:overlap val="40"/>
        <c:axId val="182028928"/>
        <c:axId val="182043008"/>
      </c:barChart>
      <c:catAx>
        <c:axId val="182028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2043008"/>
        <c:crosses val="autoZero"/>
        <c:auto val="1"/>
        <c:lblAlgn val="ctr"/>
        <c:lblOffset val="100"/>
        <c:noMultiLvlLbl val="0"/>
      </c:catAx>
      <c:valAx>
        <c:axId val="182043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2028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87" zoomScale="96" zoomScaleNormal="100" zoomScaleSheetLayoutView="96" workbookViewId="0">
      <selection activeCell="B37" sqref="B37:C37"/>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2" t="s">
        <v>379</v>
      </c>
      <c r="B18" s="272"/>
      <c r="C18" s="272"/>
      <c r="D18" s="273" t="s">
        <v>411</v>
      </c>
      <c r="E18" s="273"/>
      <c r="F18" s="273"/>
      <c r="G18" s="273"/>
      <c r="H18" s="273"/>
      <c r="I18" s="273"/>
      <c r="J18" s="273"/>
      <c r="K18" s="273"/>
    </row>
    <row r="20" spans="1:11" ht="16.5" x14ac:dyDescent="0.3">
      <c r="A20" s="204"/>
      <c r="B20" s="199"/>
      <c r="C20" s="199"/>
      <c r="D20" s="199"/>
      <c r="E20" s="199"/>
      <c r="F20" s="199"/>
      <c r="G20" s="199"/>
      <c r="H20" s="199"/>
      <c r="I20" s="199"/>
    </row>
    <row r="21" spans="1:11" x14ac:dyDescent="0.25">
      <c r="A21" s="274" t="s">
        <v>380</v>
      </c>
      <c r="B21" s="274"/>
      <c r="C21" s="274"/>
      <c r="D21" s="274"/>
      <c r="E21" s="274"/>
      <c r="F21" s="274"/>
      <c r="G21" s="274"/>
      <c r="H21" s="274"/>
      <c r="I21" s="274"/>
      <c r="J21" s="274"/>
      <c r="K21" s="274"/>
    </row>
    <row r="22" spans="1:11" x14ac:dyDescent="0.25">
      <c r="A22" s="205"/>
      <c r="B22" s="200"/>
      <c r="C22" s="200"/>
      <c r="D22" s="199"/>
      <c r="E22" s="199"/>
      <c r="F22" s="199"/>
      <c r="G22" s="199"/>
      <c r="H22" s="199"/>
      <c r="I22" s="199"/>
    </row>
    <row r="23" spans="1:11" ht="42" customHeight="1" x14ac:dyDescent="0.25">
      <c r="A23" s="206" t="s">
        <v>381</v>
      </c>
      <c r="B23" s="275" t="s">
        <v>382</v>
      </c>
      <c r="C23" s="275"/>
      <c r="D23" s="199"/>
      <c r="E23" s="199"/>
      <c r="F23" s="199"/>
      <c r="G23" s="199"/>
      <c r="H23" s="199"/>
      <c r="I23" s="199"/>
      <c r="J23" s="198" t="str">
        <f>D18</f>
        <v>Centre Urbain Nord</v>
      </c>
    </row>
    <row r="24" spans="1:11" ht="33" customHeight="1" x14ac:dyDescent="0.25">
      <c r="A24" s="207" t="s">
        <v>383</v>
      </c>
      <c r="B24" s="276">
        <f>AVERAGE('A1 Exploitation'!D505,'A1 Technique'!D198)</f>
        <v>0.80284400810347512</v>
      </c>
      <c r="C24" s="276"/>
      <c r="D24" s="199"/>
      <c r="E24" s="199"/>
      <c r="F24" s="199"/>
      <c r="G24" s="199"/>
      <c r="H24" s="199"/>
      <c r="I24" s="199"/>
    </row>
    <row r="25" spans="1:11" ht="33" customHeight="1" x14ac:dyDescent="0.25">
      <c r="A25" s="206" t="s">
        <v>384</v>
      </c>
      <c r="B25" s="276">
        <f>AVERAGE('A2 Exploitation'!D505,'A2 Technique'!D198)</f>
        <v>0.95526315789473681</v>
      </c>
      <c r="C25" s="276"/>
      <c r="D25" s="199"/>
      <c r="E25" s="199"/>
      <c r="F25" s="199"/>
      <c r="G25" s="199"/>
      <c r="H25" s="199"/>
      <c r="I25" s="199"/>
    </row>
    <row r="26" spans="1:11" ht="33" customHeight="1" x14ac:dyDescent="0.25">
      <c r="A26" s="207" t="s">
        <v>385</v>
      </c>
      <c r="B26" s="276">
        <f>AVERAGE('A3 Exploitation'!D505,'A3 Technique'!D198)</f>
        <v>0.9230219695805808</v>
      </c>
      <c r="C26" s="276"/>
      <c r="D26" s="199"/>
      <c r="E26" s="199"/>
      <c r="F26" s="199"/>
      <c r="G26" s="199"/>
      <c r="H26" s="199"/>
      <c r="I26" s="199"/>
    </row>
    <row r="27" spans="1:11" ht="33" customHeight="1" x14ac:dyDescent="0.25">
      <c r="A27" s="207" t="s">
        <v>386</v>
      </c>
      <c r="B27" s="276">
        <f>AVERAGE('A4 Exploitation'!D505,'A4 Technique'!D198)</f>
        <v>0.97023371365476629</v>
      </c>
      <c r="C27" s="276"/>
      <c r="D27" s="199"/>
      <c r="E27" s="199"/>
      <c r="F27" s="199"/>
      <c r="G27" s="199"/>
      <c r="H27" s="199"/>
      <c r="I27" s="199"/>
    </row>
    <row r="28" spans="1:11" ht="33" customHeight="1" x14ac:dyDescent="0.25">
      <c r="A28" s="206" t="s">
        <v>387</v>
      </c>
      <c r="B28" s="276">
        <f>AVERAGE('A5 Exploitation'!D505,'A5 Technique'!D198)</f>
        <v>0</v>
      </c>
      <c r="C28" s="276"/>
      <c r="D28" s="199"/>
      <c r="E28" s="199"/>
      <c r="F28" s="199"/>
      <c r="G28" s="199"/>
      <c r="H28" s="199"/>
      <c r="I28" s="199"/>
    </row>
    <row r="29" spans="1:11" ht="33" customHeight="1" x14ac:dyDescent="0.25">
      <c r="A29" s="206" t="s">
        <v>388</v>
      </c>
      <c r="B29" s="276">
        <f>AVERAGE('A6 Exploitation'!D505,'A6 Technique'!D198)</f>
        <v>0</v>
      </c>
      <c r="C29" s="276"/>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5" t="s">
        <v>389</v>
      </c>
      <c r="C33" s="275"/>
      <c r="D33" s="199"/>
      <c r="E33" s="199"/>
      <c r="F33" s="199"/>
      <c r="G33" s="199"/>
      <c r="H33" s="199"/>
      <c r="I33" s="199"/>
      <c r="J33" s="198" t="str">
        <f>D18</f>
        <v>Centre Urbain Nord</v>
      </c>
    </row>
    <row r="34" spans="1:10" ht="33" customHeight="1" x14ac:dyDescent="0.25">
      <c r="A34" s="207" t="s">
        <v>383</v>
      </c>
      <c r="B34" s="276">
        <f>'A1 Exploitation'!D505</f>
        <v>0.81003584229390679</v>
      </c>
      <c r="C34" s="276"/>
      <c r="D34" s="199"/>
      <c r="E34" s="199"/>
      <c r="F34" s="199"/>
      <c r="G34" s="199"/>
      <c r="H34" s="199"/>
      <c r="I34" s="199"/>
    </row>
    <row r="35" spans="1:10" ht="33" customHeight="1" x14ac:dyDescent="0.25">
      <c r="A35" s="206" t="s">
        <v>384</v>
      </c>
      <c r="B35" s="276">
        <f>'A2 Exploitation'!D505</f>
        <v>0.95</v>
      </c>
      <c r="C35" s="276"/>
      <c r="D35" s="199"/>
      <c r="E35" s="199"/>
      <c r="F35" s="199"/>
      <c r="G35" s="199"/>
      <c r="H35" s="199"/>
      <c r="I35" s="199"/>
    </row>
    <row r="36" spans="1:10" ht="33" customHeight="1" x14ac:dyDescent="0.25">
      <c r="A36" s="207" t="s">
        <v>385</v>
      </c>
      <c r="B36" s="276">
        <f>'A3 Exploitation'!D505</f>
        <v>0.94169611307420498</v>
      </c>
      <c r="C36" s="276"/>
      <c r="D36" s="199"/>
      <c r="E36" s="199"/>
      <c r="F36" s="199"/>
      <c r="G36" s="199"/>
      <c r="H36" s="199"/>
      <c r="I36" s="199"/>
    </row>
    <row r="37" spans="1:10" ht="33" customHeight="1" x14ac:dyDescent="0.25">
      <c r="A37" s="207" t="s">
        <v>386</v>
      </c>
      <c r="B37" s="276">
        <f>'A4 Exploitation'!D505</f>
        <v>0.96678321678321677</v>
      </c>
      <c r="C37" s="276"/>
      <c r="D37" s="199"/>
      <c r="E37" s="199"/>
      <c r="F37" s="199"/>
      <c r="G37" s="199"/>
      <c r="H37" s="199"/>
      <c r="I37" s="199"/>
    </row>
    <row r="38" spans="1:10" ht="33" customHeight="1" x14ac:dyDescent="0.25">
      <c r="A38" s="206" t="s">
        <v>387</v>
      </c>
      <c r="B38" s="276">
        <f>'A5 Exploitation'!D505</f>
        <v>0</v>
      </c>
      <c r="C38" s="276"/>
      <c r="D38" s="199"/>
      <c r="E38" s="199"/>
      <c r="F38" s="199"/>
      <c r="G38" s="199"/>
      <c r="H38" s="199"/>
      <c r="I38" s="199"/>
    </row>
    <row r="39" spans="1:10" ht="33" customHeight="1" x14ac:dyDescent="0.25">
      <c r="A39" s="206" t="s">
        <v>388</v>
      </c>
      <c r="B39" s="276">
        <f>'A6 Exploitation'!D505</f>
        <v>0</v>
      </c>
      <c r="C39" s="276"/>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77" t="s">
        <v>390</v>
      </c>
      <c r="C42" s="277"/>
      <c r="D42" s="199"/>
      <c r="E42" s="199"/>
      <c r="F42" s="199"/>
      <c r="G42" s="199"/>
      <c r="H42" s="199"/>
      <c r="I42" s="199"/>
      <c r="J42" s="198" t="str">
        <f>D18</f>
        <v>Centre Urbain Nord</v>
      </c>
    </row>
    <row r="43" spans="1:10" ht="33" customHeight="1" x14ac:dyDescent="0.25">
      <c r="A43" s="207" t="s">
        <v>383</v>
      </c>
      <c r="B43" s="276">
        <f>AVERAGE('A1 Exploitation'!D503, 'A1 Technique'!D196)</f>
        <v>0.35366666666666668</v>
      </c>
      <c r="C43" s="276"/>
      <c r="D43" s="199"/>
      <c r="E43" s="199"/>
      <c r="F43" s="199"/>
      <c r="G43" s="199"/>
      <c r="H43" s="199"/>
      <c r="I43" s="199"/>
    </row>
    <row r="44" spans="1:10" ht="33" customHeight="1" x14ac:dyDescent="0.25">
      <c r="A44" s="206" t="s">
        <v>384</v>
      </c>
      <c r="B44" s="276">
        <f>AVERAGE('A2 Exploitation'!D503, 'A2 Technique'!D196)</f>
        <v>0.79</v>
      </c>
      <c r="C44" s="276"/>
      <c r="D44" s="199"/>
      <c r="E44" s="199"/>
      <c r="F44" s="199"/>
      <c r="G44" s="199"/>
      <c r="H44" s="199"/>
      <c r="I44" s="199"/>
    </row>
    <row r="45" spans="1:10" ht="33" customHeight="1" x14ac:dyDescent="0.25">
      <c r="A45" s="207" t="s">
        <v>385</v>
      </c>
      <c r="B45" s="276">
        <f>AVERAGE('A3 Exploitation'!D503, 'A3 Technique'!D196)</f>
        <v>0.69274999999999998</v>
      </c>
      <c r="C45" s="276"/>
      <c r="D45" s="199"/>
      <c r="E45" s="199"/>
      <c r="F45" s="199"/>
      <c r="G45" s="199"/>
      <c r="H45" s="199"/>
      <c r="I45" s="199"/>
    </row>
    <row r="46" spans="1:10" ht="33" customHeight="1" x14ac:dyDescent="0.25">
      <c r="A46" s="207" t="s">
        <v>386</v>
      </c>
      <c r="B46" s="276">
        <f>AVERAGE('A4 Exploitation'!D503, 'A4 Technique'!D196)</f>
        <v>0.83750000000000002</v>
      </c>
      <c r="C46" s="276"/>
      <c r="D46" s="199"/>
      <c r="E46" s="199"/>
      <c r="F46" s="199"/>
      <c r="G46" s="199"/>
      <c r="H46" s="199"/>
      <c r="I46" s="199"/>
    </row>
    <row r="47" spans="1:10" ht="33" customHeight="1" x14ac:dyDescent="0.25">
      <c r="A47" s="206" t="s">
        <v>387</v>
      </c>
      <c r="B47" s="276">
        <f>AVERAGE('A5 Exploitation'!D503, 'A5 Technique'!D196)</f>
        <v>0</v>
      </c>
      <c r="C47" s="276"/>
      <c r="D47" s="199"/>
      <c r="E47" s="199"/>
      <c r="F47" s="199"/>
      <c r="G47" s="199"/>
      <c r="H47" s="199"/>
      <c r="I47" s="199"/>
    </row>
    <row r="48" spans="1:10" ht="33" customHeight="1" x14ac:dyDescent="0.25">
      <c r="A48" s="206" t="s">
        <v>388</v>
      </c>
      <c r="B48" s="276">
        <f>AVERAGE('A6 Exploitation'!D503, 'A6 Technique'!D196)</f>
        <v>0</v>
      </c>
      <c r="C48" s="276"/>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5" t="s">
        <v>391</v>
      </c>
      <c r="C51" s="275"/>
      <c r="D51" s="199"/>
      <c r="E51" s="199"/>
      <c r="F51" s="199"/>
      <c r="G51" s="199"/>
      <c r="H51" s="199"/>
      <c r="I51" s="199"/>
      <c r="J51" s="198" t="str">
        <f>D18</f>
        <v>Centre Urbain Nord</v>
      </c>
    </row>
    <row r="52" spans="1:10" ht="33" customHeight="1" x14ac:dyDescent="0.25">
      <c r="A52" s="207" t="s">
        <v>383</v>
      </c>
      <c r="B52" s="278">
        <f>'A1 Exploitation'!D41</f>
        <v>0.84615384615384615</v>
      </c>
      <c r="C52" s="278"/>
      <c r="D52" s="199"/>
      <c r="E52" s="199"/>
      <c r="F52" s="199"/>
      <c r="G52" s="199"/>
      <c r="H52" s="199"/>
      <c r="I52" s="199"/>
    </row>
    <row r="53" spans="1:10" ht="33" customHeight="1" x14ac:dyDescent="0.25">
      <c r="A53" s="206" t="s">
        <v>384</v>
      </c>
      <c r="B53" s="278">
        <f>'A2 Exploitation'!D41</f>
        <v>1</v>
      </c>
      <c r="C53" s="278"/>
      <c r="D53" s="199"/>
      <c r="E53" s="199"/>
      <c r="F53" s="199"/>
      <c r="G53" s="199"/>
      <c r="H53" s="199"/>
      <c r="I53" s="199"/>
    </row>
    <row r="54" spans="1:10" ht="33" customHeight="1" x14ac:dyDescent="0.25">
      <c r="A54" s="207" t="s">
        <v>385</v>
      </c>
      <c r="B54" s="278">
        <f>'A3 Exploitation'!D41</f>
        <v>0.95833333333333337</v>
      </c>
      <c r="C54" s="278"/>
      <c r="D54" s="199"/>
      <c r="E54" s="199"/>
      <c r="F54" s="199"/>
      <c r="G54" s="199"/>
      <c r="H54" s="199"/>
      <c r="I54" s="199"/>
    </row>
    <row r="55" spans="1:10" ht="33" customHeight="1" x14ac:dyDescent="0.25">
      <c r="A55" s="207" t="s">
        <v>386</v>
      </c>
      <c r="B55" s="278">
        <f>'A4 Exploitation'!D41</f>
        <v>0.96153846153846156</v>
      </c>
      <c r="C55" s="278"/>
      <c r="D55" s="199"/>
      <c r="E55" s="199"/>
      <c r="F55" s="199"/>
      <c r="G55" s="199"/>
      <c r="H55" s="199"/>
      <c r="I55" s="199"/>
    </row>
    <row r="56" spans="1:10" ht="33" customHeight="1" x14ac:dyDescent="0.25">
      <c r="A56" s="206" t="s">
        <v>387</v>
      </c>
      <c r="B56" s="278">
        <f>'A5 Exploitation'!D41</f>
        <v>0</v>
      </c>
      <c r="C56" s="278"/>
      <c r="D56" s="199"/>
      <c r="E56" s="199"/>
      <c r="F56" s="199"/>
      <c r="G56" s="199"/>
      <c r="H56" s="199"/>
      <c r="I56" s="199"/>
    </row>
    <row r="57" spans="1:10" ht="33" customHeight="1" x14ac:dyDescent="0.25">
      <c r="A57" s="206" t="s">
        <v>388</v>
      </c>
      <c r="B57" s="278">
        <f>'A6 Exploitation'!D41</f>
        <v>0</v>
      </c>
      <c r="C57" s="278"/>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5" t="s">
        <v>392</v>
      </c>
      <c r="C60" s="275"/>
      <c r="D60" s="199"/>
      <c r="E60" s="199"/>
      <c r="F60" s="199"/>
      <c r="G60" s="199"/>
      <c r="H60" s="199"/>
      <c r="I60" s="199"/>
      <c r="J60" s="198" t="str">
        <f>D18</f>
        <v>Centre Urbain Nord</v>
      </c>
    </row>
    <row r="61" spans="1:10" ht="33" customHeight="1" x14ac:dyDescent="0.25">
      <c r="A61" s="207" t="s">
        <v>383</v>
      </c>
      <c r="B61" s="276">
        <f>'A1 Exploitation'!D97</f>
        <v>0.77272727272727271</v>
      </c>
      <c r="C61" s="276"/>
      <c r="D61" s="199"/>
      <c r="E61" s="199"/>
      <c r="F61" s="199"/>
      <c r="G61" s="199"/>
      <c r="H61" s="199"/>
      <c r="I61" s="199"/>
    </row>
    <row r="62" spans="1:10" ht="33" customHeight="1" x14ac:dyDescent="0.25">
      <c r="A62" s="206" t="s">
        <v>384</v>
      </c>
      <c r="B62" s="276">
        <f>'A2 Exploitation'!D97</f>
        <v>0.9242424242424242</v>
      </c>
      <c r="C62" s="276"/>
      <c r="D62" s="199"/>
      <c r="E62" s="199"/>
      <c r="F62" s="199"/>
      <c r="G62" s="199"/>
      <c r="H62" s="199"/>
      <c r="I62" s="199"/>
    </row>
    <row r="63" spans="1:10" ht="33" customHeight="1" x14ac:dyDescent="0.25">
      <c r="A63" s="207" t="s">
        <v>385</v>
      </c>
      <c r="B63" s="276">
        <f>'A3 Exploitation'!D97</f>
        <v>0.90909090909090906</v>
      </c>
      <c r="C63" s="276"/>
      <c r="D63" s="199"/>
      <c r="E63" s="199"/>
      <c r="F63" s="199"/>
      <c r="G63" s="199"/>
      <c r="H63" s="199"/>
      <c r="I63" s="199"/>
    </row>
    <row r="64" spans="1:10" ht="33" customHeight="1" x14ac:dyDescent="0.25">
      <c r="A64" s="207" t="s">
        <v>386</v>
      </c>
      <c r="B64" s="276">
        <f>'A4 Exploitation'!D97</f>
        <v>0.95714285714285718</v>
      </c>
      <c r="C64" s="276"/>
      <c r="D64" s="199"/>
      <c r="E64" s="199"/>
      <c r="F64" s="199"/>
      <c r="G64" s="199"/>
      <c r="H64" s="199"/>
      <c r="I64" s="199"/>
    </row>
    <row r="65" spans="1:10" ht="33" customHeight="1" x14ac:dyDescent="0.25">
      <c r="A65" s="206" t="s">
        <v>387</v>
      </c>
      <c r="B65" s="276">
        <f>'A5 Exploitation'!D97</f>
        <v>0</v>
      </c>
      <c r="C65" s="276"/>
      <c r="D65" s="199"/>
      <c r="E65" s="199"/>
      <c r="F65" s="199"/>
      <c r="G65" s="199"/>
      <c r="H65" s="199"/>
      <c r="I65" s="199"/>
    </row>
    <row r="66" spans="1:10" ht="33" customHeight="1" x14ac:dyDescent="0.25">
      <c r="A66" s="206" t="s">
        <v>388</v>
      </c>
      <c r="B66" s="276">
        <f>'A6 Exploitation'!D97</f>
        <v>0</v>
      </c>
      <c r="C66" s="276"/>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5" t="s">
        <v>393</v>
      </c>
      <c r="C69" s="275"/>
      <c r="D69" s="199"/>
      <c r="E69" s="199"/>
      <c r="F69" s="199"/>
      <c r="G69" s="199"/>
      <c r="H69" s="199"/>
      <c r="I69" s="199"/>
      <c r="J69" s="198" t="str">
        <f>D18</f>
        <v>Centre Urbain Nord</v>
      </c>
    </row>
    <row r="70" spans="1:10" ht="33" customHeight="1" x14ac:dyDescent="0.25">
      <c r="A70" s="207" t="s">
        <v>383</v>
      </c>
      <c r="B70" s="276">
        <f>'A1 Exploitation'!D150</f>
        <v>0.63513513513513509</v>
      </c>
      <c r="C70" s="276"/>
      <c r="D70" s="199"/>
      <c r="E70" s="199"/>
      <c r="F70" s="199"/>
      <c r="G70" s="199"/>
      <c r="H70" s="199"/>
      <c r="I70" s="199"/>
    </row>
    <row r="71" spans="1:10" ht="33" customHeight="1" x14ac:dyDescent="0.25">
      <c r="A71" s="206" t="s">
        <v>384</v>
      </c>
      <c r="B71" s="276">
        <f>'A2 Exploitation'!D150</f>
        <v>0.94285714285714284</v>
      </c>
      <c r="C71" s="276"/>
      <c r="D71" s="199"/>
      <c r="E71" s="199"/>
      <c r="F71" s="199"/>
      <c r="G71" s="199"/>
      <c r="H71" s="199"/>
      <c r="I71" s="199"/>
    </row>
    <row r="72" spans="1:10" ht="33" customHeight="1" x14ac:dyDescent="0.25">
      <c r="A72" s="207" t="s">
        <v>385</v>
      </c>
      <c r="B72" s="276">
        <f>'A3 Exploitation'!D150</f>
        <v>0.94285714285714284</v>
      </c>
      <c r="C72" s="276"/>
      <c r="D72" s="199"/>
      <c r="E72" s="199"/>
      <c r="F72" s="199"/>
      <c r="G72" s="199"/>
      <c r="H72" s="199"/>
      <c r="I72" s="199"/>
    </row>
    <row r="73" spans="1:10" ht="33" customHeight="1" x14ac:dyDescent="0.25">
      <c r="A73" s="207" t="s">
        <v>386</v>
      </c>
      <c r="B73" s="276">
        <f>'A4 Exploitation'!D150</f>
        <v>0.95714285714285718</v>
      </c>
      <c r="C73" s="276"/>
      <c r="D73" s="199"/>
      <c r="E73" s="199"/>
      <c r="F73" s="199"/>
      <c r="G73" s="199"/>
      <c r="H73" s="199"/>
      <c r="I73" s="199"/>
    </row>
    <row r="74" spans="1:10" ht="33" customHeight="1" x14ac:dyDescent="0.25">
      <c r="A74" s="206" t="s">
        <v>387</v>
      </c>
      <c r="B74" s="276">
        <f>'A5 Exploitation'!D150</f>
        <v>0</v>
      </c>
      <c r="C74" s="276"/>
      <c r="D74" s="199"/>
      <c r="E74" s="199"/>
      <c r="F74" s="199"/>
      <c r="G74" s="199"/>
      <c r="H74" s="199"/>
      <c r="I74" s="199"/>
    </row>
    <row r="75" spans="1:10" ht="33" customHeight="1" x14ac:dyDescent="0.25">
      <c r="A75" s="206" t="s">
        <v>388</v>
      </c>
      <c r="B75" s="276">
        <f>'A6 Exploitation'!D150</f>
        <v>0</v>
      </c>
      <c r="C75" s="276"/>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5" t="s">
        <v>394</v>
      </c>
      <c r="C78" s="275"/>
      <c r="D78" s="199"/>
      <c r="E78" s="199"/>
      <c r="F78" s="199"/>
      <c r="G78" s="199"/>
      <c r="H78" s="199"/>
      <c r="I78" s="199"/>
      <c r="J78" s="198" t="str">
        <f>D18</f>
        <v>Centre Urbain Nord</v>
      </c>
    </row>
    <row r="79" spans="1:10" ht="33" customHeight="1" x14ac:dyDescent="0.25">
      <c r="A79" s="207" t="s">
        <v>383</v>
      </c>
      <c r="B79" s="276">
        <f>'A1 Exploitation'!D190</f>
        <v>0.86</v>
      </c>
      <c r="C79" s="276"/>
      <c r="D79" s="199"/>
      <c r="E79" s="199"/>
      <c r="F79" s="199"/>
      <c r="G79" s="199"/>
      <c r="H79" s="199"/>
      <c r="I79" s="199"/>
    </row>
    <row r="80" spans="1:10" ht="33" customHeight="1" x14ac:dyDescent="0.25">
      <c r="A80" s="206" t="s">
        <v>384</v>
      </c>
      <c r="B80" s="276">
        <f>'A2 Exploitation'!D190</f>
        <v>1</v>
      </c>
      <c r="C80" s="276"/>
      <c r="D80" s="199"/>
      <c r="E80" s="199"/>
      <c r="F80" s="199"/>
      <c r="G80" s="199"/>
      <c r="H80" s="199"/>
      <c r="I80" s="199"/>
    </row>
    <row r="81" spans="1:10" ht="33" customHeight="1" x14ac:dyDescent="0.25">
      <c r="A81" s="207" t="s">
        <v>385</v>
      </c>
      <c r="B81" s="276">
        <f>'A3 Exploitation'!D190</f>
        <v>1</v>
      </c>
      <c r="C81" s="276"/>
      <c r="D81" s="199"/>
      <c r="E81" s="199"/>
      <c r="F81" s="199"/>
      <c r="G81" s="199"/>
      <c r="H81" s="199"/>
      <c r="I81" s="199"/>
    </row>
    <row r="82" spans="1:10" ht="33" customHeight="1" x14ac:dyDescent="0.25">
      <c r="A82" s="207" t="s">
        <v>386</v>
      </c>
      <c r="B82" s="276">
        <f>'A4 Exploitation'!D190</f>
        <v>1</v>
      </c>
      <c r="C82" s="276"/>
      <c r="D82" s="199"/>
      <c r="E82" s="199"/>
      <c r="F82" s="199"/>
      <c r="G82" s="199"/>
      <c r="H82" s="199"/>
      <c r="I82" s="199"/>
    </row>
    <row r="83" spans="1:10" ht="33" customHeight="1" x14ac:dyDescent="0.25">
      <c r="A83" s="206" t="s">
        <v>387</v>
      </c>
      <c r="B83" s="276">
        <f>'A5 Exploitation'!D190</f>
        <v>0</v>
      </c>
      <c r="C83" s="276"/>
      <c r="D83" s="199"/>
      <c r="E83" s="199"/>
      <c r="F83" s="199"/>
      <c r="G83" s="199"/>
      <c r="H83" s="199"/>
      <c r="I83" s="199"/>
    </row>
    <row r="84" spans="1:10" ht="33" customHeight="1" x14ac:dyDescent="0.25">
      <c r="A84" s="206" t="s">
        <v>388</v>
      </c>
      <c r="B84" s="276">
        <f>'A6 Exploitation'!D190</f>
        <v>0</v>
      </c>
      <c r="C84" s="276"/>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5" t="s">
        <v>395</v>
      </c>
      <c r="C87" s="275"/>
      <c r="D87" s="199"/>
      <c r="E87" s="199"/>
      <c r="F87" s="199"/>
      <c r="G87" s="199"/>
      <c r="H87" s="199"/>
      <c r="I87" s="199"/>
      <c r="J87" s="198" t="str">
        <f>D18</f>
        <v>Centre Urbain Nord</v>
      </c>
    </row>
    <row r="88" spans="1:10" ht="33" customHeight="1" x14ac:dyDescent="0.25">
      <c r="A88" s="207" t="s">
        <v>383</v>
      </c>
      <c r="B88" s="276">
        <f>'A1 Exploitation'!D246</f>
        <v>0.77631578947368418</v>
      </c>
      <c r="C88" s="276"/>
      <c r="D88" s="199"/>
      <c r="E88" s="199"/>
      <c r="F88" s="199"/>
      <c r="G88" s="199"/>
      <c r="H88" s="199"/>
      <c r="I88" s="199"/>
    </row>
    <row r="89" spans="1:10" ht="33" customHeight="1" x14ac:dyDescent="0.25">
      <c r="A89" s="206" t="s">
        <v>384</v>
      </c>
      <c r="B89" s="276">
        <f>'A2 Exploitation'!D246</f>
        <v>0.92105263157894735</v>
      </c>
      <c r="C89" s="276"/>
      <c r="D89" s="199"/>
      <c r="E89" s="199"/>
      <c r="F89" s="199"/>
      <c r="G89" s="199"/>
      <c r="H89" s="199"/>
      <c r="I89" s="199"/>
    </row>
    <row r="90" spans="1:10" ht="33" customHeight="1" x14ac:dyDescent="0.25">
      <c r="A90" s="207" t="s">
        <v>385</v>
      </c>
      <c r="B90" s="276">
        <f>'A3 Exploitation'!D246</f>
        <v>0.96052631578947367</v>
      </c>
      <c r="C90" s="276"/>
      <c r="D90" s="199"/>
      <c r="E90" s="199"/>
      <c r="F90" s="199"/>
      <c r="G90" s="199"/>
      <c r="H90" s="199"/>
      <c r="I90" s="199"/>
    </row>
    <row r="91" spans="1:10" ht="33" customHeight="1" x14ac:dyDescent="0.25">
      <c r="A91" s="207" t="s">
        <v>386</v>
      </c>
      <c r="B91" s="276">
        <f>'A4 Exploitation'!D246</f>
        <v>0.96052631578947367</v>
      </c>
      <c r="C91" s="276"/>
      <c r="D91" s="199"/>
      <c r="E91" s="199"/>
      <c r="F91" s="199"/>
      <c r="G91" s="199"/>
      <c r="H91" s="199"/>
      <c r="I91" s="199"/>
    </row>
    <row r="92" spans="1:10" ht="33" customHeight="1" x14ac:dyDescent="0.25">
      <c r="A92" s="206" t="s">
        <v>387</v>
      </c>
      <c r="B92" s="276">
        <f>'A5 Exploitation'!D246</f>
        <v>0</v>
      </c>
      <c r="C92" s="276"/>
      <c r="D92" s="199"/>
      <c r="E92" s="199"/>
      <c r="F92" s="199"/>
      <c r="G92" s="199"/>
      <c r="H92" s="199"/>
      <c r="I92" s="199"/>
    </row>
    <row r="93" spans="1:10" ht="33" customHeight="1" x14ac:dyDescent="0.25">
      <c r="A93" s="206" t="s">
        <v>388</v>
      </c>
      <c r="B93" s="276">
        <f>'A6 Exploitation'!D246</f>
        <v>0</v>
      </c>
      <c r="C93" s="276"/>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5" t="s">
        <v>396</v>
      </c>
      <c r="C96" s="275"/>
      <c r="D96" s="199"/>
      <c r="E96" s="199"/>
      <c r="F96" s="199"/>
      <c r="G96" s="199"/>
      <c r="H96" s="199"/>
      <c r="I96" s="199"/>
      <c r="J96" s="198" t="str">
        <f>D18</f>
        <v>Centre Urbain Nord</v>
      </c>
    </row>
    <row r="97" spans="1:10" ht="33" customHeight="1" x14ac:dyDescent="0.25">
      <c r="A97" s="207" t="s">
        <v>383</v>
      </c>
      <c r="B97" s="276">
        <f>'A1 Exploitation'!D289</f>
        <v>0.91379310344827591</v>
      </c>
      <c r="C97" s="276"/>
      <c r="D97" s="199"/>
      <c r="E97" s="199"/>
      <c r="F97" s="199"/>
      <c r="G97" s="199"/>
      <c r="H97" s="199"/>
      <c r="I97" s="199"/>
    </row>
    <row r="98" spans="1:10" ht="33" customHeight="1" x14ac:dyDescent="0.25">
      <c r="A98" s="206" t="s">
        <v>384</v>
      </c>
      <c r="B98" s="276">
        <f>'A2 Exploitation'!D289</f>
        <v>1</v>
      </c>
      <c r="C98" s="276"/>
      <c r="D98" s="199"/>
      <c r="E98" s="199"/>
      <c r="F98" s="199"/>
      <c r="G98" s="199"/>
      <c r="H98" s="199"/>
      <c r="I98" s="199"/>
    </row>
    <row r="99" spans="1:10" ht="33" customHeight="1" x14ac:dyDescent="0.25">
      <c r="A99" s="207" t="s">
        <v>385</v>
      </c>
      <c r="B99" s="276">
        <f>'A3 Exploitation'!D289</f>
        <v>1</v>
      </c>
      <c r="C99" s="276"/>
      <c r="D99" s="199"/>
      <c r="E99" s="199"/>
      <c r="F99" s="199"/>
      <c r="G99" s="199"/>
      <c r="H99" s="199"/>
      <c r="I99" s="199"/>
    </row>
    <row r="100" spans="1:10" ht="33" customHeight="1" x14ac:dyDescent="0.25">
      <c r="A100" s="207" t="s">
        <v>386</v>
      </c>
      <c r="B100" s="276">
        <f>'A4 Exploitation'!D289</f>
        <v>1</v>
      </c>
      <c r="C100" s="276"/>
      <c r="D100" s="199"/>
      <c r="E100" s="199"/>
      <c r="F100" s="199"/>
      <c r="G100" s="199"/>
      <c r="H100" s="199"/>
      <c r="I100" s="199"/>
    </row>
    <row r="101" spans="1:10" ht="33" customHeight="1" x14ac:dyDescent="0.25">
      <c r="A101" s="206" t="s">
        <v>387</v>
      </c>
      <c r="B101" s="276">
        <f>'A5 Exploitation'!D289</f>
        <v>0</v>
      </c>
      <c r="C101" s="276"/>
      <c r="D101" s="199"/>
      <c r="E101" s="199"/>
      <c r="F101" s="199"/>
      <c r="G101" s="199"/>
      <c r="H101" s="199"/>
      <c r="I101" s="199"/>
    </row>
    <row r="102" spans="1:10" ht="33" customHeight="1" x14ac:dyDescent="0.25">
      <c r="A102" s="206" t="s">
        <v>388</v>
      </c>
      <c r="B102" s="276">
        <f>'A6 Exploitation'!D289</f>
        <v>0</v>
      </c>
      <c r="C102" s="276"/>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5" t="s">
        <v>397</v>
      </c>
      <c r="C105" s="275"/>
      <c r="D105" s="199"/>
      <c r="E105" s="199"/>
      <c r="F105" s="199"/>
      <c r="G105" s="199"/>
      <c r="H105" s="199"/>
      <c r="I105" s="199"/>
      <c r="J105" s="198" t="str">
        <f>D18</f>
        <v>Centre Urbain Nord</v>
      </c>
    </row>
    <row r="106" spans="1:10" ht="33" customHeight="1" x14ac:dyDescent="0.25">
      <c r="A106" s="207" t="s">
        <v>383</v>
      </c>
      <c r="B106" s="276">
        <f>'A1 Exploitation'!D322</f>
        <v>0.91666666666666663</v>
      </c>
      <c r="C106" s="276"/>
      <c r="D106" s="199"/>
      <c r="E106" s="199"/>
      <c r="F106" s="199"/>
      <c r="G106" s="199"/>
      <c r="H106" s="199"/>
      <c r="I106" s="199"/>
    </row>
    <row r="107" spans="1:10" ht="33" customHeight="1" x14ac:dyDescent="0.25">
      <c r="A107" s="206" t="s">
        <v>384</v>
      </c>
      <c r="B107" s="276">
        <f>'A2 Exploitation'!D322</f>
        <v>0.90625</v>
      </c>
      <c r="C107" s="276"/>
      <c r="D107" s="199"/>
      <c r="E107" s="199"/>
      <c r="F107" s="199"/>
      <c r="G107" s="199"/>
      <c r="H107" s="199"/>
      <c r="I107" s="199"/>
    </row>
    <row r="108" spans="1:10" ht="33" customHeight="1" x14ac:dyDescent="0.25">
      <c r="A108" s="207" t="s">
        <v>385</v>
      </c>
      <c r="B108" s="276">
        <f>'A3 Exploitation'!D322</f>
        <v>1</v>
      </c>
      <c r="C108" s="276"/>
      <c r="D108" s="199"/>
      <c r="E108" s="199"/>
      <c r="F108" s="199"/>
      <c r="G108" s="199"/>
      <c r="H108" s="199"/>
      <c r="I108" s="199"/>
    </row>
    <row r="109" spans="1:10" ht="33" customHeight="1" x14ac:dyDescent="0.25">
      <c r="A109" s="207" t="s">
        <v>386</v>
      </c>
      <c r="B109" s="276">
        <f>'A4 Exploitation'!D322</f>
        <v>1</v>
      </c>
      <c r="C109" s="276"/>
      <c r="D109" s="199"/>
      <c r="E109" s="199"/>
      <c r="F109" s="199"/>
      <c r="G109" s="199"/>
      <c r="H109" s="199"/>
      <c r="I109" s="199"/>
    </row>
    <row r="110" spans="1:10" ht="33" customHeight="1" x14ac:dyDescent="0.25">
      <c r="A110" s="206" t="s">
        <v>387</v>
      </c>
      <c r="B110" s="276">
        <f>'A5 Exploitation'!D322</f>
        <v>0</v>
      </c>
      <c r="C110" s="276"/>
      <c r="D110" s="199"/>
      <c r="E110" s="199"/>
      <c r="F110" s="199"/>
      <c r="G110" s="199"/>
      <c r="H110" s="199"/>
      <c r="I110" s="199"/>
    </row>
    <row r="111" spans="1:10" ht="33" customHeight="1" x14ac:dyDescent="0.25">
      <c r="A111" s="206" t="s">
        <v>388</v>
      </c>
      <c r="B111" s="276">
        <f>'A6 Exploitation'!D322</f>
        <v>0</v>
      </c>
      <c r="C111" s="276"/>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5" t="s">
        <v>398</v>
      </c>
      <c r="C114" s="275"/>
      <c r="D114" s="199"/>
      <c r="E114" s="199"/>
      <c r="F114" s="199"/>
      <c r="G114" s="199"/>
      <c r="H114" s="199"/>
      <c r="I114" s="199"/>
      <c r="J114" s="198" t="str">
        <f>D18</f>
        <v>Centre Urbain Nord</v>
      </c>
    </row>
    <row r="115" spans="1:10" ht="33" customHeight="1" x14ac:dyDescent="0.25">
      <c r="A115" s="207" t="s">
        <v>383</v>
      </c>
      <c r="B115" s="276">
        <f>'A1 Exploitation'!D350</f>
        <v>0.5</v>
      </c>
      <c r="C115" s="276"/>
      <c r="D115" s="199"/>
      <c r="E115" s="199"/>
      <c r="F115" s="199"/>
      <c r="G115" s="199"/>
      <c r="H115" s="199"/>
      <c r="I115" s="199"/>
    </row>
    <row r="116" spans="1:10" ht="33" customHeight="1" x14ac:dyDescent="0.25">
      <c r="A116" s="206" t="s">
        <v>384</v>
      </c>
      <c r="B116" s="276">
        <f>'A2 Exploitation'!D350</f>
        <v>0.8928571428571429</v>
      </c>
      <c r="C116" s="276"/>
      <c r="D116" s="199"/>
      <c r="E116" s="199"/>
      <c r="F116" s="199"/>
      <c r="G116" s="199"/>
      <c r="H116" s="199"/>
      <c r="I116" s="199"/>
    </row>
    <row r="117" spans="1:10" ht="33" customHeight="1" x14ac:dyDescent="0.25">
      <c r="A117" s="207" t="s">
        <v>385</v>
      </c>
      <c r="B117" s="276">
        <f>'A3 Exploitation'!D350</f>
        <v>0.66666666666666663</v>
      </c>
      <c r="C117" s="276"/>
      <c r="D117" s="199"/>
      <c r="E117" s="199"/>
      <c r="F117" s="199"/>
      <c r="G117" s="199"/>
      <c r="H117" s="199"/>
      <c r="I117" s="199"/>
    </row>
    <row r="118" spans="1:10" ht="33" customHeight="1" x14ac:dyDescent="0.25">
      <c r="A118" s="207" t="s">
        <v>386</v>
      </c>
      <c r="B118" s="276">
        <f>'A4 Exploitation'!D350</f>
        <v>0.66666666666666663</v>
      </c>
      <c r="C118" s="276"/>
      <c r="D118" s="199"/>
      <c r="E118" s="199"/>
      <c r="F118" s="199"/>
      <c r="G118" s="199"/>
      <c r="H118" s="199"/>
      <c r="I118" s="199"/>
    </row>
    <row r="119" spans="1:10" ht="33" customHeight="1" x14ac:dyDescent="0.25">
      <c r="A119" s="206" t="s">
        <v>387</v>
      </c>
      <c r="B119" s="276">
        <f>'A5 Exploitation'!D350</f>
        <v>0</v>
      </c>
      <c r="C119" s="276"/>
      <c r="D119" s="199"/>
      <c r="E119" s="199"/>
      <c r="F119" s="199"/>
      <c r="G119" s="199"/>
      <c r="H119" s="199"/>
      <c r="I119" s="199"/>
    </row>
    <row r="120" spans="1:10" ht="33" customHeight="1" x14ac:dyDescent="0.25">
      <c r="A120" s="206" t="s">
        <v>388</v>
      </c>
      <c r="B120" s="276">
        <f>'A6 Exploitation'!D350</f>
        <v>0</v>
      </c>
      <c r="C120" s="276"/>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5" t="s">
        <v>399</v>
      </c>
      <c r="C123" s="275"/>
      <c r="D123" s="199"/>
      <c r="E123" s="199"/>
      <c r="F123" s="199"/>
      <c r="G123" s="199"/>
      <c r="H123" s="199"/>
      <c r="I123" s="199"/>
      <c r="J123" s="198" t="str">
        <f>D18</f>
        <v>Centre Urbain Nord</v>
      </c>
    </row>
    <row r="124" spans="1:10" ht="33" customHeight="1" x14ac:dyDescent="0.25">
      <c r="A124" s="207" t="s">
        <v>383</v>
      </c>
      <c r="B124" s="276">
        <f>'A1 Exploitation'!D403</f>
        <v>0.98333333333333328</v>
      </c>
      <c r="C124" s="276"/>
      <c r="D124" s="199"/>
      <c r="E124" s="199"/>
      <c r="F124" s="199"/>
      <c r="G124" s="199"/>
      <c r="H124" s="199"/>
      <c r="I124" s="199"/>
    </row>
    <row r="125" spans="1:10" ht="33" customHeight="1" x14ac:dyDescent="0.25">
      <c r="A125" s="206" t="s">
        <v>384</v>
      </c>
      <c r="B125" s="276">
        <f>'A2 Exploitation'!D403</f>
        <v>0.93103448275862066</v>
      </c>
      <c r="C125" s="276"/>
      <c r="D125" s="199"/>
      <c r="E125" s="199"/>
      <c r="F125" s="199"/>
      <c r="G125" s="199"/>
      <c r="H125" s="199"/>
      <c r="I125" s="199"/>
    </row>
    <row r="126" spans="1:10" ht="33" customHeight="1" x14ac:dyDescent="0.25">
      <c r="A126" s="207" t="s">
        <v>385</v>
      </c>
      <c r="B126" s="276">
        <f>'A3 Exploitation'!D403</f>
        <v>1</v>
      </c>
      <c r="C126" s="276"/>
      <c r="D126" s="199"/>
      <c r="E126" s="199"/>
      <c r="F126" s="199"/>
      <c r="G126" s="199"/>
      <c r="H126" s="199"/>
      <c r="I126" s="199"/>
    </row>
    <row r="127" spans="1:10" ht="33" customHeight="1" x14ac:dyDescent="0.25">
      <c r="A127" s="207" t="s">
        <v>386</v>
      </c>
      <c r="B127" s="276">
        <f>'A4 Exploitation'!D403</f>
        <v>1</v>
      </c>
      <c r="C127" s="276"/>
      <c r="D127" s="199"/>
      <c r="E127" s="199"/>
      <c r="F127" s="199"/>
      <c r="G127" s="199"/>
      <c r="H127" s="199"/>
      <c r="I127" s="199"/>
    </row>
    <row r="128" spans="1:10" ht="33" customHeight="1" x14ac:dyDescent="0.25">
      <c r="A128" s="206" t="s">
        <v>387</v>
      </c>
      <c r="B128" s="276">
        <f>'A5 Exploitation'!D403</f>
        <v>0</v>
      </c>
      <c r="C128" s="276"/>
      <c r="D128" s="199"/>
      <c r="E128" s="199"/>
      <c r="F128" s="199"/>
      <c r="G128" s="199"/>
      <c r="H128" s="199"/>
      <c r="I128" s="199"/>
    </row>
    <row r="129" spans="1:10" ht="33" customHeight="1" x14ac:dyDescent="0.25">
      <c r="A129" s="206" t="s">
        <v>388</v>
      </c>
      <c r="B129" s="276">
        <f>'A6 Exploitation'!D403</f>
        <v>0</v>
      </c>
      <c r="C129" s="276"/>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5" t="s">
        <v>400</v>
      </c>
      <c r="C132" s="275"/>
      <c r="D132" s="199"/>
      <c r="E132" s="199"/>
      <c r="F132" s="199"/>
      <c r="G132" s="199"/>
      <c r="H132" s="199"/>
      <c r="I132" s="199"/>
      <c r="J132" s="198" t="str">
        <f>D18</f>
        <v>Centre Urbain Nord</v>
      </c>
    </row>
    <row r="133" spans="1:10" ht="33" customHeight="1" x14ac:dyDescent="0.25">
      <c r="A133" s="207" t="s">
        <v>383</v>
      </c>
      <c r="B133" s="276">
        <f>'A1 Exploitation'!D433</f>
        <v>0.9375</v>
      </c>
      <c r="C133" s="276"/>
      <c r="D133" s="199"/>
      <c r="E133" s="199"/>
      <c r="F133" s="199"/>
      <c r="G133" s="199"/>
      <c r="H133" s="199"/>
      <c r="I133" s="199"/>
    </row>
    <row r="134" spans="1:10" ht="33" customHeight="1" x14ac:dyDescent="0.25">
      <c r="A134" s="206" t="s">
        <v>384</v>
      </c>
      <c r="B134" s="276">
        <f>'A2 Exploitation'!D433</f>
        <v>0.9285714285714286</v>
      </c>
      <c r="C134" s="276"/>
      <c r="D134" s="199"/>
      <c r="E134" s="199"/>
      <c r="F134" s="199"/>
      <c r="G134" s="199"/>
      <c r="H134" s="199"/>
      <c r="I134" s="199"/>
    </row>
    <row r="135" spans="1:10" ht="33" customHeight="1" x14ac:dyDescent="0.25">
      <c r="A135" s="207" t="s">
        <v>385</v>
      </c>
      <c r="B135" s="276">
        <f>'A3 Exploitation'!D433</f>
        <v>0.73529411764705888</v>
      </c>
      <c r="C135" s="276"/>
      <c r="D135" s="199"/>
      <c r="E135" s="199"/>
      <c r="F135" s="199"/>
      <c r="G135" s="199"/>
      <c r="H135" s="199"/>
      <c r="I135" s="199"/>
    </row>
    <row r="136" spans="1:10" ht="33" customHeight="1" x14ac:dyDescent="0.25">
      <c r="A136" s="207" t="s">
        <v>386</v>
      </c>
      <c r="B136" s="276">
        <f>'A4 Exploitation'!D433</f>
        <v>0.96875</v>
      </c>
      <c r="C136" s="276"/>
      <c r="D136" s="199"/>
      <c r="E136" s="199"/>
      <c r="F136" s="199"/>
      <c r="G136" s="199"/>
      <c r="H136" s="199"/>
      <c r="I136" s="199"/>
    </row>
    <row r="137" spans="1:10" ht="33" customHeight="1" x14ac:dyDescent="0.25">
      <c r="A137" s="206" t="s">
        <v>387</v>
      </c>
      <c r="B137" s="276">
        <f>'A5 Exploitation'!D433</f>
        <v>0</v>
      </c>
      <c r="C137" s="276"/>
      <c r="D137" s="199"/>
      <c r="E137" s="199"/>
      <c r="F137" s="199"/>
      <c r="G137" s="199"/>
      <c r="H137" s="199"/>
      <c r="I137" s="199"/>
    </row>
    <row r="138" spans="1:10" ht="33" customHeight="1" x14ac:dyDescent="0.25">
      <c r="A138" s="206" t="s">
        <v>388</v>
      </c>
      <c r="B138" s="276">
        <f>'A6 Exploitation'!D43</f>
        <v>0</v>
      </c>
      <c r="C138" s="276"/>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5" t="s">
        <v>401</v>
      </c>
      <c r="C141" s="275"/>
      <c r="D141" s="199"/>
      <c r="E141" s="199"/>
      <c r="F141" s="199"/>
      <c r="G141" s="199"/>
      <c r="H141" s="199"/>
      <c r="I141" s="199"/>
      <c r="J141" s="198" t="str">
        <f>D18</f>
        <v>Centre Urbain Nord</v>
      </c>
    </row>
    <row r="142" spans="1:10" ht="33" customHeight="1" x14ac:dyDescent="0.25">
      <c r="A142" s="207" t="s">
        <v>383</v>
      </c>
      <c r="B142" s="276">
        <f>'A1 Exploitation'!D452</f>
        <v>0.75</v>
      </c>
      <c r="C142" s="276"/>
      <c r="D142" s="199"/>
      <c r="E142" s="199"/>
      <c r="F142" s="199"/>
      <c r="G142" s="199"/>
      <c r="H142" s="199"/>
      <c r="I142" s="199"/>
    </row>
    <row r="143" spans="1:10" ht="33" customHeight="1" x14ac:dyDescent="0.25">
      <c r="A143" s="206" t="s">
        <v>384</v>
      </c>
      <c r="B143" s="276">
        <f>'A2 Exploitation'!D452</f>
        <v>1</v>
      </c>
      <c r="C143" s="276"/>
      <c r="D143" s="199"/>
      <c r="E143" s="199"/>
      <c r="F143" s="199"/>
      <c r="G143" s="199"/>
      <c r="H143" s="199"/>
      <c r="I143" s="199"/>
    </row>
    <row r="144" spans="1:10" ht="33" customHeight="1" x14ac:dyDescent="0.25">
      <c r="A144" s="207" t="s">
        <v>385</v>
      </c>
      <c r="B144" s="276">
        <f>'A3 Exploitation'!D452</f>
        <v>0.91666666666666663</v>
      </c>
      <c r="C144" s="276"/>
      <c r="D144" s="199"/>
      <c r="E144" s="199"/>
      <c r="F144" s="199"/>
      <c r="G144" s="199"/>
      <c r="H144" s="199"/>
      <c r="I144" s="199"/>
    </row>
    <row r="145" spans="1:10" ht="33" customHeight="1" x14ac:dyDescent="0.25">
      <c r="A145" s="207" t="s">
        <v>386</v>
      </c>
      <c r="B145" s="276">
        <f>'A4 Exploitation'!D452</f>
        <v>1</v>
      </c>
      <c r="C145" s="276"/>
      <c r="D145" s="199"/>
      <c r="E145" s="199"/>
      <c r="F145" s="199"/>
      <c r="G145" s="199"/>
      <c r="H145" s="199"/>
      <c r="I145" s="199"/>
    </row>
    <row r="146" spans="1:10" ht="33" customHeight="1" x14ac:dyDescent="0.25">
      <c r="A146" s="206" t="s">
        <v>387</v>
      </c>
      <c r="B146" s="276">
        <f>'A5 Exploitation'!D452</f>
        <v>0</v>
      </c>
      <c r="C146" s="276"/>
      <c r="D146" s="199"/>
      <c r="E146" s="199"/>
      <c r="F146" s="199"/>
      <c r="G146" s="199"/>
      <c r="H146" s="199"/>
      <c r="I146" s="199"/>
    </row>
    <row r="147" spans="1:10" ht="33" customHeight="1" x14ac:dyDescent="0.25">
      <c r="A147" s="206" t="s">
        <v>388</v>
      </c>
      <c r="B147" s="276">
        <f>'A6 Exploitation'!D452</f>
        <v>0</v>
      </c>
      <c r="C147" s="276"/>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5" t="s">
        <v>402</v>
      </c>
      <c r="C150" s="275"/>
      <c r="D150" s="199"/>
      <c r="E150" s="199"/>
      <c r="F150" s="199"/>
      <c r="G150" s="199"/>
      <c r="H150" s="199"/>
      <c r="I150" s="199"/>
      <c r="J150" s="198" t="str">
        <f>D18</f>
        <v>Centre Urbain Nord</v>
      </c>
    </row>
    <row r="151" spans="1:10" ht="33" customHeight="1" x14ac:dyDescent="0.25">
      <c r="A151" s="207" t="s">
        <v>383</v>
      </c>
      <c r="B151" s="276">
        <f>'A1 Exploitation'!D462</f>
        <v>0.875</v>
      </c>
      <c r="C151" s="276"/>
      <c r="D151" s="199"/>
      <c r="E151" s="199"/>
      <c r="F151" s="199"/>
      <c r="G151" s="199"/>
      <c r="H151" s="199"/>
      <c r="I151" s="199"/>
    </row>
    <row r="152" spans="1:10" ht="33" customHeight="1" x14ac:dyDescent="0.25">
      <c r="A152" s="206" t="s">
        <v>384</v>
      </c>
      <c r="B152" s="276">
        <f>'A2 Exploitation'!D462</f>
        <v>1</v>
      </c>
      <c r="C152" s="276"/>
      <c r="D152" s="199"/>
      <c r="E152" s="199"/>
      <c r="F152" s="199"/>
      <c r="G152" s="199"/>
      <c r="H152" s="199"/>
      <c r="I152" s="199"/>
    </row>
    <row r="153" spans="1:10" ht="33" customHeight="1" x14ac:dyDescent="0.25">
      <c r="A153" s="207" t="s">
        <v>385</v>
      </c>
      <c r="B153" s="276">
        <f>'A3 Exploitation'!D462</f>
        <v>1</v>
      </c>
      <c r="C153" s="276"/>
      <c r="D153" s="199"/>
      <c r="E153" s="199"/>
      <c r="F153" s="199"/>
      <c r="G153" s="199"/>
      <c r="H153" s="199"/>
      <c r="I153" s="199"/>
    </row>
    <row r="154" spans="1:10" ht="33" customHeight="1" x14ac:dyDescent="0.25">
      <c r="A154" s="207" t="s">
        <v>386</v>
      </c>
      <c r="B154" s="276">
        <f>'A4 Exploitation'!D462</f>
        <v>1</v>
      </c>
      <c r="C154" s="276"/>
      <c r="D154" s="199"/>
      <c r="E154" s="199"/>
      <c r="F154" s="199"/>
      <c r="G154" s="199"/>
      <c r="H154" s="199"/>
      <c r="I154" s="199"/>
    </row>
    <row r="155" spans="1:10" ht="33" customHeight="1" x14ac:dyDescent="0.25">
      <c r="A155" s="206" t="s">
        <v>387</v>
      </c>
      <c r="B155" s="276">
        <f>'A5 Exploitation'!D462</f>
        <v>0</v>
      </c>
      <c r="C155" s="276"/>
      <c r="D155" s="199"/>
      <c r="E155" s="199"/>
      <c r="F155" s="199"/>
      <c r="G155" s="199"/>
      <c r="H155" s="199"/>
      <c r="I155" s="199"/>
    </row>
    <row r="156" spans="1:10" ht="33" customHeight="1" x14ac:dyDescent="0.25">
      <c r="A156" s="206" t="s">
        <v>388</v>
      </c>
      <c r="B156" s="276">
        <f>'A6 Exploitation'!D462</f>
        <v>0</v>
      </c>
      <c r="C156" s="276"/>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5" t="s">
        <v>403</v>
      </c>
      <c r="C159" s="275"/>
      <c r="D159" s="199"/>
      <c r="E159" s="199"/>
      <c r="F159" s="199"/>
      <c r="G159" s="199"/>
      <c r="H159" s="199"/>
      <c r="I159" s="199"/>
      <c r="J159" s="198" t="str">
        <f>D18</f>
        <v>Centre Urbain Nord</v>
      </c>
    </row>
    <row r="160" spans="1:10" ht="33" customHeight="1" x14ac:dyDescent="0.25">
      <c r="A160" s="207" t="s">
        <v>383</v>
      </c>
      <c r="B160" s="276">
        <f>'A1 Exploitation'!D471</f>
        <v>0.5</v>
      </c>
      <c r="C160" s="276"/>
      <c r="D160" s="199"/>
      <c r="E160" s="199"/>
      <c r="F160" s="199"/>
      <c r="G160" s="199"/>
      <c r="H160" s="199"/>
      <c r="I160" s="199"/>
    </row>
    <row r="161" spans="1:10" ht="33" customHeight="1" x14ac:dyDescent="0.25">
      <c r="A161" s="206" t="s">
        <v>384</v>
      </c>
      <c r="B161" s="276">
        <f>'A2 Exploitation'!D471</f>
        <v>1</v>
      </c>
      <c r="C161" s="276"/>
      <c r="D161" s="199"/>
      <c r="E161" s="199"/>
      <c r="F161" s="199"/>
      <c r="G161" s="199"/>
      <c r="H161" s="199"/>
      <c r="I161" s="199"/>
    </row>
    <row r="162" spans="1:10" ht="33" customHeight="1" x14ac:dyDescent="0.25">
      <c r="A162" s="207" t="s">
        <v>385</v>
      </c>
      <c r="B162" s="276">
        <f>'A3 Exploitation'!D471</f>
        <v>1</v>
      </c>
      <c r="C162" s="276"/>
      <c r="D162" s="199"/>
      <c r="E162" s="199"/>
      <c r="F162" s="199"/>
      <c r="G162" s="199"/>
      <c r="H162" s="199"/>
      <c r="I162" s="199"/>
    </row>
    <row r="163" spans="1:10" ht="33" customHeight="1" x14ac:dyDescent="0.25">
      <c r="A163" s="207" t="s">
        <v>386</v>
      </c>
      <c r="B163" s="276">
        <f>'A4 Exploitation'!D471</f>
        <v>1</v>
      </c>
      <c r="C163" s="276"/>
      <c r="D163" s="199"/>
      <c r="E163" s="199"/>
      <c r="F163" s="199"/>
      <c r="G163" s="199"/>
      <c r="H163" s="199"/>
      <c r="I163" s="199"/>
    </row>
    <row r="164" spans="1:10" ht="33" customHeight="1" x14ac:dyDescent="0.25">
      <c r="A164" s="206" t="s">
        <v>387</v>
      </c>
      <c r="B164" s="276">
        <f>'A5 Exploitation'!D471</f>
        <v>0</v>
      </c>
      <c r="C164" s="276"/>
      <c r="D164" s="199"/>
      <c r="E164" s="199"/>
      <c r="F164" s="199"/>
      <c r="G164" s="199"/>
      <c r="H164" s="199"/>
      <c r="I164" s="199"/>
    </row>
    <row r="165" spans="1:10" ht="33" customHeight="1" x14ac:dyDescent="0.25">
      <c r="A165" s="206" t="s">
        <v>388</v>
      </c>
      <c r="B165" s="276">
        <f>'A6 Exploitation'!D471</f>
        <v>0</v>
      </c>
      <c r="C165" s="276"/>
      <c r="D165" s="199"/>
      <c r="E165" s="199"/>
      <c r="F165" s="199"/>
      <c r="G165" s="199"/>
      <c r="H165" s="199"/>
      <c r="I165" s="199"/>
    </row>
    <row r="166" spans="1:10" ht="18" x14ac:dyDescent="0.25">
      <c r="A166" s="209"/>
      <c r="B166" s="279"/>
      <c r="C166" s="279"/>
      <c r="D166" s="199"/>
      <c r="E166" s="199"/>
      <c r="F166" s="199"/>
      <c r="G166" s="199"/>
      <c r="H166" s="199"/>
      <c r="I166" s="199"/>
    </row>
    <row r="167" spans="1:10" ht="18" x14ac:dyDescent="0.25">
      <c r="A167" s="209"/>
      <c r="B167" s="279"/>
      <c r="C167" s="279"/>
      <c r="D167" s="199"/>
      <c r="E167" s="199"/>
      <c r="F167" s="199"/>
      <c r="G167" s="199"/>
      <c r="H167" s="199"/>
      <c r="I167" s="199"/>
    </row>
    <row r="168" spans="1:10" ht="33" customHeight="1" x14ac:dyDescent="0.25">
      <c r="A168" s="206" t="s">
        <v>381</v>
      </c>
      <c r="B168" s="275" t="s">
        <v>404</v>
      </c>
      <c r="C168" s="275"/>
      <c r="D168" s="199"/>
      <c r="E168" s="199"/>
      <c r="F168" s="199"/>
      <c r="G168" s="199"/>
      <c r="H168" s="199"/>
      <c r="I168" s="199"/>
      <c r="J168" s="198" t="str">
        <f>D18</f>
        <v>Centre Urbain Nord</v>
      </c>
    </row>
    <row r="169" spans="1:10" ht="33" customHeight="1" x14ac:dyDescent="0.25">
      <c r="A169" s="207" t="s">
        <v>383</v>
      </c>
      <c r="B169" s="276">
        <f>'A1 Exploitation'!D492</f>
        <v>0.75</v>
      </c>
      <c r="C169" s="276"/>
      <c r="D169" s="199"/>
      <c r="E169" s="199"/>
      <c r="F169" s="199"/>
      <c r="G169" s="199"/>
      <c r="H169" s="199"/>
      <c r="I169" s="199"/>
    </row>
    <row r="170" spans="1:10" ht="33" customHeight="1" x14ac:dyDescent="0.25">
      <c r="A170" s="206" t="s">
        <v>384</v>
      </c>
      <c r="B170" s="276">
        <f>'A2 Exploitation'!D492</f>
        <v>0.92307692307692313</v>
      </c>
      <c r="C170" s="276"/>
      <c r="D170" s="199"/>
      <c r="E170" s="199"/>
      <c r="F170" s="199"/>
      <c r="G170" s="199"/>
      <c r="H170" s="199"/>
      <c r="I170" s="199"/>
    </row>
    <row r="171" spans="1:10" ht="33" customHeight="1" x14ac:dyDescent="0.25">
      <c r="A171" s="207" t="s">
        <v>385</v>
      </c>
      <c r="B171" s="276">
        <f>'A3 Exploitation'!D492</f>
        <v>0.96153846153846156</v>
      </c>
      <c r="C171" s="276"/>
      <c r="D171" s="199"/>
      <c r="E171" s="199"/>
      <c r="F171" s="199"/>
      <c r="G171" s="199"/>
      <c r="H171" s="199"/>
      <c r="I171" s="199"/>
    </row>
    <row r="172" spans="1:10" ht="33" customHeight="1" x14ac:dyDescent="0.25">
      <c r="A172" s="207" t="s">
        <v>386</v>
      </c>
      <c r="B172" s="276">
        <f>'A4 Exploitation'!D492</f>
        <v>1</v>
      </c>
      <c r="C172" s="276"/>
    </row>
    <row r="173" spans="1:10" ht="33" customHeight="1" x14ac:dyDescent="0.25">
      <c r="A173" s="206" t="s">
        <v>387</v>
      </c>
      <c r="B173" s="276">
        <f>'A5 Exploitation'!D492</f>
        <v>0</v>
      </c>
      <c r="C173" s="276"/>
    </row>
    <row r="174" spans="1:10" ht="33" customHeight="1" x14ac:dyDescent="0.25">
      <c r="A174" s="206" t="s">
        <v>388</v>
      </c>
      <c r="B174" s="276">
        <f>'A6 Exploitation'!D492</f>
        <v>0</v>
      </c>
      <c r="C174" s="276"/>
    </row>
    <row r="175" spans="1:10" ht="18.75" x14ac:dyDescent="0.25">
      <c r="A175" s="210"/>
      <c r="B175" s="203"/>
      <c r="C175" s="203"/>
    </row>
    <row r="176" spans="1:10" ht="18.75" x14ac:dyDescent="0.25">
      <c r="A176" s="210"/>
      <c r="B176" s="203"/>
      <c r="C176" s="203"/>
    </row>
    <row r="177" spans="1:10" ht="33" customHeight="1" x14ac:dyDescent="0.25">
      <c r="A177" s="206" t="s">
        <v>381</v>
      </c>
      <c r="B177" s="275" t="s">
        <v>405</v>
      </c>
      <c r="C177" s="275"/>
      <c r="J177" s="198" t="str">
        <f>D18</f>
        <v>Centre Urbain Nord</v>
      </c>
    </row>
    <row r="178" spans="1:10" ht="33" customHeight="1" x14ac:dyDescent="0.25">
      <c r="A178" s="207" t="s">
        <v>383</v>
      </c>
      <c r="B178" s="276">
        <f>'A1 Exploitation'!D501</f>
        <v>1</v>
      </c>
      <c r="C178" s="276"/>
    </row>
    <row r="179" spans="1:10" ht="33" customHeight="1" x14ac:dyDescent="0.25">
      <c r="A179" s="206" t="s">
        <v>384</v>
      </c>
      <c r="B179" s="276">
        <f>'A2 Exploitation'!D501</f>
        <v>1</v>
      </c>
      <c r="C179" s="276"/>
    </row>
    <row r="180" spans="1:10" ht="33" customHeight="1" x14ac:dyDescent="0.25">
      <c r="A180" s="207" t="s">
        <v>385</v>
      </c>
      <c r="B180" s="276">
        <f>'A3 Exploitation'!D501</f>
        <v>1</v>
      </c>
      <c r="C180" s="276"/>
    </row>
    <row r="181" spans="1:10" ht="33" customHeight="1" x14ac:dyDescent="0.25">
      <c r="A181" s="207" t="s">
        <v>386</v>
      </c>
      <c r="B181" s="276">
        <f>'A4 Exploitation'!D501</f>
        <v>1</v>
      </c>
      <c r="C181" s="276"/>
    </row>
    <row r="182" spans="1:10" ht="33" customHeight="1" x14ac:dyDescent="0.25">
      <c r="A182" s="206" t="s">
        <v>387</v>
      </c>
      <c r="B182" s="276">
        <f>'A5 Exploitation'!D501</f>
        <v>0</v>
      </c>
      <c r="C182" s="276"/>
    </row>
    <row r="183" spans="1:10" ht="33" customHeight="1" x14ac:dyDescent="0.25">
      <c r="A183" s="206" t="s">
        <v>388</v>
      </c>
      <c r="B183" s="276">
        <f>'A6 Exploitation'!D501</f>
        <v>0</v>
      </c>
      <c r="C183" s="276"/>
    </row>
    <row r="184" spans="1:10" ht="18.75" x14ac:dyDescent="0.25">
      <c r="A184" s="210"/>
      <c r="B184" s="203"/>
      <c r="C184" s="203"/>
    </row>
    <row r="185" spans="1:10" ht="18.75" x14ac:dyDescent="0.25">
      <c r="A185" s="210"/>
      <c r="B185" s="203"/>
      <c r="C185" s="203"/>
    </row>
    <row r="186" spans="1:10" ht="33" customHeight="1" x14ac:dyDescent="0.25">
      <c r="A186" s="206" t="s">
        <v>381</v>
      </c>
      <c r="B186" s="275" t="s">
        <v>406</v>
      </c>
      <c r="C186" s="275"/>
      <c r="J186" s="198" t="str">
        <f>D18</f>
        <v>Centre Urbain Nord</v>
      </c>
    </row>
    <row r="187" spans="1:10" ht="33" customHeight="1" x14ac:dyDescent="0.25">
      <c r="A187" s="207" t="s">
        <v>383</v>
      </c>
      <c r="B187" s="276">
        <f>'A1 Technique'!D198</f>
        <v>0.79565217391304344</v>
      </c>
      <c r="C187" s="276"/>
    </row>
    <row r="188" spans="1:10" ht="33" customHeight="1" x14ac:dyDescent="0.25">
      <c r="A188" s="206" t="s">
        <v>384</v>
      </c>
      <c r="B188" s="276">
        <f>'A2 Technique'!D198</f>
        <v>0.96052631578947367</v>
      </c>
      <c r="C188" s="276"/>
    </row>
    <row r="189" spans="1:10" ht="33" customHeight="1" x14ac:dyDescent="0.25">
      <c r="A189" s="207" t="s">
        <v>385</v>
      </c>
      <c r="B189" s="276">
        <f>'A3 Technique'!D198</f>
        <v>0.90434782608695652</v>
      </c>
      <c r="C189" s="276"/>
    </row>
    <row r="190" spans="1:10" ht="33" customHeight="1" x14ac:dyDescent="0.25">
      <c r="A190" s="207" t="s">
        <v>386</v>
      </c>
      <c r="B190" s="276">
        <f>'A4 Technique'!D198</f>
        <v>0.97368421052631582</v>
      </c>
      <c r="C190" s="276"/>
    </row>
    <row r="191" spans="1:10" ht="33" customHeight="1" x14ac:dyDescent="0.25">
      <c r="A191" s="206" t="s">
        <v>387</v>
      </c>
      <c r="B191" s="276">
        <f>'A5 Technique'!D198</f>
        <v>0</v>
      </c>
      <c r="C191" s="276"/>
    </row>
    <row r="192" spans="1:10" ht="33" customHeight="1" x14ac:dyDescent="0.25">
      <c r="A192" s="206" t="s">
        <v>388</v>
      </c>
      <c r="B192" s="276">
        <f>'A6 Technique'!D198</f>
        <v>0</v>
      </c>
      <c r="C192" s="276"/>
    </row>
  </sheetData>
  <sheetProtection algorithmName="SHA-512" hashValue="/gnT85pABSn5PJ0kUVpq2oTX+f4gl6kOI9gixcduRCag/6eIrJgwLQWd/C5pgvnzZm5VHroLP7wuw0tu5AWciQ==" saltValue="PKFbSsfWzwec6WO8HExadA=="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7"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5">
      <c r="A8" s="288" t="str">
        <f>'Page de garde'!D18</f>
        <v>Centre Urbain Nord</v>
      </c>
      <c r="B8" s="288"/>
      <c r="C8" s="288"/>
      <c r="D8" s="288"/>
      <c r="E8" s="288"/>
      <c r="F8" s="288"/>
      <c r="G8" s="216"/>
      <c r="H8" s="216"/>
      <c r="I8" s="213"/>
    </row>
    <row r="9" spans="1:9" ht="24.75" x14ac:dyDescent="0.5">
      <c r="A9" s="38" t="s">
        <v>44</v>
      </c>
      <c r="B9" s="289"/>
      <c r="C9" s="289"/>
      <c r="D9" s="289"/>
      <c r="E9" s="289"/>
      <c r="F9" s="289"/>
      <c r="G9" s="216"/>
      <c r="H9" s="216"/>
      <c r="I9" s="213"/>
    </row>
    <row r="10" spans="1:9" ht="24" x14ac:dyDescent="0.45">
      <c r="A10" s="39" t="s">
        <v>46</v>
      </c>
      <c r="B10" s="290"/>
      <c r="C10" s="290"/>
      <c r="D10" s="290"/>
      <c r="E10" s="290"/>
      <c r="F10" s="290"/>
      <c r="G10" s="216"/>
      <c r="H10" s="216"/>
      <c r="I10" s="213"/>
    </row>
    <row r="11" spans="1:9" ht="24.75" x14ac:dyDescent="0.5">
      <c r="A11" s="38" t="s">
        <v>45</v>
      </c>
      <c r="B11" s="285"/>
      <c r="C11" s="285"/>
      <c r="D11" s="285"/>
      <c r="E11" s="285"/>
      <c r="F11" s="285"/>
      <c r="G11" s="216"/>
      <c r="H11" s="216"/>
      <c r="I11" s="213"/>
    </row>
    <row r="12" spans="1:9" ht="24.75" x14ac:dyDescent="0.5">
      <c r="A12" s="38" t="s">
        <v>276</v>
      </c>
      <c r="B12" s="291">
        <f>D505</f>
        <v>0</v>
      </c>
      <c r="C12" s="291"/>
      <c r="D12" s="291"/>
      <c r="E12" s="291"/>
      <c r="F12" s="291"/>
      <c r="G12" s="216"/>
      <c r="H12" s="216"/>
      <c r="I12" s="213"/>
    </row>
    <row r="13" spans="1:9" ht="22.5" x14ac:dyDescent="0.45">
      <c r="A13" s="35"/>
      <c r="B13" s="36"/>
      <c r="C13" s="36"/>
      <c r="D13" s="292"/>
      <c r="E13" s="292"/>
      <c r="F13" s="292"/>
      <c r="G13" s="292"/>
      <c r="H13" s="292"/>
      <c r="I13" s="3"/>
    </row>
    <row r="14" spans="1:9" ht="16.5" customHeight="1" x14ac:dyDescent="0.3">
      <c r="A14" s="293" t="s">
        <v>32</v>
      </c>
      <c r="B14" s="294" t="s">
        <v>33</v>
      </c>
      <c r="C14" s="294"/>
      <c r="D14" s="294" t="s">
        <v>48</v>
      </c>
      <c r="E14" s="295" t="s">
        <v>358</v>
      </c>
      <c r="F14" s="294" t="s">
        <v>214</v>
      </c>
      <c r="G14" s="36"/>
      <c r="H14" s="36"/>
    </row>
    <row r="15" spans="1:9" ht="16.5" customHeight="1" x14ac:dyDescent="0.3">
      <c r="A15" s="293"/>
      <c r="B15" s="77" t="s">
        <v>36</v>
      </c>
      <c r="C15" s="77" t="s">
        <v>35</v>
      </c>
      <c r="D15" s="294"/>
      <c r="E15" s="295"/>
      <c r="F15" s="294"/>
      <c r="G15" s="36"/>
      <c r="H15" s="36"/>
    </row>
    <row r="16" spans="1:9" ht="18" x14ac:dyDescent="0.35">
      <c r="A16" s="282" t="s">
        <v>0</v>
      </c>
      <c r="B16" s="282"/>
      <c r="C16" s="282"/>
      <c r="D16" s="282"/>
      <c r="E16" s="282"/>
      <c r="F16" s="282"/>
      <c r="G16" s="36"/>
      <c r="H16" s="36"/>
    </row>
    <row r="17" spans="1:8" ht="18" x14ac:dyDescent="0.3">
      <c r="A17" s="182">
        <f>B11</f>
        <v>0</v>
      </c>
      <c r="B17" s="36"/>
      <c r="C17" s="36"/>
      <c r="D17" s="36"/>
      <c r="E17" s="36"/>
      <c r="F17" s="36"/>
      <c r="G17" s="36"/>
      <c r="H17" s="36"/>
    </row>
    <row r="18" spans="1:8" ht="18" x14ac:dyDescent="0.25">
      <c r="A18" s="296" t="s">
        <v>1</v>
      </c>
      <c r="B18" s="297"/>
      <c r="C18" s="297"/>
      <c r="D18" s="297"/>
      <c r="E18" s="297"/>
      <c r="F18" s="297"/>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0" t="s">
        <v>18</v>
      </c>
      <c r="B26" s="281"/>
      <c r="C26" s="281"/>
      <c r="D26" s="281"/>
      <c r="E26" s="281"/>
      <c r="F26" s="281"/>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6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2" t="s">
        <v>137</v>
      </c>
      <c r="B43" s="282"/>
      <c r="C43" s="282"/>
      <c r="D43" s="282"/>
      <c r="E43" s="282"/>
      <c r="F43" s="282"/>
    </row>
    <row r="44" spans="1:7" x14ac:dyDescent="0.25">
      <c r="A44" s="183">
        <f>B11</f>
        <v>0</v>
      </c>
      <c r="B44" s="6"/>
      <c r="C44" s="7"/>
      <c r="D44" s="6"/>
    </row>
    <row r="45" spans="1:7" ht="16.5" x14ac:dyDescent="0.25">
      <c r="A45" s="283" t="s">
        <v>63</v>
      </c>
      <c r="B45" s="284"/>
      <c r="C45" s="284"/>
      <c r="D45" s="284"/>
      <c r="E45" s="284"/>
      <c r="F45" s="28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0" t="s">
        <v>65</v>
      </c>
      <c r="B57" s="281"/>
      <c r="C57" s="281"/>
      <c r="D57" s="281"/>
      <c r="E57" s="281"/>
      <c r="F57" s="281"/>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0" t="s">
        <v>25</v>
      </c>
      <c r="B84" s="281"/>
      <c r="C84" s="281"/>
      <c r="D84" s="281"/>
      <c r="E84" s="281"/>
      <c r="F84" s="281"/>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2" t="s">
        <v>129</v>
      </c>
      <c r="B99" s="282"/>
      <c r="C99" s="282"/>
      <c r="D99" s="282"/>
      <c r="E99" s="282"/>
      <c r="F99" s="282"/>
    </row>
    <row r="100" spans="1:6" x14ac:dyDescent="0.25">
      <c r="A100" s="183">
        <f>B11</f>
        <v>0</v>
      </c>
      <c r="B100" s="6"/>
      <c r="C100" s="7"/>
      <c r="D100" s="6"/>
    </row>
    <row r="101" spans="1:6" ht="16.5" x14ac:dyDescent="0.25">
      <c r="A101" s="283" t="s">
        <v>63</v>
      </c>
      <c r="B101" s="284"/>
      <c r="C101" s="284"/>
      <c r="D101" s="284"/>
      <c r="E101" s="284"/>
      <c r="F101" s="28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0" t="s">
        <v>133</v>
      </c>
      <c r="B113" s="281"/>
      <c r="C113" s="281"/>
      <c r="D113" s="281"/>
      <c r="E113" s="281"/>
      <c r="F113" s="281"/>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0" t="s">
        <v>73</v>
      </c>
      <c r="B137" s="281"/>
      <c r="C137" s="281"/>
      <c r="D137" s="281"/>
      <c r="E137" s="281"/>
      <c r="F137" s="281"/>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63"/>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2" t="s">
        <v>130</v>
      </c>
      <c r="B152" s="282"/>
      <c r="C152" s="282"/>
      <c r="D152" s="282"/>
      <c r="E152" s="282"/>
      <c r="F152" s="282"/>
    </row>
    <row r="153" spans="1:6" x14ac:dyDescent="0.25">
      <c r="A153" s="183">
        <f>B11</f>
        <v>0</v>
      </c>
      <c r="B153" s="6"/>
      <c r="C153" s="7"/>
      <c r="D153" s="59"/>
    </row>
    <row r="154" spans="1:6" ht="16.5" x14ac:dyDescent="0.25">
      <c r="A154" s="283" t="s">
        <v>63</v>
      </c>
      <c r="B154" s="284"/>
      <c r="C154" s="284"/>
      <c r="D154" s="284"/>
      <c r="E154" s="284"/>
      <c r="F154" s="28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0" t="s">
        <v>134</v>
      </c>
      <c r="B166" s="281"/>
      <c r="C166" s="281"/>
      <c r="D166" s="281"/>
      <c r="E166" s="281"/>
      <c r="F166" s="281"/>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63"/>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2" t="s">
        <v>167</v>
      </c>
      <c r="B192" s="282"/>
      <c r="C192" s="282"/>
      <c r="D192" s="282"/>
      <c r="E192" s="282"/>
      <c r="F192" s="282"/>
    </row>
    <row r="193" spans="1:7" x14ac:dyDescent="0.25">
      <c r="A193" s="189">
        <f>B11</f>
        <v>0</v>
      </c>
      <c r="B193" s="6"/>
      <c r="C193" s="7"/>
      <c r="D193" s="6"/>
    </row>
    <row r="194" spans="1:7" ht="18" x14ac:dyDescent="0.25">
      <c r="A194" s="280" t="s">
        <v>158</v>
      </c>
      <c r="B194" s="281"/>
      <c r="C194" s="281"/>
      <c r="D194" s="281"/>
      <c r="E194" s="281"/>
      <c r="F194" s="281"/>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0" t="s">
        <v>76</v>
      </c>
      <c r="B209" s="281"/>
      <c r="C209" s="281"/>
      <c r="D209" s="281"/>
      <c r="E209" s="281"/>
      <c r="F209" s="281"/>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0" t="s">
        <v>191</v>
      </c>
      <c r="B232" s="281"/>
      <c r="C232" s="281"/>
      <c r="D232" s="281"/>
      <c r="E232" s="281"/>
      <c r="F232" s="281"/>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2" t="s">
        <v>78</v>
      </c>
      <c r="B248" s="282"/>
      <c r="C248" s="282"/>
      <c r="D248" s="282"/>
      <c r="E248" s="282"/>
      <c r="F248" s="282"/>
    </row>
    <row r="249" spans="1:6" s="3" customFormat="1" x14ac:dyDescent="0.25">
      <c r="A249" s="183">
        <f>B11</f>
        <v>0</v>
      </c>
      <c r="B249" s="6"/>
      <c r="C249" s="7"/>
      <c r="D249" s="6"/>
    </row>
    <row r="250" spans="1:6" s="3" customFormat="1" ht="18" x14ac:dyDescent="0.25">
      <c r="A250" s="280" t="s">
        <v>79</v>
      </c>
      <c r="B250" s="281"/>
      <c r="C250" s="281"/>
      <c r="D250" s="281"/>
      <c r="E250" s="281"/>
      <c r="F250" s="281"/>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6"/>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2" t="s">
        <v>4</v>
      </c>
      <c r="B291" s="282"/>
      <c r="C291" s="282"/>
      <c r="D291" s="282"/>
      <c r="E291" s="282"/>
      <c r="F291" s="282"/>
    </row>
    <row r="292" spans="1:7" x14ac:dyDescent="0.25">
      <c r="A292" s="192">
        <f>B11</f>
        <v>0</v>
      </c>
      <c r="B292" s="6"/>
      <c r="C292" s="7"/>
      <c r="D292" s="59"/>
    </row>
    <row r="293" spans="1:7" ht="18" x14ac:dyDescent="0.25">
      <c r="A293" s="280" t="s">
        <v>19</v>
      </c>
      <c r="B293" s="281"/>
      <c r="C293" s="281"/>
      <c r="D293" s="281"/>
      <c r="E293" s="281"/>
      <c r="F293" s="281"/>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0" t="s">
        <v>122</v>
      </c>
      <c r="B305" s="281"/>
      <c r="C305" s="281"/>
      <c r="D305" s="281"/>
      <c r="E305" s="281"/>
      <c r="F305" s="281"/>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63"/>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2" t="s">
        <v>21</v>
      </c>
      <c r="B324" s="282"/>
      <c r="C324" s="282"/>
      <c r="D324" s="282"/>
      <c r="E324" s="282"/>
      <c r="F324" s="282"/>
    </row>
    <row r="325" spans="1:9" x14ac:dyDescent="0.25">
      <c r="A325" s="193">
        <f>B11</f>
        <v>0</v>
      </c>
      <c r="B325" s="6"/>
      <c r="C325" s="7"/>
      <c r="D325" s="6"/>
    </row>
    <row r="326" spans="1:9" ht="18" x14ac:dyDescent="0.25">
      <c r="A326" s="280" t="s">
        <v>12</v>
      </c>
      <c r="B326" s="281"/>
      <c r="C326" s="281"/>
      <c r="D326" s="281"/>
      <c r="E326" s="281"/>
      <c r="F326" s="281"/>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0" t="s">
        <v>25</v>
      </c>
      <c r="B339" s="281"/>
      <c r="C339" s="281"/>
      <c r="D339" s="281"/>
      <c r="E339" s="281"/>
      <c r="F339" s="281"/>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7"/>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2" t="s">
        <v>8</v>
      </c>
      <c r="B352" s="282"/>
      <c r="C352" s="282"/>
      <c r="D352" s="282"/>
      <c r="E352" s="282"/>
      <c r="F352" s="282"/>
    </row>
    <row r="353" spans="1:6" x14ac:dyDescent="0.25">
      <c r="A353" s="183">
        <f>B11</f>
        <v>0</v>
      </c>
      <c r="B353" s="6"/>
      <c r="C353" s="7"/>
      <c r="D353" s="59"/>
    </row>
    <row r="354" spans="1:6" ht="16.5" x14ac:dyDescent="0.25">
      <c r="A354" s="283" t="s">
        <v>113</v>
      </c>
      <c r="B354" s="284"/>
      <c r="C354" s="284"/>
      <c r="D354" s="284"/>
      <c r="E354" s="284"/>
      <c r="F354" s="28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0" t="s">
        <v>25</v>
      </c>
      <c r="B366" s="281"/>
      <c r="C366" s="281"/>
      <c r="D366" s="281"/>
      <c r="E366" s="281"/>
      <c r="F366" s="281"/>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0" t="s">
        <v>124</v>
      </c>
      <c r="B382" s="281"/>
      <c r="C382" s="281"/>
      <c r="D382" s="281"/>
      <c r="E382" s="281"/>
      <c r="F382" s="281"/>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2" t="s">
        <v>125</v>
      </c>
      <c r="B405" s="282"/>
      <c r="C405" s="282"/>
      <c r="D405" s="282"/>
      <c r="E405" s="282"/>
      <c r="F405" s="282"/>
    </row>
    <row r="406" spans="1:6" x14ac:dyDescent="0.25">
      <c r="A406" s="192">
        <f>B11</f>
        <v>0</v>
      </c>
      <c r="B406" s="6"/>
      <c r="C406" s="7"/>
      <c r="D406" s="6"/>
    </row>
    <row r="407" spans="1:6" ht="16.5" x14ac:dyDescent="0.25">
      <c r="A407" s="283" t="s">
        <v>19</v>
      </c>
      <c r="B407" s="284"/>
      <c r="C407" s="284"/>
      <c r="D407" s="284"/>
      <c r="E407" s="284"/>
      <c r="F407" s="28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3" t="s">
        <v>122</v>
      </c>
      <c r="B418" s="284"/>
      <c r="C418" s="284"/>
      <c r="D418" s="284"/>
      <c r="E418" s="284"/>
      <c r="F418" s="28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63">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2" t="s">
        <v>374</v>
      </c>
      <c r="B435" s="282"/>
      <c r="C435" s="282"/>
      <c r="D435" s="282"/>
      <c r="E435" s="282"/>
      <c r="F435" s="282"/>
    </row>
    <row r="436" spans="1:7" x14ac:dyDescent="0.25">
      <c r="A436" s="195">
        <f>+B11</f>
        <v>0</v>
      </c>
      <c r="B436" s="6"/>
      <c r="C436" s="7"/>
      <c r="D436" s="6"/>
    </row>
    <row r="437" spans="1:7" ht="18" x14ac:dyDescent="0.25">
      <c r="A437" s="280" t="s">
        <v>375</v>
      </c>
      <c r="B437" s="281"/>
      <c r="C437" s="281"/>
      <c r="D437" s="281"/>
      <c r="E437" s="281"/>
      <c r="F437" s="281"/>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0" t="s">
        <v>31</v>
      </c>
      <c r="B444" s="281"/>
      <c r="C444" s="281"/>
      <c r="D444" s="281"/>
      <c r="E444" s="281"/>
      <c r="F444" s="281"/>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63"/>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2" t="s">
        <v>180</v>
      </c>
      <c r="B454" s="282"/>
      <c r="C454" s="282"/>
      <c r="D454" s="282"/>
      <c r="E454" s="282"/>
      <c r="F454" s="282"/>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2" t="s">
        <v>87</v>
      </c>
      <c r="B464" s="282"/>
      <c r="C464" s="282"/>
      <c r="D464" s="282"/>
      <c r="E464" s="282"/>
      <c r="F464" s="282"/>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7"/>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2" t="s">
        <v>151</v>
      </c>
      <c r="B473" s="282"/>
      <c r="C473" s="282"/>
      <c r="D473" s="282"/>
      <c r="E473" s="282"/>
      <c r="F473" s="282"/>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6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2" t="s">
        <v>152</v>
      </c>
      <c r="B494" s="282"/>
      <c r="C494" s="282"/>
      <c r="D494" s="282"/>
      <c r="E494" s="282"/>
      <c r="F494" s="282"/>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63"/>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QLTGBZN+nBhsFsPwUN0dicCrvhZb+pBuSRR0HJz1K3y1tfbnxpBrgKYoN5sFKOGrwVvc68HYtFsVyDZtfHaLsg==" saltValue="erzq+lfpwGQ3SJHjwc979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0"/>
      <c r="E1" s="310"/>
      <c r="F1" s="310"/>
      <c r="G1" s="310"/>
      <c r="H1" s="310"/>
      <c r="I1" s="310"/>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287" t="s">
        <v>52</v>
      </c>
      <c r="B6" s="287"/>
      <c r="C6" s="287"/>
      <c r="D6" s="287"/>
      <c r="E6" s="287"/>
      <c r="F6" s="287"/>
      <c r="G6" s="216"/>
      <c r="H6" s="216"/>
      <c r="I6" s="216"/>
    </row>
    <row r="7" spans="1:9" s="36" customFormat="1" ht="21.75" customHeight="1" x14ac:dyDescent="0.5">
      <c r="A7" s="288" t="str">
        <f>'A1 Exploitation'!A8:F8</f>
        <v>Centre Urbain Nord</v>
      </c>
      <c r="B7" s="288"/>
      <c r="C7" s="288"/>
      <c r="D7" s="288"/>
      <c r="E7" s="288"/>
      <c r="F7" s="288"/>
      <c r="G7" s="216"/>
      <c r="H7" s="216"/>
      <c r="I7" s="216"/>
    </row>
    <row r="8" spans="1:9" s="36" customFormat="1" ht="24.75" x14ac:dyDescent="0.5">
      <c r="A8" s="38" t="s">
        <v>44</v>
      </c>
      <c r="B8" s="311">
        <f>'A5 Exploitation'!B9:F9</f>
        <v>0</v>
      </c>
      <c r="C8" s="311"/>
      <c r="D8" s="311"/>
      <c r="E8" s="311"/>
      <c r="F8" s="311"/>
      <c r="G8" s="216"/>
      <c r="H8" s="216"/>
      <c r="I8" s="216"/>
    </row>
    <row r="9" spans="1:9" s="36" customFormat="1" ht="24" x14ac:dyDescent="0.45">
      <c r="A9" s="39" t="s">
        <v>46</v>
      </c>
      <c r="B9" s="312">
        <f>'A5 Exploitation'!B10:F10</f>
        <v>0</v>
      </c>
      <c r="C9" s="312"/>
      <c r="D9" s="312"/>
      <c r="E9" s="312"/>
      <c r="F9" s="312"/>
      <c r="G9" s="216"/>
      <c r="H9" s="216"/>
      <c r="I9" s="216"/>
    </row>
    <row r="10" spans="1:9" s="36" customFormat="1" ht="24.75" x14ac:dyDescent="0.5">
      <c r="A10" s="38" t="s">
        <v>45</v>
      </c>
      <c r="B10" s="309">
        <f>'A5 Exploitation'!B11:F11</f>
        <v>0</v>
      </c>
      <c r="C10" s="309"/>
      <c r="D10" s="309"/>
      <c r="E10" s="309"/>
      <c r="F10" s="309"/>
      <c r="G10" s="216"/>
      <c r="H10" s="216"/>
      <c r="I10" s="216"/>
    </row>
    <row r="11" spans="1:9" s="36" customFormat="1" ht="24.75" x14ac:dyDescent="0.5">
      <c r="A11" s="38" t="s">
        <v>341</v>
      </c>
      <c r="B11" s="301">
        <f>D198</f>
        <v>0</v>
      </c>
      <c r="C11" s="301"/>
      <c r="D11" s="301"/>
      <c r="E11" s="301"/>
      <c r="F11" s="301"/>
      <c r="G11" s="216"/>
      <c r="H11" s="216"/>
      <c r="I11" s="216"/>
    </row>
    <row r="12" spans="1:9" s="36" customFormat="1" ht="22.5" x14ac:dyDescent="0.45">
      <c r="A12" s="35"/>
      <c r="D12" s="292"/>
      <c r="E12" s="292"/>
      <c r="F12" s="292"/>
      <c r="G12" s="292"/>
      <c r="H12" s="292"/>
      <c r="I12" s="40"/>
    </row>
    <row r="13" spans="1:9" s="36" customFormat="1" ht="11.25" customHeight="1" x14ac:dyDescent="0.3">
      <c r="A13" s="293" t="s">
        <v>32</v>
      </c>
      <c r="B13" s="294" t="s">
        <v>33</v>
      </c>
      <c r="C13" s="294"/>
      <c r="D13" s="294" t="s">
        <v>48</v>
      </c>
      <c r="E13" s="294" t="s">
        <v>213</v>
      </c>
      <c r="F13" s="294" t="s">
        <v>214</v>
      </c>
    </row>
    <row r="14" spans="1:9" s="36" customFormat="1" ht="12.75" customHeight="1" x14ac:dyDescent="0.3">
      <c r="A14" s="293"/>
      <c r="B14" s="70" t="s">
        <v>36</v>
      </c>
      <c r="C14" s="70" t="s">
        <v>35</v>
      </c>
      <c r="D14" s="294"/>
      <c r="E14" s="294"/>
      <c r="F14" s="294"/>
    </row>
    <row r="15" spans="1:9" x14ac:dyDescent="0.3">
      <c r="A15" s="41"/>
      <c r="B15" s="41"/>
      <c r="C15" s="41"/>
      <c r="D15" s="41"/>
    </row>
    <row r="16" spans="1:9" ht="19.5" x14ac:dyDescent="0.4">
      <c r="A16" s="302" t="s">
        <v>0</v>
      </c>
      <c r="B16" s="303"/>
      <c r="C16" s="303"/>
      <c r="D16" s="303"/>
      <c r="E16" s="303"/>
      <c r="F16" s="30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4" t="s">
        <v>38</v>
      </c>
      <c r="B22" s="305"/>
      <c r="C22" s="306"/>
      <c r="D22" s="215">
        <f>SUM(B17:C21)</f>
        <v>0</v>
      </c>
    </row>
    <row r="23" spans="1:6" x14ac:dyDescent="0.3">
      <c r="A23" s="298" t="s">
        <v>342</v>
      </c>
      <c r="B23" s="299"/>
      <c r="C23" s="300"/>
      <c r="D23" s="65">
        <f>D22/(COUNT(B17:C21)*2)</f>
        <v>0</v>
      </c>
    </row>
    <row r="24" spans="1:6" s="50" customFormat="1" x14ac:dyDescent="0.3">
      <c r="A24" s="54"/>
      <c r="B24" s="55"/>
      <c r="C24" s="55"/>
      <c r="D24" s="56"/>
    </row>
    <row r="25" spans="1:6" ht="19.5" x14ac:dyDescent="0.4">
      <c r="A25" s="307" t="s">
        <v>4</v>
      </c>
      <c r="B25" s="308"/>
      <c r="C25" s="308"/>
      <c r="D25" s="308"/>
      <c r="E25" s="308"/>
      <c r="F25" s="308"/>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8" t="s">
        <v>38</v>
      </c>
      <c r="B32" s="299"/>
      <c r="C32" s="300"/>
      <c r="D32" s="214">
        <f>SUM(B26:C31)</f>
        <v>0</v>
      </c>
    </row>
    <row r="33" spans="1:6" x14ac:dyDescent="0.3">
      <c r="A33" s="298" t="s">
        <v>342</v>
      </c>
      <c r="B33" s="299"/>
      <c r="C33" s="300"/>
      <c r="D33" s="65">
        <f>D32/(COUNT(B26:C31)*2)</f>
        <v>0</v>
      </c>
    </row>
    <row r="34" spans="1:6" s="50" customFormat="1" x14ac:dyDescent="0.3">
      <c r="A34" s="54"/>
      <c r="B34" s="55"/>
      <c r="C34" s="55"/>
      <c r="D34" s="56"/>
    </row>
    <row r="35" spans="1:6" s="50" customFormat="1" ht="19.5" x14ac:dyDescent="0.4">
      <c r="A35" s="307" t="s">
        <v>246</v>
      </c>
      <c r="B35" s="308"/>
      <c r="C35" s="308"/>
      <c r="D35" s="308"/>
      <c r="E35" s="308"/>
      <c r="F35" s="308"/>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8" t="s">
        <v>38</v>
      </c>
      <c r="B41" s="299"/>
      <c r="C41" s="300"/>
      <c r="D41" s="214">
        <f>SUM(B36:C40)</f>
        <v>0</v>
      </c>
      <c r="E41" s="37"/>
      <c r="F41" s="37"/>
    </row>
    <row r="42" spans="1:6" s="50" customFormat="1" x14ac:dyDescent="0.3">
      <c r="A42" s="298" t="s">
        <v>342</v>
      </c>
      <c r="B42" s="299"/>
      <c r="C42" s="300"/>
      <c r="D42" s="65">
        <f>D41/(COUNT(B36:C40)*2)</f>
        <v>0</v>
      </c>
      <c r="E42" s="37"/>
      <c r="F42" s="37"/>
    </row>
    <row r="43" spans="1:6" s="50" customFormat="1" x14ac:dyDescent="0.3">
      <c r="A43" s="90"/>
      <c r="B43" s="91"/>
      <c r="C43" s="91"/>
      <c r="D43" s="92"/>
    </row>
    <row r="44" spans="1:6" ht="19.5" x14ac:dyDescent="0.4">
      <c r="A44" s="313" t="s">
        <v>21</v>
      </c>
      <c r="B44" s="314"/>
      <c r="C44" s="314"/>
      <c r="D44" s="314"/>
      <c r="E44" s="314"/>
      <c r="F44" s="314"/>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8" t="s">
        <v>38</v>
      </c>
      <c r="B51" s="299"/>
      <c r="C51" s="300"/>
      <c r="D51" s="214">
        <f>SUM(B45:C50)</f>
        <v>0</v>
      </c>
    </row>
    <row r="52" spans="1:6" x14ac:dyDescent="0.3">
      <c r="A52" s="298" t="s">
        <v>342</v>
      </c>
      <c r="B52" s="299"/>
      <c r="C52" s="300"/>
      <c r="D52" s="65">
        <f>D51/(COUNT(B45:C50)*2)</f>
        <v>0</v>
      </c>
    </row>
    <row r="53" spans="1:6" s="50" customFormat="1" x14ac:dyDescent="0.3">
      <c r="A53" s="54"/>
      <c r="B53" s="55"/>
      <c r="C53" s="55"/>
      <c r="D53" s="56"/>
    </row>
    <row r="54" spans="1:6" ht="19.5" x14ac:dyDescent="0.4">
      <c r="A54" s="307" t="s">
        <v>8</v>
      </c>
      <c r="B54" s="308"/>
      <c r="C54" s="308"/>
      <c r="D54" s="308"/>
      <c r="E54" s="308"/>
      <c r="F54" s="308"/>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8" t="s">
        <v>38</v>
      </c>
      <c r="B62" s="299"/>
      <c r="C62" s="300"/>
      <c r="D62" s="214">
        <f>SUM(B55:C61)</f>
        <v>0</v>
      </c>
    </row>
    <row r="63" spans="1:6" x14ac:dyDescent="0.3">
      <c r="A63" s="298" t="s">
        <v>342</v>
      </c>
      <c r="B63" s="299"/>
      <c r="C63" s="300"/>
      <c r="D63" s="65">
        <f>D62/(COUNT(B55:C61)*2)</f>
        <v>0</v>
      </c>
    </row>
    <row r="64" spans="1:6" s="50" customFormat="1" x14ac:dyDescent="0.3">
      <c r="A64" s="54"/>
      <c r="B64" s="55"/>
      <c r="C64" s="55"/>
      <c r="D64" s="56"/>
    </row>
    <row r="65" spans="1:6" ht="19.5" x14ac:dyDescent="0.4">
      <c r="A65" s="307" t="s">
        <v>143</v>
      </c>
      <c r="B65" s="308"/>
      <c r="C65" s="308"/>
      <c r="D65" s="308"/>
      <c r="E65" s="308"/>
      <c r="F65" s="308"/>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8" t="s">
        <v>38</v>
      </c>
      <c r="B83" s="299"/>
      <c r="C83" s="300"/>
      <c r="D83" s="214">
        <f>SUM(B66:C82)</f>
        <v>0</v>
      </c>
    </row>
    <row r="84" spans="1:6" x14ac:dyDescent="0.3">
      <c r="A84" s="298" t="s">
        <v>342</v>
      </c>
      <c r="B84" s="299"/>
      <c r="C84" s="300"/>
      <c r="D84" s="65">
        <f>D83/(COUNT(B66:C82)*2)</f>
        <v>0</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8" t="s">
        <v>38</v>
      </c>
      <c r="B101" s="299"/>
      <c r="C101" s="300"/>
      <c r="D101" s="214">
        <f>SUM(B87:C100)</f>
        <v>0</v>
      </c>
    </row>
    <row r="102" spans="1:6" x14ac:dyDescent="0.3">
      <c r="A102" s="298" t="s">
        <v>342</v>
      </c>
      <c r="B102" s="299"/>
      <c r="C102" s="30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7" t="s">
        <v>238</v>
      </c>
      <c r="B105" s="308"/>
      <c r="C105" s="308"/>
      <c r="D105" s="308"/>
      <c r="E105" s="308"/>
      <c r="F105" s="308"/>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8" t="s">
        <v>38</v>
      </c>
      <c r="B117" s="299"/>
      <c r="C117" s="300"/>
      <c r="D117" s="214">
        <f>SUM(B106:C116)</f>
        <v>0</v>
      </c>
      <c r="E117" s="37"/>
      <c r="F117" s="37"/>
    </row>
    <row r="118" spans="1:6" s="50" customFormat="1" x14ac:dyDescent="0.3">
      <c r="A118" s="298" t="s">
        <v>342</v>
      </c>
      <c r="B118" s="299"/>
      <c r="C118" s="300"/>
      <c r="D118" s="65">
        <f>D117/(COUNT(B106:C116)*2)</f>
        <v>0</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8" t="s">
        <v>38</v>
      </c>
      <c r="B132" s="299"/>
      <c r="C132" s="300"/>
      <c r="D132" s="214">
        <f>SUM(B121:C131)</f>
        <v>0</v>
      </c>
    </row>
    <row r="133" spans="1:6" x14ac:dyDescent="0.3">
      <c r="A133" s="298" t="s">
        <v>342</v>
      </c>
      <c r="B133" s="299"/>
      <c r="C133" s="300"/>
      <c r="D133" s="63">
        <f>D132/(COUNT(B121:C131)*2)</f>
        <v>0</v>
      </c>
    </row>
    <row r="134" spans="1:6" s="50" customFormat="1" x14ac:dyDescent="0.3">
      <c r="A134" s="54"/>
      <c r="B134" s="55"/>
      <c r="C134" s="55"/>
      <c r="D134" s="61"/>
    </row>
    <row r="135" spans="1:6" ht="19.5" x14ac:dyDescent="0.4">
      <c r="A135" s="307" t="s">
        <v>78</v>
      </c>
      <c r="B135" s="308"/>
      <c r="C135" s="308"/>
      <c r="D135" s="308"/>
      <c r="E135" s="308"/>
      <c r="F135" s="308"/>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8" t="s">
        <v>38</v>
      </c>
      <c r="B148" s="299"/>
      <c r="C148" s="300"/>
      <c r="D148" s="214">
        <f>SUM(B136:C147)</f>
        <v>0</v>
      </c>
    </row>
    <row r="149" spans="1:6" x14ac:dyDescent="0.3">
      <c r="A149" s="298" t="s">
        <v>342</v>
      </c>
      <c r="B149" s="299"/>
      <c r="C149" s="300"/>
      <c r="D149" s="65">
        <f>D148/(COUNT(B136:C147)*2)</f>
        <v>0</v>
      </c>
    </row>
    <row r="150" spans="1:6" s="50" customFormat="1" x14ac:dyDescent="0.3">
      <c r="A150" s="54"/>
      <c r="B150" s="55"/>
      <c r="C150" s="55"/>
      <c r="D150" s="56"/>
    </row>
    <row r="151" spans="1:6" ht="19.5" x14ac:dyDescent="0.4">
      <c r="A151" s="307" t="s">
        <v>243</v>
      </c>
      <c r="B151" s="308"/>
      <c r="C151" s="308"/>
      <c r="D151" s="308"/>
      <c r="E151" s="308"/>
      <c r="F151" s="308"/>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8" t="s">
        <v>38</v>
      </c>
      <c r="B160" s="305"/>
      <c r="C160" s="306"/>
      <c r="D160" s="215">
        <f>SUM(B152:C159)</f>
        <v>0</v>
      </c>
    </row>
    <row r="161" spans="1:6" x14ac:dyDescent="0.3">
      <c r="A161" s="298" t="s">
        <v>342</v>
      </c>
      <c r="B161" s="299"/>
      <c r="C161" s="300"/>
      <c r="D161" s="65">
        <f>D160/(COUNT(B152:C159)*2)</f>
        <v>0</v>
      </c>
    </row>
    <row r="162" spans="1:6" s="50" customFormat="1" x14ac:dyDescent="0.3">
      <c r="A162" s="54"/>
      <c r="B162" s="55"/>
      <c r="C162" s="57"/>
      <c r="D162" s="58"/>
    </row>
    <row r="163" spans="1:6" ht="19.5" x14ac:dyDescent="0.4">
      <c r="A163" s="307" t="s">
        <v>85</v>
      </c>
      <c r="B163" s="308"/>
      <c r="C163" s="308"/>
      <c r="D163" s="308"/>
      <c r="E163" s="308"/>
      <c r="F163" s="308"/>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8" t="s">
        <v>38</v>
      </c>
      <c r="B168" s="299"/>
      <c r="C168" s="300"/>
      <c r="D168" s="214">
        <f>SUM(B164:C167)</f>
        <v>0</v>
      </c>
    </row>
    <row r="169" spans="1:6" x14ac:dyDescent="0.3">
      <c r="A169" s="298" t="s">
        <v>342</v>
      </c>
      <c r="B169" s="299"/>
      <c r="C169" s="300"/>
      <c r="D169" s="65">
        <f>D168/(COUNT(B164:C167)*2)</f>
        <v>0</v>
      </c>
    </row>
    <row r="170" spans="1:6" s="50" customFormat="1" x14ac:dyDescent="0.3">
      <c r="A170" s="54"/>
      <c r="B170" s="55"/>
      <c r="C170" s="55"/>
      <c r="D170" s="56"/>
    </row>
    <row r="171" spans="1:6" ht="19.5" x14ac:dyDescent="0.4">
      <c r="A171" s="315" t="s">
        <v>17</v>
      </c>
      <c r="B171" s="316"/>
      <c r="C171" s="316"/>
      <c r="D171" s="316"/>
      <c r="E171" s="316"/>
      <c r="F171" s="31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8" t="s">
        <v>38</v>
      </c>
      <c r="B176" s="299"/>
      <c r="C176" s="300"/>
      <c r="D176" s="214">
        <f>SUM(B172:C175)</f>
        <v>0</v>
      </c>
    </row>
    <row r="177" spans="1:6" x14ac:dyDescent="0.3">
      <c r="A177" s="298" t="s">
        <v>342</v>
      </c>
      <c r="B177" s="299"/>
      <c r="C177" s="300"/>
      <c r="D177" s="65">
        <f>D176/(COUNT(B172:C175)*2)</f>
        <v>0</v>
      </c>
    </row>
    <row r="178" spans="1:6" s="50" customFormat="1" x14ac:dyDescent="0.3">
      <c r="A178" s="54"/>
      <c r="B178" s="55"/>
      <c r="C178" s="55"/>
      <c r="D178" s="56"/>
    </row>
    <row r="179" spans="1:6" ht="19.5" x14ac:dyDescent="0.4">
      <c r="A179" s="307" t="s">
        <v>87</v>
      </c>
      <c r="B179" s="308"/>
      <c r="C179" s="308"/>
      <c r="D179" s="308"/>
      <c r="E179" s="308"/>
      <c r="F179" s="308"/>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8" t="s">
        <v>38</v>
      </c>
      <c r="B185" s="299"/>
      <c r="C185" s="300"/>
      <c r="D185" s="214">
        <f>SUM(B180:C184)</f>
        <v>0</v>
      </c>
    </row>
    <row r="186" spans="1:6" x14ac:dyDescent="0.3">
      <c r="A186" s="298" t="s">
        <v>342</v>
      </c>
      <c r="B186" s="299"/>
      <c r="C186" s="300"/>
      <c r="D186" s="65">
        <f>D185/(COUNT(B180:C184)*2)</f>
        <v>0</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8" t="s">
        <v>38</v>
      </c>
      <c r="B193" s="299"/>
      <c r="C193" s="300"/>
      <c r="D193" s="97">
        <f>SUM(B189:C192)</f>
        <v>0</v>
      </c>
    </row>
    <row r="194" spans="1:4" x14ac:dyDescent="0.3">
      <c r="A194" s="298" t="s">
        <v>342</v>
      </c>
      <c r="B194" s="299"/>
      <c r="C194" s="30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5">
      <c r="A8" s="288" t="str">
        <f>'Page de garde'!D18</f>
        <v>Centre Urbain Nord</v>
      </c>
      <c r="B8" s="288"/>
      <c r="C8" s="288"/>
      <c r="D8" s="288"/>
      <c r="E8" s="288"/>
      <c r="F8" s="288"/>
      <c r="G8" s="216"/>
      <c r="H8" s="216"/>
      <c r="I8" s="213"/>
    </row>
    <row r="9" spans="1:9" ht="24.75" x14ac:dyDescent="0.5">
      <c r="A9" s="38" t="s">
        <v>44</v>
      </c>
      <c r="B9" s="289"/>
      <c r="C9" s="289"/>
      <c r="D9" s="289"/>
      <c r="E9" s="289"/>
      <c r="F9" s="289"/>
      <c r="G9" s="216"/>
      <c r="H9" s="216"/>
      <c r="I9" s="213"/>
    </row>
    <row r="10" spans="1:9" ht="24" x14ac:dyDescent="0.45">
      <c r="A10" s="39" t="s">
        <v>46</v>
      </c>
      <c r="B10" s="290"/>
      <c r="C10" s="290"/>
      <c r="D10" s="290"/>
      <c r="E10" s="290"/>
      <c r="F10" s="290"/>
      <c r="G10" s="216"/>
      <c r="H10" s="216"/>
      <c r="I10" s="213"/>
    </row>
    <row r="11" spans="1:9" ht="24.75" x14ac:dyDescent="0.5">
      <c r="A11" s="38" t="s">
        <v>45</v>
      </c>
      <c r="B11" s="285"/>
      <c r="C11" s="285"/>
      <c r="D11" s="285"/>
      <c r="E11" s="285"/>
      <c r="F11" s="285"/>
      <c r="G11" s="216"/>
      <c r="H11" s="216"/>
      <c r="I11" s="213"/>
    </row>
    <row r="12" spans="1:9" ht="24.75" x14ac:dyDescent="0.5">
      <c r="A12" s="38" t="s">
        <v>276</v>
      </c>
      <c r="B12" s="291">
        <f>D505</f>
        <v>0</v>
      </c>
      <c r="C12" s="291"/>
      <c r="D12" s="291"/>
      <c r="E12" s="291"/>
      <c r="F12" s="291"/>
      <c r="G12" s="216"/>
      <c r="H12" s="216"/>
      <c r="I12" s="213"/>
    </row>
    <row r="13" spans="1:9" ht="22.5" x14ac:dyDescent="0.45">
      <c r="A13" s="35"/>
      <c r="B13" s="36"/>
      <c r="C13" s="36"/>
      <c r="D13" s="292"/>
      <c r="E13" s="292"/>
      <c r="F13" s="292"/>
      <c r="G13" s="292"/>
      <c r="H13" s="292"/>
      <c r="I13" s="3"/>
    </row>
    <row r="14" spans="1:9" ht="16.5" customHeight="1" x14ac:dyDescent="0.3">
      <c r="A14" s="293" t="s">
        <v>32</v>
      </c>
      <c r="B14" s="294" t="s">
        <v>33</v>
      </c>
      <c r="C14" s="294"/>
      <c r="D14" s="294" t="s">
        <v>48</v>
      </c>
      <c r="E14" s="295" t="s">
        <v>358</v>
      </c>
      <c r="F14" s="294" t="s">
        <v>214</v>
      </c>
      <c r="G14" s="36"/>
      <c r="H14" s="36"/>
    </row>
    <row r="15" spans="1:9" ht="16.5" customHeight="1" x14ac:dyDescent="0.3">
      <c r="A15" s="293"/>
      <c r="B15" s="77" t="s">
        <v>36</v>
      </c>
      <c r="C15" s="77" t="s">
        <v>35</v>
      </c>
      <c r="D15" s="294"/>
      <c r="E15" s="295"/>
      <c r="F15" s="294"/>
      <c r="G15" s="36"/>
      <c r="H15" s="36"/>
    </row>
    <row r="16" spans="1:9" ht="18" x14ac:dyDescent="0.35">
      <c r="A16" s="282" t="s">
        <v>0</v>
      </c>
      <c r="B16" s="282"/>
      <c r="C16" s="282"/>
      <c r="D16" s="282"/>
      <c r="E16" s="282"/>
      <c r="F16" s="282"/>
      <c r="G16" s="36"/>
      <c r="H16" s="36"/>
    </row>
    <row r="17" spans="1:8" ht="18" x14ac:dyDescent="0.3">
      <c r="A17" s="182">
        <f>B11</f>
        <v>0</v>
      </c>
      <c r="B17" s="36"/>
      <c r="C17" s="36"/>
      <c r="D17" s="36"/>
      <c r="E17" s="36"/>
      <c r="F17" s="36"/>
      <c r="G17" s="36"/>
      <c r="H17" s="36"/>
    </row>
    <row r="18" spans="1:8" ht="18" x14ac:dyDescent="0.25">
      <c r="A18" s="296" t="s">
        <v>1</v>
      </c>
      <c r="B18" s="297"/>
      <c r="C18" s="297"/>
      <c r="D18" s="297"/>
      <c r="E18" s="297"/>
      <c r="F18" s="297"/>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0" t="s">
        <v>18</v>
      </c>
      <c r="B26" s="281"/>
      <c r="C26" s="281"/>
      <c r="D26" s="281"/>
      <c r="E26" s="281"/>
      <c r="F26" s="281"/>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63"/>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2" t="s">
        <v>137</v>
      </c>
      <c r="B43" s="282"/>
      <c r="C43" s="282"/>
      <c r="D43" s="282"/>
      <c r="E43" s="282"/>
      <c r="F43" s="282"/>
    </row>
    <row r="44" spans="1:7" x14ac:dyDescent="0.25">
      <c r="A44" s="183">
        <f>B11</f>
        <v>0</v>
      </c>
      <c r="B44" s="6"/>
      <c r="C44" s="7"/>
      <c r="D44" s="6"/>
    </row>
    <row r="45" spans="1:7" ht="16.5" x14ac:dyDescent="0.25">
      <c r="A45" s="283" t="s">
        <v>63</v>
      </c>
      <c r="B45" s="284"/>
      <c r="C45" s="284"/>
      <c r="D45" s="284"/>
      <c r="E45" s="284"/>
      <c r="F45" s="28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0" t="s">
        <v>65</v>
      </c>
      <c r="B57" s="281"/>
      <c r="C57" s="281"/>
      <c r="D57" s="281"/>
      <c r="E57" s="281"/>
      <c r="F57" s="281"/>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0" t="s">
        <v>25</v>
      </c>
      <c r="B84" s="281"/>
      <c r="C84" s="281"/>
      <c r="D84" s="281"/>
      <c r="E84" s="281"/>
      <c r="F84" s="281"/>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2" t="s">
        <v>129</v>
      </c>
      <c r="B99" s="282"/>
      <c r="C99" s="282"/>
      <c r="D99" s="282"/>
      <c r="E99" s="282"/>
      <c r="F99" s="282"/>
    </row>
    <row r="100" spans="1:6" x14ac:dyDescent="0.25">
      <c r="A100" s="183">
        <f>B11</f>
        <v>0</v>
      </c>
      <c r="B100" s="6"/>
      <c r="C100" s="7"/>
      <c r="D100" s="6"/>
    </row>
    <row r="101" spans="1:6" ht="16.5" x14ac:dyDescent="0.25">
      <c r="A101" s="283" t="s">
        <v>63</v>
      </c>
      <c r="B101" s="284"/>
      <c r="C101" s="284"/>
      <c r="D101" s="284"/>
      <c r="E101" s="284"/>
      <c r="F101" s="28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0" t="s">
        <v>133</v>
      </c>
      <c r="B113" s="281"/>
      <c r="C113" s="281"/>
      <c r="D113" s="281"/>
      <c r="E113" s="281"/>
      <c r="F113" s="281"/>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0" t="s">
        <v>73</v>
      </c>
      <c r="B137" s="281"/>
      <c r="C137" s="281"/>
      <c r="D137" s="281"/>
      <c r="E137" s="281"/>
      <c r="F137" s="281"/>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63"/>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2" t="s">
        <v>130</v>
      </c>
      <c r="B152" s="282"/>
      <c r="C152" s="282"/>
      <c r="D152" s="282"/>
      <c r="E152" s="282"/>
      <c r="F152" s="282"/>
    </row>
    <row r="153" spans="1:6" x14ac:dyDescent="0.25">
      <c r="A153" s="183">
        <f>B11</f>
        <v>0</v>
      </c>
      <c r="B153" s="6"/>
      <c r="C153" s="7"/>
      <c r="D153" s="59"/>
    </row>
    <row r="154" spans="1:6" ht="16.5" x14ac:dyDescent="0.25">
      <c r="A154" s="283" t="s">
        <v>63</v>
      </c>
      <c r="B154" s="284"/>
      <c r="C154" s="284"/>
      <c r="D154" s="284"/>
      <c r="E154" s="284"/>
      <c r="F154" s="28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0" t="s">
        <v>134</v>
      </c>
      <c r="B166" s="281"/>
      <c r="C166" s="281"/>
      <c r="D166" s="281"/>
      <c r="E166" s="281"/>
      <c r="F166" s="281"/>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63"/>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2" t="s">
        <v>167</v>
      </c>
      <c r="B192" s="282"/>
      <c r="C192" s="282"/>
      <c r="D192" s="282"/>
      <c r="E192" s="282"/>
      <c r="F192" s="282"/>
    </row>
    <row r="193" spans="1:7" x14ac:dyDescent="0.25">
      <c r="A193" s="189">
        <f>B11</f>
        <v>0</v>
      </c>
      <c r="B193" s="6"/>
      <c r="C193" s="7"/>
      <c r="D193" s="6"/>
    </row>
    <row r="194" spans="1:7" ht="18" x14ac:dyDescent="0.25">
      <c r="A194" s="280" t="s">
        <v>158</v>
      </c>
      <c r="B194" s="281"/>
      <c r="C194" s="281"/>
      <c r="D194" s="281"/>
      <c r="E194" s="281"/>
      <c r="F194" s="281"/>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0" t="s">
        <v>76</v>
      </c>
      <c r="B209" s="281"/>
      <c r="C209" s="281"/>
      <c r="D209" s="281"/>
      <c r="E209" s="281"/>
      <c r="F209" s="281"/>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0" t="s">
        <v>191</v>
      </c>
      <c r="B232" s="281"/>
      <c r="C232" s="281"/>
      <c r="D232" s="281"/>
      <c r="E232" s="281"/>
      <c r="F232" s="281"/>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2" t="s">
        <v>78</v>
      </c>
      <c r="B248" s="282"/>
      <c r="C248" s="282"/>
      <c r="D248" s="282"/>
      <c r="E248" s="282"/>
      <c r="F248" s="282"/>
    </row>
    <row r="249" spans="1:6" s="3" customFormat="1" x14ac:dyDescent="0.25">
      <c r="A249" s="183">
        <f>B11</f>
        <v>0</v>
      </c>
      <c r="B249" s="6"/>
      <c r="C249" s="7"/>
      <c r="D249" s="6"/>
    </row>
    <row r="250" spans="1:6" s="3" customFormat="1" ht="18" x14ac:dyDescent="0.25">
      <c r="A250" s="280" t="s">
        <v>79</v>
      </c>
      <c r="B250" s="281"/>
      <c r="C250" s="281"/>
      <c r="D250" s="281"/>
      <c r="E250" s="281"/>
      <c r="F250" s="281"/>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6"/>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2" t="s">
        <v>4</v>
      </c>
      <c r="B291" s="282"/>
      <c r="C291" s="282"/>
      <c r="D291" s="282"/>
      <c r="E291" s="282"/>
      <c r="F291" s="282"/>
    </row>
    <row r="292" spans="1:7" x14ac:dyDescent="0.25">
      <c r="A292" s="192">
        <f>B11</f>
        <v>0</v>
      </c>
      <c r="B292" s="6"/>
      <c r="C292" s="7"/>
      <c r="D292" s="59"/>
    </row>
    <row r="293" spans="1:7" ht="18" x14ac:dyDescent="0.25">
      <c r="A293" s="280" t="s">
        <v>19</v>
      </c>
      <c r="B293" s="281"/>
      <c r="C293" s="281"/>
      <c r="D293" s="281"/>
      <c r="E293" s="281"/>
      <c r="F293" s="281"/>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0" t="s">
        <v>122</v>
      </c>
      <c r="B305" s="281"/>
      <c r="C305" s="281"/>
      <c r="D305" s="281"/>
      <c r="E305" s="281"/>
      <c r="F305" s="281"/>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63"/>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2" t="s">
        <v>21</v>
      </c>
      <c r="B324" s="282"/>
      <c r="C324" s="282"/>
      <c r="D324" s="282"/>
      <c r="E324" s="282"/>
      <c r="F324" s="282"/>
    </row>
    <row r="325" spans="1:9" x14ac:dyDescent="0.25">
      <c r="A325" s="193">
        <f>B11</f>
        <v>0</v>
      </c>
      <c r="B325" s="6"/>
      <c r="C325" s="7"/>
      <c r="D325" s="6"/>
    </row>
    <row r="326" spans="1:9" ht="18" x14ac:dyDescent="0.25">
      <c r="A326" s="280" t="s">
        <v>12</v>
      </c>
      <c r="B326" s="281"/>
      <c r="C326" s="281"/>
      <c r="D326" s="281"/>
      <c r="E326" s="281"/>
      <c r="F326" s="281"/>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0" t="s">
        <v>25</v>
      </c>
      <c r="B339" s="281"/>
      <c r="C339" s="281"/>
      <c r="D339" s="281"/>
      <c r="E339" s="281"/>
      <c r="F339" s="281"/>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7"/>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2" t="s">
        <v>8</v>
      </c>
      <c r="B352" s="282"/>
      <c r="C352" s="282"/>
      <c r="D352" s="282"/>
      <c r="E352" s="282"/>
      <c r="F352" s="282"/>
    </row>
    <row r="353" spans="1:6" x14ac:dyDescent="0.25">
      <c r="A353" s="183">
        <f>B11</f>
        <v>0</v>
      </c>
      <c r="B353" s="6"/>
      <c r="C353" s="7"/>
      <c r="D353" s="59"/>
    </row>
    <row r="354" spans="1:6" ht="16.5" x14ac:dyDescent="0.25">
      <c r="A354" s="283" t="s">
        <v>113</v>
      </c>
      <c r="B354" s="284"/>
      <c r="C354" s="284"/>
      <c r="D354" s="284"/>
      <c r="E354" s="284"/>
      <c r="F354" s="28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0" t="s">
        <v>25</v>
      </c>
      <c r="B366" s="281"/>
      <c r="C366" s="281"/>
      <c r="D366" s="281"/>
      <c r="E366" s="281"/>
      <c r="F366" s="281"/>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0" t="s">
        <v>124</v>
      </c>
      <c r="B382" s="281"/>
      <c r="C382" s="281"/>
      <c r="D382" s="281"/>
      <c r="E382" s="281"/>
      <c r="F382" s="281"/>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2" t="s">
        <v>125</v>
      </c>
      <c r="B405" s="282"/>
      <c r="C405" s="282"/>
      <c r="D405" s="282"/>
      <c r="E405" s="282"/>
      <c r="F405" s="282"/>
    </row>
    <row r="406" spans="1:6" x14ac:dyDescent="0.25">
      <c r="A406" s="192">
        <f>B11</f>
        <v>0</v>
      </c>
      <c r="B406" s="6"/>
      <c r="C406" s="7"/>
      <c r="D406" s="6"/>
    </row>
    <row r="407" spans="1:6" ht="16.5" x14ac:dyDescent="0.25">
      <c r="A407" s="283" t="s">
        <v>19</v>
      </c>
      <c r="B407" s="284"/>
      <c r="C407" s="284"/>
      <c r="D407" s="284"/>
      <c r="E407" s="284"/>
      <c r="F407" s="28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3" t="s">
        <v>122</v>
      </c>
      <c r="B418" s="284"/>
      <c r="C418" s="284"/>
      <c r="D418" s="284"/>
      <c r="E418" s="284"/>
      <c r="F418" s="28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63">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2" t="s">
        <v>374</v>
      </c>
      <c r="B435" s="282"/>
      <c r="C435" s="282"/>
      <c r="D435" s="282"/>
      <c r="E435" s="282"/>
      <c r="F435" s="282"/>
    </row>
    <row r="436" spans="1:7" x14ac:dyDescent="0.25">
      <c r="A436" s="195">
        <f>+B11</f>
        <v>0</v>
      </c>
      <c r="B436" s="6"/>
      <c r="C436" s="7"/>
      <c r="D436" s="6"/>
    </row>
    <row r="437" spans="1:7" ht="18" x14ac:dyDescent="0.25">
      <c r="A437" s="280" t="s">
        <v>375</v>
      </c>
      <c r="B437" s="281"/>
      <c r="C437" s="281"/>
      <c r="D437" s="281"/>
      <c r="E437" s="281"/>
      <c r="F437" s="281"/>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0" t="s">
        <v>31</v>
      </c>
      <c r="B444" s="281"/>
      <c r="C444" s="281"/>
      <c r="D444" s="281"/>
      <c r="E444" s="281"/>
      <c r="F444" s="281"/>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63"/>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2" t="s">
        <v>180</v>
      </c>
      <c r="B454" s="282"/>
      <c r="C454" s="282"/>
      <c r="D454" s="282"/>
      <c r="E454" s="282"/>
      <c r="F454" s="282"/>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2" t="s">
        <v>87</v>
      </c>
      <c r="B464" s="282"/>
      <c r="C464" s="282"/>
      <c r="D464" s="282"/>
      <c r="E464" s="282"/>
      <c r="F464" s="282"/>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7"/>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2" t="s">
        <v>151</v>
      </c>
      <c r="B473" s="282"/>
      <c r="C473" s="282"/>
      <c r="D473" s="282"/>
      <c r="E473" s="282"/>
      <c r="F473" s="282"/>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6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2" t="s">
        <v>152</v>
      </c>
      <c r="B494" s="282"/>
      <c r="C494" s="282"/>
      <c r="D494" s="282"/>
      <c r="E494" s="282"/>
      <c r="F494" s="282"/>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63"/>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MCZlZi+oD3NDhGKr/n0HZ66qDNeutUKSzhouC9c92QMC+W1IalUcCWdMl1x3CReplFPC79ulAPm5M9FHe43J5Q==" saltValue="WBTVe+VJlkwHTdgqB2Pz0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0"/>
      <c r="E1" s="310"/>
      <c r="F1" s="310"/>
      <c r="G1" s="310"/>
      <c r="H1" s="310"/>
      <c r="I1" s="310"/>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287" t="s">
        <v>52</v>
      </c>
      <c r="B6" s="287"/>
      <c r="C6" s="287"/>
      <c r="D6" s="287"/>
      <c r="E6" s="287"/>
      <c r="F6" s="287"/>
      <c r="G6" s="216"/>
      <c r="H6" s="216"/>
      <c r="I6" s="216"/>
    </row>
    <row r="7" spans="1:9" s="36" customFormat="1" ht="21.75" customHeight="1" x14ac:dyDescent="0.5">
      <c r="A7" s="288" t="str">
        <f>'A1 Exploitation'!A8:F8</f>
        <v>Centre Urbain Nord</v>
      </c>
      <c r="B7" s="288"/>
      <c r="C7" s="288"/>
      <c r="D7" s="288"/>
      <c r="E7" s="288"/>
      <c r="F7" s="288"/>
      <c r="G7" s="216"/>
      <c r="H7" s="216"/>
      <c r="I7" s="216"/>
    </row>
    <row r="8" spans="1:9" s="36" customFormat="1" ht="24.75" x14ac:dyDescent="0.5">
      <c r="A8" s="38" t="s">
        <v>44</v>
      </c>
      <c r="B8" s="311">
        <f>'A6 Exploitation'!B9:F9</f>
        <v>0</v>
      </c>
      <c r="C8" s="311"/>
      <c r="D8" s="311"/>
      <c r="E8" s="311"/>
      <c r="F8" s="311"/>
      <c r="G8" s="216"/>
      <c r="H8" s="216"/>
      <c r="I8" s="216"/>
    </row>
    <row r="9" spans="1:9" s="36" customFormat="1" ht="24" x14ac:dyDescent="0.45">
      <c r="A9" s="39" t="s">
        <v>46</v>
      </c>
      <c r="B9" s="312">
        <f>'A6 Exploitation'!B10:F10</f>
        <v>0</v>
      </c>
      <c r="C9" s="312"/>
      <c r="D9" s="312"/>
      <c r="E9" s="312"/>
      <c r="F9" s="312"/>
      <c r="G9" s="216"/>
      <c r="H9" s="216"/>
      <c r="I9" s="216"/>
    </row>
    <row r="10" spans="1:9" s="36" customFormat="1" ht="24.75" x14ac:dyDescent="0.5">
      <c r="A10" s="38" t="s">
        <v>45</v>
      </c>
      <c r="B10" s="309">
        <f>'A6 Exploitation'!B11:F11</f>
        <v>0</v>
      </c>
      <c r="C10" s="309"/>
      <c r="D10" s="309"/>
      <c r="E10" s="309"/>
      <c r="F10" s="309"/>
      <c r="G10" s="216"/>
      <c r="H10" s="216"/>
      <c r="I10" s="216"/>
    </row>
    <row r="11" spans="1:9" s="36" customFormat="1" ht="24.75" x14ac:dyDescent="0.5">
      <c r="A11" s="38" t="s">
        <v>341</v>
      </c>
      <c r="B11" s="301">
        <f>D198</f>
        <v>0</v>
      </c>
      <c r="C11" s="301"/>
      <c r="D11" s="301"/>
      <c r="E11" s="301"/>
      <c r="F11" s="301"/>
      <c r="G11" s="216"/>
      <c r="H11" s="216"/>
      <c r="I11" s="216"/>
    </row>
    <row r="12" spans="1:9" s="36" customFormat="1" ht="22.5" x14ac:dyDescent="0.45">
      <c r="A12" s="35"/>
      <c r="D12" s="292"/>
      <c r="E12" s="292"/>
      <c r="F12" s="292"/>
      <c r="G12" s="292"/>
      <c r="H12" s="292"/>
      <c r="I12" s="40"/>
    </row>
    <row r="13" spans="1:9" s="36" customFormat="1" ht="11.25" customHeight="1" x14ac:dyDescent="0.3">
      <c r="A13" s="293" t="s">
        <v>32</v>
      </c>
      <c r="B13" s="294" t="s">
        <v>33</v>
      </c>
      <c r="C13" s="294"/>
      <c r="D13" s="294" t="s">
        <v>48</v>
      </c>
      <c r="E13" s="294" t="s">
        <v>213</v>
      </c>
      <c r="F13" s="294" t="s">
        <v>214</v>
      </c>
    </row>
    <row r="14" spans="1:9" s="36" customFormat="1" ht="12.75" customHeight="1" x14ac:dyDescent="0.3">
      <c r="A14" s="293"/>
      <c r="B14" s="70" t="s">
        <v>36</v>
      </c>
      <c r="C14" s="70" t="s">
        <v>35</v>
      </c>
      <c r="D14" s="294"/>
      <c r="E14" s="294"/>
      <c r="F14" s="294"/>
    </row>
    <row r="15" spans="1:9" x14ac:dyDescent="0.3">
      <c r="A15" s="41"/>
      <c r="B15" s="41"/>
      <c r="C15" s="41"/>
      <c r="D15" s="41"/>
    </row>
    <row r="16" spans="1:9" ht="19.5" x14ac:dyDescent="0.4">
      <c r="A16" s="302" t="s">
        <v>0</v>
      </c>
      <c r="B16" s="303"/>
      <c r="C16" s="303"/>
      <c r="D16" s="303"/>
      <c r="E16" s="303"/>
      <c r="F16" s="30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4" t="s">
        <v>38</v>
      </c>
      <c r="B22" s="305"/>
      <c r="C22" s="306"/>
      <c r="D22" s="215">
        <f>SUM(B17:C21)</f>
        <v>0</v>
      </c>
    </row>
    <row r="23" spans="1:6" x14ac:dyDescent="0.3">
      <c r="A23" s="298" t="s">
        <v>342</v>
      </c>
      <c r="B23" s="299"/>
      <c r="C23" s="300"/>
      <c r="D23" s="65">
        <f>D22/(COUNT(B17:C21)*2)</f>
        <v>0</v>
      </c>
    </row>
    <row r="24" spans="1:6" s="50" customFormat="1" x14ac:dyDescent="0.3">
      <c r="A24" s="54"/>
      <c r="B24" s="55"/>
      <c r="C24" s="55"/>
      <c r="D24" s="56"/>
    </row>
    <row r="25" spans="1:6" ht="19.5" x14ac:dyDescent="0.4">
      <c r="A25" s="307" t="s">
        <v>4</v>
      </c>
      <c r="B25" s="308"/>
      <c r="C25" s="308"/>
      <c r="D25" s="308"/>
      <c r="E25" s="308"/>
      <c r="F25" s="308"/>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8" t="s">
        <v>38</v>
      </c>
      <c r="B32" s="299"/>
      <c r="C32" s="300"/>
      <c r="D32" s="214">
        <f>SUM(B26:C31)</f>
        <v>0</v>
      </c>
    </row>
    <row r="33" spans="1:6" x14ac:dyDescent="0.3">
      <c r="A33" s="298" t="s">
        <v>342</v>
      </c>
      <c r="B33" s="299"/>
      <c r="C33" s="300"/>
      <c r="D33" s="65">
        <f>D32/(COUNT(B26:C31)*2)</f>
        <v>0</v>
      </c>
    </row>
    <row r="34" spans="1:6" s="50" customFormat="1" x14ac:dyDescent="0.3">
      <c r="A34" s="54"/>
      <c r="B34" s="55"/>
      <c r="C34" s="55"/>
      <c r="D34" s="56"/>
    </row>
    <row r="35" spans="1:6" s="50" customFormat="1" ht="19.5" x14ac:dyDescent="0.4">
      <c r="A35" s="307" t="s">
        <v>246</v>
      </c>
      <c r="B35" s="308"/>
      <c r="C35" s="308"/>
      <c r="D35" s="308"/>
      <c r="E35" s="308"/>
      <c r="F35" s="308"/>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8" t="s">
        <v>38</v>
      </c>
      <c r="B41" s="299"/>
      <c r="C41" s="300"/>
      <c r="D41" s="214">
        <f>SUM(B36:C40)</f>
        <v>0</v>
      </c>
      <c r="E41" s="37"/>
      <c r="F41" s="37"/>
    </row>
    <row r="42" spans="1:6" s="50" customFormat="1" x14ac:dyDescent="0.3">
      <c r="A42" s="298" t="s">
        <v>342</v>
      </c>
      <c r="B42" s="299"/>
      <c r="C42" s="300"/>
      <c r="D42" s="65">
        <f>D41/(COUNT(B36:C40)*2)</f>
        <v>0</v>
      </c>
      <c r="E42" s="37"/>
      <c r="F42" s="37"/>
    </row>
    <row r="43" spans="1:6" s="50" customFormat="1" x14ac:dyDescent="0.3">
      <c r="A43" s="90"/>
      <c r="B43" s="91"/>
      <c r="C43" s="91"/>
      <c r="D43" s="92"/>
    </row>
    <row r="44" spans="1:6" ht="19.5" x14ac:dyDescent="0.4">
      <c r="A44" s="313" t="s">
        <v>21</v>
      </c>
      <c r="B44" s="314"/>
      <c r="C44" s="314"/>
      <c r="D44" s="314"/>
      <c r="E44" s="314"/>
      <c r="F44" s="314"/>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8" t="s">
        <v>38</v>
      </c>
      <c r="B51" s="299"/>
      <c r="C51" s="300"/>
      <c r="D51" s="214">
        <f>SUM(B45:C50)</f>
        <v>0</v>
      </c>
    </row>
    <row r="52" spans="1:6" x14ac:dyDescent="0.3">
      <c r="A52" s="298" t="s">
        <v>342</v>
      </c>
      <c r="B52" s="299"/>
      <c r="C52" s="300"/>
      <c r="D52" s="65">
        <f>D51/(COUNT(B45:C50)*2)</f>
        <v>0</v>
      </c>
    </row>
    <row r="53" spans="1:6" s="50" customFormat="1" x14ac:dyDescent="0.3">
      <c r="A53" s="54"/>
      <c r="B53" s="55"/>
      <c r="C53" s="55"/>
      <c r="D53" s="56"/>
    </row>
    <row r="54" spans="1:6" ht="19.5" x14ac:dyDescent="0.4">
      <c r="A54" s="307" t="s">
        <v>8</v>
      </c>
      <c r="B54" s="308"/>
      <c r="C54" s="308"/>
      <c r="D54" s="308"/>
      <c r="E54" s="308"/>
      <c r="F54" s="308"/>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8" t="s">
        <v>38</v>
      </c>
      <c r="B62" s="299"/>
      <c r="C62" s="300"/>
      <c r="D62" s="214">
        <f>SUM(B55:C61)</f>
        <v>0</v>
      </c>
    </row>
    <row r="63" spans="1:6" x14ac:dyDescent="0.3">
      <c r="A63" s="298" t="s">
        <v>342</v>
      </c>
      <c r="B63" s="299"/>
      <c r="C63" s="300"/>
      <c r="D63" s="65">
        <f>D62/(COUNT(B55:C61)*2)</f>
        <v>0</v>
      </c>
    </row>
    <row r="64" spans="1:6" s="50" customFormat="1" x14ac:dyDescent="0.3">
      <c r="A64" s="54"/>
      <c r="B64" s="55"/>
      <c r="C64" s="55"/>
      <c r="D64" s="56"/>
    </row>
    <row r="65" spans="1:6" ht="19.5" x14ac:dyDescent="0.4">
      <c r="A65" s="307" t="s">
        <v>143</v>
      </c>
      <c r="B65" s="308"/>
      <c r="C65" s="308"/>
      <c r="D65" s="308"/>
      <c r="E65" s="308"/>
      <c r="F65" s="308"/>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8" t="s">
        <v>38</v>
      </c>
      <c r="B83" s="299"/>
      <c r="C83" s="300"/>
      <c r="D83" s="214">
        <f>SUM(B66:C82)</f>
        <v>0</v>
      </c>
    </row>
    <row r="84" spans="1:6" x14ac:dyDescent="0.3">
      <c r="A84" s="298" t="s">
        <v>342</v>
      </c>
      <c r="B84" s="299"/>
      <c r="C84" s="300"/>
      <c r="D84" s="65">
        <f>D83/(COUNT(B66:C82)*2)</f>
        <v>0</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8" t="s">
        <v>38</v>
      </c>
      <c r="B101" s="299"/>
      <c r="C101" s="300"/>
      <c r="D101" s="214">
        <f>SUM(B87:C100)</f>
        <v>0</v>
      </c>
    </row>
    <row r="102" spans="1:6" x14ac:dyDescent="0.3">
      <c r="A102" s="298" t="s">
        <v>342</v>
      </c>
      <c r="B102" s="299"/>
      <c r="C102" s="30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7" t="s">
        <v>238</v>
      </c>
      <c r="B105" s="308"/>
      <c r="C105" s="308"/>
      <c r="D105" s="308"/>
      <c r="E105" s="308"/>
      <c r="F105" s="308"/>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8" t="s">
        <v>38</v>
      </c>
      <c r="B117" s="299"/>
      <c r="C117" s="300"/>
      <c r="D117" s="214">
        <f>SUM(B106:C116)</f>
        <v>0</v>
      </c>
      <c r="E117" s="37"/>
      <c r="F117" s="37"/>
    </row>
    <row r="118" spans="1:6" s="50" customFormat="1" x14ac:dyDescent="0.3">
      <c r="A118" s="298" t="s">
        <v>342</v>
      </c>
      <c r="B118" s="299"/>
      <c r="C118" s="300"/>
      <c r="D118" s="65">
        <f>D117/(COUNT(B106:C116)*2)</f>
        <v>0</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8" t="s">
        <v>38</v>
      </c>
      <c r="B132" s="299"/>
      <c r="C132" s="300"/>
      <c r="D132" s="214">
        <f>SUM(B121:C131)</f>
        <v>0</v>
      </c>
    </row>
    <row r="133" spans="1:6" x14ac:dyDescent="0.3">
      <c r="A133" s="298" t="s">
        <v>342</v>
      </c>
      <c r="B133" s="299"/>
      <c r="C133" s="300"/>
      <c r="D133" s="63">
        <f>D132/(COUNT(B121:C131)*2)</f>
        <v>0</v>
      </c>
    </row>
    <row r="134" spans="1:6" s="50" customFormat="1" x14ac:dyDescent="0.3">
      <c r="A134" s="54"/>
      <c r="B134" s="55"/>
      <c r="C134" s="55"/>
      <c r="D134" s="61"/>
    </row>
    <row r="135" spans="1:6" ht="19.5" x14ac:dyDescent="0.4">
      <c r="A135" s="307" t="s">
        <v>78</v>
      </c>
      <c r="B135" s="308"/>
      <c r="C135" s="308"/>
      <c r="D135" s="308"/>
      <c r="E135" s="308"/>
      <c r="F135" s="308"/>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8" t="s">
        <v>38</v>
      </c>
      <c r="B148" s="299"/>
      <c r="C148" s="300"/>
      <c r="D148" s="214">
        <f>SUM(B136:C147)</f>
        <v>0</v>
      </c>
    </row>
    <row r="149" spans="1:6" x14ac:dyDescent="0.3">
      <c r="A149" s="298" t="s">
        <v>342</v>
      </c>
      <c r="B149" s="299"/>
      <c r="C149" s="300"/>
      <c r="D149" s="65">
        <f>D148/(COUNT(B136:C147)*2)</f>
        <v>0</v>
      </c>
    </row>
    <row r="150" spans="1:6" s="50" customFormat="1" x14ac:dyDescent="0.3">
      <c r="A150" s="54"/>
      <c r="B150" s="55"/>
      <c r="C150" s="55"/>
      <c r="D150" s="56"/>
    </row>
    <row r="151" spans="1:6" ht="19.5" x14ac:dyDescent="0.4">
      <c r="A151" s="307" t="s">
        <v>243</v>
      </c>
      <c r="B151" s="308"/>
      <c r="C151" s="308"/>
      <c r="D151" s="308"/>
      <c r="E151" s="308"/>
      <c r="F151" s="308"/>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8" t="s">
        <v>38</v>
      </c>
      <c r="B160" s="305"/>
      <c r="C160" s="306"/>
      <c r="D160" s="215">
        <f>SUM(B152:C159)</f>
        <v>0</v>
      </c>
    </row>
    <row r="161" spans="1:6" x14ac:dyDescent="0.3">
      <c r="A161" s="298" t="s">
        <v>342</v>
      </c>
      <c r="B161" s="299"/>
      <c r="C161" s="300"/>
      <c r="D161" s="65">
        <f>D160/(COUNT(B152:C159)*2)</f>
        <v>0</v>
      </c>
    </row>
    <row r="162" spans="1:6" s="50" customFormat="1" x14ac:dyDescent="0.3">
      <c r="A162" s="54"/>
      <c r="B162" s="55"/>
      <c r="C162" s="57"/>
      <c r="D162" s="58"/>
    </row>
    <row r="163" spans="1:6" ht="19.5" x14ac:dyDescent="0.4">
      <c r="A163" s="307" t="s">
        <v>85</v>
      </c>
      <c r="B163" s="308"/>
      <c r="C163" s="308"/>
      <c r="D163" s="308"/>
      <c r="E163" s="308"/>
      <c r="F163" s="308"/>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8" t="s">
        <v>38</v>
      </c>
      <c r="B168" s="299"/>
      <c r="C168" s="300"/>
      <c r="D168" s="214">
        <f>SUM(B164:C167)</f>
        <v>0</v>
      </c>
    </row>
    <row r="169" spans="1:6" x14ac:dyDescent="0.3">
      <c r="A169" s="298" t="s">
        <v>342</v>
      </c>
      <c r="B169" s="299"/>
      <c r="C169" s="300"/>
      <c r="D169" s="65">
        <f>D168/(COUNT(B164:C167)*2)</f>
        <v>0</v>
      </c>
    </row>
    <row r="170" spans="1:6" s="50" customFormat="1" x14ac:dyDescent="0.3">
      <c r="A170" s="54"/>
      <c r="B170" s="55"/>
      <c r="C170" s="55"/>
      <c r="D170" s="56"/>
    </row>
    <row r="171" spans="1:6" ht="19.5" x14ac:dyDescent="0.4">
      <c r="A171" s="315" t="s">
        <v>17</v>
      </c>
      <c r="B171" s="316"/>
      <c r="C171" s="316"/>
      <c r="D171" s="316"/>
      <c r="E171" s="316"/>
      <c r="F171" s="31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8" t="s">
        <v>38</v>
      </c>
      <c r="B176" s="299"/>
      <c r="C176" s="300"/>
      <c r="D176" s="214">
        <f>SUM(B172:C175)</f>
        <v>0</v>
      </c>
    </row>
    <row r="177" spans="1:6" x14ac:dyDescent="0.3">
      <c r="A177" s="298" t="s">
        <v>342</v>
      </c>
      <c r="B177" s="299"/>
      <c r="C177" s="300"/>
      <c r="D177" s="65">
        <f>D176/(COUNT(B172:C175)*2)</f>
        <v>0</v>
      </c>
    </row>
    <row r="178" spans="1:6" s="50" customFormat="1" x14ac:dyDescent="0.3">
      <c r="A178" s="54"/>
      <c r="B178" s="55"/>
      <c r="C178" s="55"/>
      <c r="D178" s="56"/>
    </row>
    <row r="179" spans="1:6" ht="19.5" x14ac:dyDescent="0.4">
      <c r="A179" s="307" t="s">
        <v>87</v>
      </c>
      <c r="B179" s="308"/>
      <c r="C179" s="308"/>
      <c r="D179" s="308"/>
      <c r="E179" s="308"/>
      <c r="F179" s="308"/>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8" t="s">
        <v>38</v>
      </c>
      <c r="B185" s="299"/>
      <c r="C185" s="300"/>
      <c r="D185" s="214">
        <f>SUM(B180:C184)</f>
        <v>0</v>
      </c>
    </row>
    <row r="186" spans="1:6" x14ac:dyDescent="0.3">
      <c r="A186" s="298" t="s">
        <v>342</v>
      </c>
      <c r="B186" s="299"/>
      <c r="C186" s="300"/>
      <c r="D186" s="65">
        <f>D185/(COUNT(B180:C184)*2)</f>
        <v>0</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8" t="s">
        <v>38</v>
      </c>
      <c r="B193" s="299"/>
      <c r="C193" s="300"/>
      <c r="D193" s="97">
        <f>SUM(B189:C192)</f>
        <v>0</v>
      </c>
    </row>
    <row r="194" spans="1:4" x14ac:dyDescent="0.3">
      <c r="A194" s="298" t="s">
        <v>342</v>
      </c>
      <c r="B194" s="299"/>
      <c r="C194" s="30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3" zoomScale="90" zoomScaleNormal="71" zoomScaleSheetLayoutView="90" workbookViewId="0">
      <selection activeCell="D70" sqref="D7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6"/>
      <c r="E1" s="286"/>
      <c r="F1" s="286"/>
      <c r="G1" s="286"/>
      <c r="H1" s="286"/>
      <c r="I1" s="286"/>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7" t="s">
        <v>201</v>
      </c>
      <c r="B7" s="287"/>
      <c r="C7" s="287"/>
      <c r="D7" s="287"/>
      <c r="E7" s="287"/>
      <c r="F7" s="287"/>
      <c r="G7" s="124"/>
      <c r="H7" s="124"/>
      <c r="I7" s="124"/>
    </row>
    <row r="8" spans="1:9" ht="29.25" x14ac:dyDescent="0.45">
      <c r="A8" s="288" t="str">
        <f>'Page de garde'!D18</f>
        <v>Centre Urbain Nord</v>
      </c>
      <c r="B8" s="288"/>
      <c r="C8" s="288"/>
      <c r="D8" s="288"/>
      <c r="E8" s="288"/>
      <c r="F8" s="288"/>
      <c r="G8" s="126"/>
      <c r="H8" s="126"/>
      <c r="I8" s="124"/>
    </row>
    <row r="9" spans="1:9" ht="24" x14ac:dyDescent="0.45">
      <c r="A9" s="38" t="s">
        <v>44</v>
      </c>
      <c r="B9" s="289" t="s">
        <v>412</v>
      </c>
      <c r="C9" s="289"/>
      <c r="D9" s="289"/>
      <c r="E9" s="289"/>
      <c r="F9" s="289"/>
      <c r="G9" s="126"/>
      <c r="H9" s="126"/>
      <c r="I9" s="124"/>
    </row>
    <row r="10" spans="1:9" ht="24" x14ac:dyDescent="0.45">
      <c r="A10" s="39" t="s">
        <v>46</v>
      </c>
      <c r="B10" s="290" t="s">
        <v>421</v>
      </c>
      <c r="C10" s="290"/>
      <c r="D10" s="290"/>
      <c r="E10" s="290"/>
      <c r="F10" s="290"/>
      <c r="G10" s="126"/>
      <c r="H10" s="126"/>
      <c r="I10" s="124"/>
    </row>
    <row r="11" spans="1:9" ht="24" x14ac:dyDescent="0.45">
      <c r="A11" s="38" t="s">
        <v>45</v>
      </c>
      <c r="B11" s="285">
        <v>42808</v>
      </c>
      <c r="C11" s="285"/>
      <c r="D11" s="285"/>
      <c r="E11" s="285"/>
      <c r="F11" s="285"/>
      <c r="G11" s="126"/>
      <c r="H11" s="126"/>
      <c r="I11" s="124"/>
    </row>
    <row r="12" spans="1:9" ht="24" x14ac:dyDescent="0.45">
      <c r="A12" s="38" t="s">
        <v>276</v>
      </c>
      <c r="B12" s="291">
        <f>D505</f>
        <v>0.81003584229390679</v>
      </c>
      <c r="C12" s="291"/>
      <c r="D12" s="291"/>
      <c r="E12" s="291"/>
      <c r="F12" s="291"/>
      <c r="G12" s="126"/>
      <c r="H12" s="126"/>
      <c r="I12" s="124"/>
    </row>
    <row r="13" spans="1:9" ht="22.5" x14ac:dyDescent="0.45">
      <c r="A13" s="35"/>
      <c r="B13" s="36"/>
      <c r="C13" s="36"/>
      <c r="D13" s="292"/>
      <c r="E13" s="292"/>
      <c r="F13" s="292"/>
      <c r="G13" s="292"/>
      <c r="H13" s="292"/>
      <c r="I13" s="3"/>
    </row>
    <row r="14" spans="1:9" ht="16.5" customHeight="1" x14ac:dyDescent="0.3">
      <c r="A14" s="293" t="s">
        <v>32</v>
      </c>
      <c r="B14" s="294" t="s">
        <v>33</v>
      </c>
      <c r="C14" s="294"/>
      <c r="D14" s="294" t="s">
        <v>48</v>
      </c>
      <c r="E14" s="295" t="s">
        <v>358</v>
      </c>
      <c r="F14" s="294" t="s">
        <v>214</v>
      </c>
      <c r="G14" s="36"/>
      <c r="H14" s="36"/>
    </row>
    <row r="15" spans="1:9" ht="16.5" customHeight="1" x14ac:dyDescent="0.3">
      <c r="A15" s="293"/>
      <c r="B15" s="77" t="s">
        <v>36</v>
      </c>
      <c r="C15" s="77" t="s">
        <v>35</v>
      </c>
      <c r="D15" s="294"/>
      <c r="E15" s="295"/>
      <c r="F15" s="294"/>
      <c r="G15" s="36"/>
      <c r="H15" s="36"/>
    </row>
    <row r="16" spans="1:9" ht="18" x14ac:dyDescent="0.35">
      <c r="A16" s="282" t="s">
        <v>0</v>
      </c>
      <c r="B16" s="282"/>
      <c r="C16" s="282"/>
      <c r="D16" s="282"/>
      <c r="E16" s="282"/>
      <c r="F16" s="282"/>
      <c r="G16" s="36"/>
      <c r="H16" s="36"/>
    </row>
    <row r="17" spans="1:8" ht="18" x14ac:dyDescent="0.3">
      <c r="A17" s="182">
        <f>B11</f>
        <v>42808</v>
      </c>
      <c r="B17" s="36"/>
      <c r="C17" s="36"/>
      <c r="D17" s="36"/>
      <c r="E17" s="36"/>
      <c r="F17" s="36"/>
      <c r="G17" s="36"/>
      <c r="H17" s="36"/>
    </row>
    <row r="18" spans="1:8" ht="18" x14ac:dyDescent="0.25">
      <c r="A18" s="296" t="s">
        <v>1</v>
      </c>
      <c r="B18" s="297"/>
      <c r="C18" s="297"/>
      <c r="D18" s="297"/>
      <c r="E18" s="297"/>
      <c r="F18" s="297"/>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ht="135.75" customHeight="1" x14ac:dyDescent="0.25">
      <c r="A22" s="100" t="s">
        <v>307</v>
      </c>
      <c r="B22" s="170">
        <v>1</v>
      </c>
      <c r="C22" s="171"/>
      <c r="D22" s="254" t="s">
        <v>492</v>
      </c>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80" t="s">
        <v>18</v>
      </c>
      <c r="B26" s="281"/>
      <c r="C26" s="281"/>
      <c r="D26" s="281"/>
      <c r="E26" s="281"/>
      <c r="F26" s="281"/>
    </row>
    <row r="27" spans="1:8" x14ac:dyDescent="0.25">
      <c r="A27" s="18" t="s">
        <v>2</v>
      </c>
      <c r="B27" s="130">
        <v>2</v>
      </c>
      <c r="C27" s="130"/>
      <c r="D27" s="128"/>
      <c r="E27" s="66"/>
      <c r="F27" s="66"/>
    </row>
    <row r="28" spans="1:8" ht="46.5" x14ac:dyDescent="0.35">
      <c r="A28" s="76" t="s">
        <v>186</v>
      </c>
      <c r="B28" s="170">
        <v>2</v>
      </c>
      <c r="C28" s="217" t="str">
        <f>IF(B28=0, -5, "0")</f>
        <v>0</v>
      </c>
      <c r="D28" s="128" t="s">
        <v>493</v>
      </c>
      <c r="E28" s="66"/>
      <c r="F28" s="66"/>
    </row>
    <row r="29" spans="1:8" ht="30" x14ac:dyDescent="0.25">
      <c r="A29" s="17" t="s">
        <v>170</v>
      </c>
      <c r="B29" s="170">
        <v>2</v>
      </c>
      <c r="C29" s="130"/>
      <c r="D29" s="128"/>
      <c r="E29" s="66"/>
      <c r="F29" s="66"/>
    </row>
    <row r="30" spans="1:8" ht="45" x14ac:dyDescent="0.25">
      <c r="A30" s="17" t="s">
        <v>165</v>
      </c>
      <c r="B30" s="170">
        <v>2</v>
      </c>
      <c r="C30" s="130"/>
      <c r="D30" s="132" t="s">
        <v>422</v>
      </c>
      <c r="E30" s="66"/>
      <c r="F30" s="66"/>
    </row>
    <row r="31" spans="1:8" ht="30" x14ac:dyDescent="0.25">
      <c r="A31" s="18" t="s">
        <v>53</v>
      </c>
      <c r="B31" s="170">
        <v>2</v>
      </c>
      <c r="C31" s="130"/>
      <c r="D31" s="128"/>
      <c r="E31" s="66"/>
      <c r="F31" s="66"/>
    </row>
    <row r="32" spans="1:8" ht="75" x14ac:dyDescent="0.25">
      <c r="A32" s="17" t="s">
        <v>166</v>
      </c>
      <c r="B32" s="170">
        <v>0</v>
      </c>
      <c r="C32" s="130"/>
      <c r="D32" s="133" t="s">
        <v>420</v>
      </c>
      <c r="E32" s="168" t="s">
        <v>423</v>
      </c>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ht="30" x14ac:dyDescent="0.25">
      <c r="A35" s="18" t="s">
        <v>203</v>
      </c>
      <c r="B35" s="170">
        <v>1</v>
      </c>
      <c r="C35" s="130"/>
      <c r="D35" s="128" t="s">
        <v>424</v>
      </c>
      <c r="E35" s="66"/>
      <c r="F35" s="66"/>
    </row>
    <row r="36" spans="1:7" ht="45" x14ac:dyDescent="0.25">
      <c r="A36" s="109" t="s">
        <v>287</v>
      </c>
      <c r="B36" s="170">
        <v>1</v>
      </c>
      <c r="C36" s="131"/>
      <c r="D36" s="134">
        <v>0.2</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0.84615384615384615</v>
      </c>
    </row>
    <row r="42" spans="1:7" x14ac:dyDescent="0.25">
      <c r="A42" s="9"/>
      <c r="B42" s="6"/>
      <c r="C42" s="7"/>
      <c r="D42" s="6"/>
    </row>
    <row r="43" spans="1:7" ht="18" x14ac:dyDescent="0.35">
      <c r="A43" s="282" t="s">
        <v>137</v>
      </c>
      <c r="B43" s="282"/>
      <c r="C43" s="282"/>
      <c r="D43" s="282"/>
      <c r="E43" s="282"/>
      <c r="F43" s="282"/>
    </row>
    <row r="44" spans="1:7" x14ac:dyDescent="0.25">
      <c r="A44" s="183">
        <f>B11</f>
        <v>42808</v>
      </c>
      <c r="B44" s="6"/>
      <c r="C44" s="7"/>
      <c r="D44" s="6"/>
    </row>
    <row r="45" spans="1:7" ht="16.5" x14ac:dyDescent="0.25">
      <c r="A45" s="283" t="s">
        <v>63</v>
      </c>
      <c r="B45" s="284"/>
      <c r="C45" s="284"/>
      <c r="D45" s="284"/>
      <c r="E45" s="284"/>
      <c r="F45" s="284"/>
    </row>
    <row r="46" spans="1:7" x14ac:dyDescent="0.25">
      <c r="A46" s="33" t="s">
        <v>109</v>
      </c>
      <c r="B46" s="137">
        <v>2</v>
      </c>
      <c r="C46" s="137"/>
      <c r="D46" s="139"/>
      <c r="E46" s="66"/>
      <c r="F46" s="66"/>
    </row>
    <row r="47" spans="1:7" ht="30" x14ac:dyDescent="0.25">
      <c r="A47" s="43" t="s">
        <v>259</v>
      </c>
      <c r="B47" s="170">
        <v>2</v>
      </c>
      <c r="C47" s="137"/>
      <c r="D47" s="163"/>
      <c r="E47" s="66"/>
      <c r="F47" s="66"/>
    </row>
    <row r="48" spans="1:7" ht="15.75" customHeight="1" x14ac:dyDescent="0.25">
      <c r="A48" s="33" t="s">
        <v>297</v>
      </c>
      <c r="B48" s="170">
        <v>2</v>
      </c>
      <c r="C48" s="145"/>
      <c r="D48" s="163"/>
      <c r="E48" s="148"/>
      <c r="F48" s="66"/>
    </row>
    <row r="49" spans="1:6" x14ac:dyDescent="0.25">
      <c r="A49" s="33" t="s">
        <v>28</v>
      </c>
      <c r="B49" s="170" t="s">
        <v>34</v>
      </c>
      <c r="C49" s="137"/>
      <c r="D49" s="139"/>
      <c r="E49" s="66"/>
      <c r="F49" s="66"/>
    </row>
    <row r="50" spans="1:6" ht="60" x14ac:dyDescent="0.25">
      <c r="A50" s="43" t="s">
        <v>141</v>
      </c>
      <c r="B50" s="170">
        <v>0</v>
      </c>
      <c r="C50" s="137"/>
      <c r="D50" s="139" t="s">
        <v>470</v>
      </c>
      <c r="E50" s="168" t="s">
        <v>494</v>
      </c>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12</v>
      </c>
    </row>
    <row r="55" spans="1:6" x14ac:dyDescent="0.25">
      <c r="A55" s="19" t="s">
        <v>37</v>
      </c>
      <c r="B55" s="20"/>
      <c r="C55" s="21"/>
      <c r="D55" s="63">
        <f>D54/(COUNT(B46:C53)*2)</f>
        <v>0.8571428571428571</v>
      </c>
    </row>
    <row r="56" spans="1:6" x14ac:dyDescent="0.25">
      <c r="A56" s="9"/>
      <c r="B56" s="6"/>
      <c r="C56" s="7"/>
      <c r="D56" s="6"/>
    </row>
    <row r="57" spans="1:6" ht="18" x14ac:dyDescent="0.25">
      <c r="A57" s="280" t="s">
        <v>65</v>
      </c>
      <c r="B57" s="281"/>
      <c r="C57" s="281"/>
      <c r="D57" s="281"/>
      <c r="E57" s="281"/>
      <c r="F57" s="281"/>
    </row>
    <row r="58" spans="1:6" ht="24" customHeight="1" x14ac:dyDescent="0.25">
      <c r="A58" s="169" t="s">
        <v>314</v>
      </c>
      <c r="B58" s="144">
        <v>2</v>
      </c>
      <c r="C58" s="144"/>
      <c r="D58" s="142"/>
      <c r="E58" s="147"/>
      <c r="F58" s="66"/>
    </row>
    <row r="59" spans="1:6" x14ac:dyDescent="0.25">
      <c r="A59" s="17" t="s">
        <v>204</v>
      </c>
      <c r="B59" s="170">
        <v>2</v>
      </c>
      <c r="C59" s="145"/>
      <c r="D59" s="162" t="s">
        <v>419</v>
      </c>
      <c r="E59" s="146"/>
      <c r="F59" s="148"/>
    </row>
    <row r="60" spans="1:6" ht="75" x14ac:dyDescent="0.25">
      <c r="A60" s="24" t="s">
        <v>142</v>
      </c>
      <c r="B60" s="170">
        <v>1</v>
      </c>
      <c r="C60" s="144"/>
      <c r="D60" s="143" t="s">
        <v>495</v>
      </c>
      <c r="E60" s="147"/>
      <c r="F60" s="66"/>
    </row>
    <row r="61" spans="1:6" x14ac:dyDescent="0.25">
      <c r="A61" s="24" t="s">
        <v>123</v>
      </c>
      <c r="B61" s="170">
        <v>2</v>
      </c>
      <c r="C61" s="144"/>
      <c r="D61" s="143"/>
      <c r="E61" s="147"/>
      <c r="F61" s="66"/>
    </row>
    <row r="62" spans="1:6" ht="18" x14ac:dyDescent="0.35">
      <c r="A62" s="76" t="s">
        <v>67</v>
      </c>
      <c r="B62" s="170" t="s">
        <v>34</v>
      </c>
      <c r="C62" s="217" t="str">
        <f>IF(B62=0, -5, "0")</f>
        <v>0</v>
      </c>
      <c r="D62" s="142"/>
      <c r="E62" s="147"/>
      <c r="F62" s="66"/>
    </row>
    <row r="63" spans="1:6" ht="60" x14ac:dyDescent="0.25">
      <c r="A63" s="17" t="s">
        <v>277</v>
      </c>
      <c r="B63" s="170" t="s">
        <v>34</v>
      </c>
      <c r="C63" s="144"/>
      <c r="D63" s="142" t="s">
        <v>496</v>
      </c>
      <c r="E63" s="147"/>
      <c r="F63" s="66"/>
    </row>
    <row r="64" spans="1:6" ht="36" x14ac:dyDescent="0.25">
      <c r="A64" s="108" t="s">
        <v>272</v>
      </c>
      <c r="B64" s="170">
        <v>2</v>
      </c>
      <c r="C64" s="217" t="str">
        <f>IF(B64=0, -5, "0")</f>
        <v>0</v>
      </c>
      <c r="D64" s="142"/>
      <c r="E64" s="147"/>
      <c r="F64" s="66"/>
    </row>
    <row r="65" spans="1:7" ht="16.5"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75" x14ac:dyDescent="0.25">
      <c r="A70" s="107" t="s">
        <v>171</v>
      </c>
      <c r="B70" s="170">
        <v>0</v>
      </c>
      <c r="C70" s="218">
        <f>IF(B70=0, -5, "0")</f>
        <v>-5</v>
      </c>
      <c r="D70" s="152" t="s">
        <v>425</v>
      </c>
      <c r="E70" s="146" t="s">
        <v>426</v>
      </c>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ht="45" x14ac:dyDescent="0.25">
      <c r="A79" s="17" t="s">
        <v>292</v>
      </c>
      <c r="B79" s="170">
        <v>2</v>
      </c>
      <c r="C79" s="145"/>
      <c r="D79" s="152" t="s">
        <v>497</v>
      </c>
      <c r="E79" s="146"/>
      <c r="F79" s="67"/>
    </row>
    <row r="80" spans="1:7" s="31" customFormat="1" ht="30" x14ac:dyDescent="0.25">
      <c r="A80" s="17" t="s">
        <v>199</v>
      </c>
      <c r="B80" s="170">
        <v>1</v>
      </c>
      <c r="C80" s="145"/>
      <c r="D80" s="163" t="s">
        <v>427</v>
      </c>
      <c r="E80" s="148"/>
      <c r="F80" s="67"/>
    </row>
    <row r="81" spans="1:6" x14ac:dyDescent="0.25">
      <c r="A81" s="19" t="s">
        <v>38</v>
      </c>
      <c r="B81" s="19"/>
      <c r="C81" s="19"/>
      <c r="D81" s="19">
        <f>SUM(B58:C80)</f>
        <v>27</v>
      </c>
    </row>
    <row r="82" spans="1:6" x14ac:dyDescent="0.25">
      <c r="A82" s="19" t="s">
        <v>37</v>
      </c>
      <c r="B82" s="20"/>
      <c r="C82" s="21"/>
      <c r="D82" s="63">
        <f>D81/(COUNT(B58:C80)*2)</f>
        <v>0.71052631578947367</v>
      </c>
    </row>
    <row r="83" spans="1:6" ht="15" customHeight="1" x14ac:dyDescent="0.25">
      <c r="A83" s="9"/>
      <c r="B83" s="6"/>
      <c r="C83" s="7"/>
      <c r="D83" s="6"/>
    </row>
    <row r="84" spans="1:6" ht="15" customHeight="1" x14ac:dyDescent="0.25">
      <c r="A84" s="280" t="s">
        <v>25</v>
      </c>
      <c r="B84" s="281"/>
      <c r="C84" s="281"/>
      <c r="D84" s="281"/>
      <c r="E84" s="281"/>
      <c r="F84" s="281"/>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65" x14ac:dyDescent="0.25">
      <c r="A90" s="17" t="s">
        <v>293</v>
      </c>
      <c r="B90" s="170">
        <v>0</v>
      </c>
      <c r="C90" s="153"/>
      <c r="D90" s="156" t="s">
        <v>498</v>
      </c>
      <c r="E90" s="146" t="s">
        <v>428</v>
      </c>
      <c r="F90" s="66"/>
    </row>
    <row r="91" spans="1:6" ht="30" x14ac:dyDescent="0.25">
      <c r="A91" s="18" t="s">
        <v>260</v>
      </c>
      <c r="B91" s="170">
        <v>2</v>
      </c>
      <c r="C91" s="153"/>
      <c r="D91" s="157"/>
      <c r="E91" s="66"/>
      <c r="F91" s="66"/>
    </row>
    <row r="92" spans="1:6" ht="45" x14ac:dyDescent="0.25">
      <c r="A92" s="109" t="s">
        <v>287</v>
      </c>
      <c r="B92" s="170">
        <v>1</v>
      </c>
      <c r="C92" s="154"/>
      <c r="D92" s="255">
        <v>0.2</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51</v>
      </c>
    </row>
    <row r="97" spans="1:6" ht="16.5" customHeight="1" x14ac:dyDescent="0.25">
      <c r="A97" s="78" t="s">
        <v>224</v>
      </c>
      <c r="B97" s="84"/>
      <c r="C97" s="85"/>
      <c r="D97" s="82">
        <f>D96/(COUNT(B85:C91,B46:C53,B58:C80)*2)</f>
        <v>0.77272727272727271</v>
      </c>
    </row>
    <row r="98" spans="1:6" x14ac:dyDescent="0.25">
      <c r="A98" s="5"/>
      <c r="B98" s="6"/>
      <c r="C98" s="7"/>
      <c r="D98" s="6"/>
    </row>
    <row r="99" spans="1:6" ht="18" x14ac:dyDescent="0.35">
      <c r="A99" s="282" t="s">
        <v>129</v>
      </c>
      <c r="B99" s="282"/>
      <c r="C99" s="282"/>
      <c r="D99" s="282"/>
      <c r="E99" s="282"/>
      <c r="F99" s="282"/>
    </row>
    <row r="100" spans="1:6" x14ac:dyDescent="0.25">
      <c r="A100" s="183">
        <f>B11</f>
        <v>42808</v>
      </c>
      <c r="B100" s="6"/>
      <c r="C100" s="7"/>
      <c r="D100" s="6"/>
    </row>
    <row r="101" spans="1:6" ht="16.5" x14ac:dyDescent="0.25">
      <c r="A101" s="283" t="s">
        <v>63</v>
      </c>
      <c r="B101" s="284"/>
      <c r="C101" s="284"/>
      <c r="D101" s="284"/>
      <c r="E101" s="284"/>
      <c r="F101" s="284"/>
    </row>
    <row r="102" spans="1:6" x14ac:dyDescent="0.25">
      <c r="A102" s="23" t="s">
        <v>57</v>
      </c>
      <c r="B102" s="153">
        <v>2</v>
      </c>
      <c r="C102" s="153"/>
      <c r="D102" s="146"/>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57" customHeight="1" x14ac:dyDescent="0.35">
      <c r="A109" s="83" t="s">
        <v>27</v>
      </c>
      <c r="B109" s="170">
        <v>1</v>
      </c>
      <c r="C109" s="217" t="str">
        <f>IF(B109=0, -5, "0")</f>
        <v>0</v>
      </c>
      <c r="D109" s="10" t="s">
        <v>499</v>
      </c>
      <c r="E109" s="147"/>
      <c r="F109" s="6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80" t="s">
        <v>133</v>
      </c>
      <c r="B113" s="281"/>
      <c r="C113" s="281"/>
      <c r="D113" s="281"/>
      <c r="E113" s="281"/>
      <c r="F113" s="281"/>
    </row>
    <row r="114" spans="1:6" x14ac:dyDescent="0.25">
      <c r="A114" s="17" t="s">
        <v>314</v>
      </c>
      <c r="B114" s="153">
        <v>2</v>
      </c>
      <c r="C114" s="153"/>
      <c r="D114" s="142"/>
      <c r="E114" s="142"/>
      <c r="F114" s="147"/>
    </row>
    <row r="115" spans="1:6" x14ac:dyDescent="0.25">
      <c r="A115" s="18" t="s">
        <v>294</v>
      </c>
      <c r="B115" s="170">
        <v>1</v>
      </c>
      <c r="C115" s="153"/>
      <c r="D115" s="143" t="s">
        <v>478</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1</v>
      </c>
      <c r="C119" s="153"/>
      <c r="D119" s="12" t="s">
        <v>429</v>
      </c>
      <c r="E119" s="147"/>
      <c r="F119" s="147"/>
    </row>
    <row r="120" spans="1:6" x14ac:dyDescent="0.25">
      <c r="A120" s="17" t="s">
        <v>291</v>
      </c>
      <c r="B120" s="170">
        <v>2</v>
      </c>
      <c r="C120" s="153"/>
      <c r="D120" s="12"/>
      <c r="E120" s="147"/>
      <c r="F120" s="147"/>
    </row>
    <row r="121" spans="1:6" ht="61.5" x14ac:dyDescent="0.35">
      <c r="A121" s="76" t="s">
        <v>74</v>
      </c>
      <c r="B121" s="170">
        <v>0</v>
      </c>
      <c r="C121" s="217">
        <f>IF(B121=0, -5, "0")</f>
        <v>-5</v>
      </c>
      <c r="D121" s="142" t="s">
        <v>500</v>
      </c>
      <c r="E121" s="168" t="s">
        <v>431</v>
      </c>
      <c r="F121" s="147"/>
    </row>
    <row r="122" spans="1:6" ht="45" x14ac:dyDescent="0.25">
      <c r="A122" s="18" t="s">
        <v>188</v>
      </c>
      <c r="B122" s="170">
        <v>0</v>
      </c>
      <c r="C122" s="153"/>
      <c r="D122" s="142" t="s">
        <v>430</v>
      </c>
      <c r="E122" s="168" t="s">
        <v>501</v>
      </c>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v>1</v>
      </c>
      <c r="C125" s="217" t="str">
        <f>IF(B125=0, -5, "0")</f>
        <v>0</v>
      </c>
      <c r="D125" s="142" t="s">
        <v>432</v>
      </c>
      <c r="E125" s="142"/>
      <c r="F125" s="147"/>
    </row>
    <row r="126" spans="1:6" ht="16.5" x14ac:dyDescent="0.3">
      <c r="A126" s="49" t="s">
        <v>271</v>
      </c>
      <c r="B126" s="177">
        <v>2</v>
      </c>
      <c r="C126" s="177"/>
      <c r="D126" s="184" t="s">
        <v>371</v>
      </c>
      <c r="E126" s="147"/>
      <c r="F126" s="147"/>
    </row>
    <row r="127" spans="1:6" ht="61.5" x14ac:dyDescent="0.35">
      <c r="A127" s="76" t="s">
        <v>173</v>
      </c>
      <c r="B127" s="170">
        <v>1</v>
      </c>
      <c r="C127" s="217" t="str">
        <f>IF(B127=0, -5, "0")</f>
        <v>0</v>
      </c>
      <c r="D127" s="142" t="s">
        <v>502</v>
      </c>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ht="30" x14ac:dyDescent="0.25">
      <c r="A130" s="24" t="s">
        <v>83</v>
      </c>
      <c r="B130" s="171">
        <v>1</v>
      </c>
      <c r="C130" s="153"/>
      <c r="D130" s="142" t="s">
        <v>433</v>
      </c>
      <c r="E130" s="147"/>
      <c r="F130" s="147"/>
    </row>
    <row r="131" spans="1:6" ht="33" x14ac:dyDescent="0.3">
      <c r="A131" s="49" t="s">
        <v>222</v>
      </c>
      <c r="B131" s="171">
        <v>2</v>
      </c>
      <c r="C131" s="153"/>
      <c r="D131" s="142"/>
      <c r="E131" s="147"/>
      <c r="F131" s="147"/>
    </row>
    <row r="132" spans="1:6" x14ac:dyDescent="0.25">
      <c r="A132" s="24" t="s">
        <v>248</v>
      </c>
      <c r="B132" s="171">
        <v>2</v>
      </c>
      <c r="C132" s="153"/>
      <c r="D132" s="142" t="s">
        <v>434</v>
      </c>
      <c r="E132" s="142"/>
      <c r="F132" s="147"/>
    </row>
    <row r="133" spans="1:6" ht="30" x14ac:dyDescent="0.25">
      <c r="A133" s="24" t="s">
        <v>199</v>
      </c>
      <c r="B133" s="171">
        <v>2</v>
      </c>
      <c r="C133" s="153"/>
      <c r="D133" s="142"/>
      <c r="E133" s="147"/>
      <c r="F133" s="147"/>
    </row>
    <row r="134" spans="1:6" x14ac:dyDescent="0.25">
      <c r="A134" s="19" t="s">
        <v>38</v>
      </c>
      <c r="B134" s="19"/>
      <c r="C134" s="19"/>
      <c r="D134" s="19">
        <f>SUM(B114:C133)</f>
        <v>26</v>
      </c>
    </row>
    <row r="135" spans="1:6" x14ac:dyDescent="0.25">
      <c r="A135" s="19" t="s">
        <v>37</v>
      </c>
      <c r="B135" s="20"/>
      <c r="C135" s="21"/>
      <c r="D135" s="63">
        <f>D134/(COUNT(B114:C133)*2)</f>
        <v>0.61904761904761907</v>
      </c>
    </row>
    <row r="136" spans="1:6" x14ac:dyDescent="0.25">
      <c r="A136" s="9"/>
      <c r="B136" s="6"/>
      <c r="C136" s="7"/>
      <c r="D136" s="6"/>
    </row>
    <row r="137" spans="1:6" ht="18" x14ac:dyDescent="0.25">
      <c r="A137" s="280" t="s">
        <v>73</v>
      </c>
      <c r="B137" s="281"/>
      <c r="C137" s="281"/>
      <c r="D137" s="281"/>
      <c r="E137" s="281"/>
      <c r="F137" s="281"/>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106.5" x14ac:dyDescent="0.35">
      <c r="A141" s="83" t="s">
        <v>55</v>
      </c>
      <c r="B141" s="170">
        <v>0</v>
      </c>
      <c r="C141" s="217">
        <f>IF(B141=0, -5, "0")</f>
        <v>-5</v>
      </c>
      <c r="D141" s="12" t="s">
        <v>503</v>
      </c>
      <c r="E141" s="142" t="s">
        <v>435</v>
      </c>
      <c r="F141" s="147"/>
    </row>
    <row r="142" spans="1:6" ht="16.5" x14ac:dyDescent="0.3">
      <c r="A142" s="53" t="s">
        <v>149</v>
      </c>
      <c r="B142" s="170">
        <v>2</v>
      </c>
      <c r="C142" s="153"/>
      <c r="D142" s="149"/>
      <c r="E142" s="147"/>
      <c r="F142" s="147"/>
    </row>
    <row r="143" spans="1:6" ht="18" x14ac:dyDescent="0.35">
      <c r="A143" s="83" t="s">
        <v>504</v>
      </c>
      <c r="B143" s="170">
        <v>2</v>
      </c>
      <c r="C143" s="217" t="str">
        <f>IF(B143=0, -5, "0")</f>
        <v>0</v>
      </c>
      <c r="D143" s="142"/>
      <c r="E143" s="142"/>
      <c r="F143" s="147"/>
    </row>
    <row r="144" spans="1:6" ht="60" x14ac:dyDescent="0.25">
      <c r="A144" s="186" t="s">
        <v>75</v>
      </c>
      <c r="B144" s="170">
        <v>1</v>
      </c>
      <c r="C144" s="177"/>
      <c r="D144" s="187" t="s">
        <v>436</v>
      </c>
      <c r="E144" s="142"/>
      <c r="F144" s="147"/>
    </row>
    <row r="145" spans="1:6" ht="66" x14ac:dyDescent="0.25">
      <c r="A145" s="110" t="s">
        <v>287</v>
      </c>
      <c r="B145" s="170">
        <v>1</v>
      </c>
      <c r="C145" s="154"/>
      <c r="D145" s="134">
        <v>0.3</v>
      </c>
      <c r="E145" s="7"/>
      <c r="F145" s="102"/>
    </row>
    <row r="146" spans="1:6" x14ac:dyDescent="0.25">
      <c r="A146" s="19" t="s">
        <v>38</v>
      </c>
      <c r="B146" s="19"/>
      <c r="C146" s="19"/>
      <c r="D146" s="19">
        <f>SUM(B138:C144)</f>
        <v>6</v>
      </c>
    </row>
    <row r="147" spans="1:6" x14ac:dyDescent="0.25">
      <c r="A147" s="19" t="s">
        <v>37</v>
      </c>
      <c r="B147" s="20"/>
      <c r="C147" s="21"/>
      <c r="D147" s="63">
        <f>D146/(COUNT(B138:C144)*2)</f>
        <v>0.375</v>
      </c>
    </row>
    <row r="148" spans="1:6" x14ac:dyDescent="0.25">
      <c r="A148" s="9"/>
      <c r="B148" s="6"/>
      <c r="C148" s="7"/>
      <c r="D148" s="6"/>
    </row>
    <row r="149" spans="1:6" ht="18" x14ac:dyDescent="0.25">
      <c r="A149" s="78" t="s">
        <v>138</v>
      </c>
      <c r="B149" s="84"/>
      <c r="C149" s="85"/>
      <c r="D149" s="81">
        <f>SUM(D146,D110,D134)</f>
        <v>47</v>
      </c>
    </row>
    <row r="150" spans="1:6" ht="18" x14ac:dyDescent="0.25">
      <c r="A150" s="78" t="s">
        <v>225</v>
      </c>
      <c r="B150" s="84"/>
      <c r="C150" s="85"/>
      <c r="D150" s="82">
        <f>D149/(COUNT(B138:C144,B102:C109,B114:C133)*2)</f>
        <v>0.63513513513513509</v>
      </c>
    </row>
    <row r="151" spans="1:6" x14ac:dyDescent="0.25">
      <c r="A151" s="9"/>
      <c r="B151" s="6"/>
      <c r="C151" s="7"/>
      <c r="D151" s="6"/>
    </row>
    <row r="152" spans="1:6" ht="18" x14ac:dyDescent="0.35">
      <c r="A152" s="282" t="s">
        <v>130</v>
      </c>
      <c r="B152" s="282"/>
      <c r="C152" s="282"/>
      <c r="D152" s="282"/>
      <c r="E152" s="282"/>
      <c r="F152" s="282"/>
    </row>
    <row r="153" spans="1:6" x14ac:dyDescent="0.25">
      <c r="A153" s="183">
        <f>B11</f>
        <v>42808</v>
      </c>
      <c r="B153" s="6"/>
      <c r="C153" s="7"/>
      <c r="D153" s="59"/>
    </row>
    <row r="154" spans="1:6" ht="16.5" x14ac:dyDescent="0.25">
      <c r="A154" s="283" t="s">
        <v>63</v>
      </c>
      <c r="B154" s="284"/>
      <c r="C154" s="284"/>
      <c r="D154" s="284"/>
      <c r="E154" s="284"/>
      <c r="F154" s="284"/>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t="s">
        <v>34</v>
      </c>
      <c r="C158" s="153"/>
      <c r="D158" s="149"/>
      <c r="E158" s="66"/>
      <c r="F158" s="66"/>
    </row>
    <row r="159" spans="1:6" ht="30" x14ac:dyDescent="0.25">
      <c r="A159" s="23" t="s">
        <v>190</v>
      </c>
      <c r="B159" s="170">
        <v>2</v>
      </c>
      <c r="C159" s="153"/>
      <c r="D159" s="129"/>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ht="45" x14ac:dyDescent="0.25">
      <c r="A162" s="23" t="s">
        <v>27</v>
      </c>
      <c r="B162" s="170">
        <v>1</v>
      </c>
      <c r="C162" s="153"/>
      <c r="D162" s="10" t="s">
        <v>499</v>
      </c>
      <c r="E162" s="66"/>
      <c r="F162" s="66"/>
    </row>
    <row r="163" spans="1:6" x14ac:dyDescent="0.25">
      <c r="A163" s="19" t="s">
        <v>38</v>
      </c>
      <c r="B163" s="19"/>
      <c r="C163" s="19"/>
      <c r="D163" s="19">
        <f>SUM(B155:C162)</f>
        <v>13</v>
      </c>
    </row>
    <row r="164" spans="1:6" x14ac:dyDescent="0.25">
      <c r="A164" s="19" t="s">
        <v>37</v>
      </c>
      <c r="B164" s="20"/>
      <c r="C164" s="21"/>
      <c r="D164" s="63">
        <f>D163/(COUNT(B155:C162)*2)</f>
        <v>0.9285714285714286</v>
      </c>
    </row>
    <row r="165" spans="1:6" x14ac:dyDescent="0.25">
      <c r="A165" s="9"/>
      <c r="B165" s="6"/>
      <c r="C165" s="7"/>
      <c r="D165" s="6"/>
    </row>
    <row r="166" spans="1:6" ht="18" x14ac:dyDescent="0.25">
      <c r="A166" s="280" t="s">
        <v>134</v>
      </c>
      <c r="B166" s="281"/>
      <c r="C166" s="281"/>
      <c r="D166" s="281"/>
      <c r="E166" s="281"/>
      <c r="F166" s="281"/>
    </row>
    <row r="167" spans="1:6" x14ac:dyDescent="0.25">
      <c r="A167" s="17" t="s">
        <v>314</v>
      </c>
      <c r="B167" s="153">
        <v>2</v>
      </c>
      <c r="C167" s="153"/>
      <c r="D167" s="143"/>
      <c r="E167" s="147"/>
      <c r="F167" s="66"/>
    </row>
    <row r="168" spans="1:6" ht="30" x14ac:dyDescent="0.25">
      <c r="A168" s="18" t="s">
        <v>102</v>
      </c>
      <c r="B168" s="170">
        <v>1</v>
      </c>
      <c r="C168" s="153"/>
      <c r="D168" s="143" t="s">
        <v>440</v>
      </c>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ht="111" customHeight="1" x14ac:dyDescent="0.25">
      <c r="A171" s="18" t="s">
        <v>279</v>
      </c>
      <c r="B171" s="170">
        <v>0</v>
      </c>
      <c r="C171" s="153"/>
      <c r="D171" s="12" t="s">
        <v>437</v>
      </c>
      <c r="E171" s="168" t="s">
        <v>438</v>
      </c>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1</v>
      </c>
      <c r="C175" s="153"/>
      <c r="D175" s="156" t="s">
        <v>413</v>
      </c>
      <c r="E175" s="147"/>
      <c r="F175" s="66"/>
    </row>
    <row r="176" spans="1:6" ht="36" x14ac:dyDescent="0.35">
      <c r="A176" s="86" t="s">
        <v>209</v>
      </c>
      <c r="B176" s="170">
        <v>2</v>
      </c>
      <c r="C176" s="217" t="str">
        <f>IF(B176=0, -5, "0")</f>
        <v>0</v>
      </c>
      <c r="D176" s="129"/>
      <c r="E176" s="147"/>
      <c r="F176" s="66"/>
    </row>
    <row r="177" spans="1:7" x14ac:dyDescent="0.25">
      <c r="A177" s="17" t="s">
        <v>291</v>
      </c>
      <c r="B177" s="170">
        <v>2</v>
      </c>
      <c r="C177" s="153"/>
      <c r="D177" s="142"/>
      <c r="E177" s="147"/>
      <c r="F177" s="66"/>
    </row>
    <row r="178" spans="1:7" ht="45" x14ac:dyDescent="0.25">
      <c r="A178" s="17" t="s">
        <v>188</v>
      </c>
      <c r="B178" s="170">
        <v>0</v>
      </c>
      <c r="C178" s="153"/>
      <c r="D178" s="142" t="s">
        <v>505</v>
      </c>
      <c r="E178" s="142" t="s">
        <v>439</v>
      </c>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ht="45" x14ac:dyDescent="0.25">
      <c r="A183" s="24" t="s">
        <v>248</v>
      </c>
      <c r="B183" s="170">
        <v>2</v>
      </c>
      <c r="C183" s="153"/>
      <c r="D183" s="142" t="s">
        <v>506</v>
      </c>
      <c r="E183" s="142"/>
      <c r="F183" s="66"/>
    </row>
    <row r="184" spans="1:7" ht="30" x14ac:dyDescent="0.25">
      <c r="A184" s="24" t="s">
        <v>200</v>
      </c>
      <c r="B184" s="170">
        <v>2</v>
      </c>
      <c r="C184" s="153"/>
      <c r="D184" s="142"/>
      <c r="E184" s="147"/>
      <c r="F184" s="66"/>
    </row>
    <row r="185" spans="1:7" ht="45" x14ac:dyDescent="0.25">
      <c r="A185" s="101" t="s">
        <v>287</v>
      </c>
      <c r="B185" s="170">
        <v>1</v>
      </c>
      <c r="C185" s="154"/>
      <c r="D185" s="134">
        <v>0.5</v>
      </c>
      <c r="E185" s="102"/>
      <c r="F185" s="102"/>
    </row>
    <row r="186" spans="1:7" x14ac:dyDescent="0.25">
      <c r="A186" s="19" t="s">
        <v>38</v>
      </c>
      <c r="B186" s="19"/>
      <c r="C186" s="19"/>
      <c r="D186" s="19">
        <f>SUM(B167:C184)</f>
        <v>30</v>
      </c>
    </row>
    <row r="187" spans="1:7" x14ac:dyDescent="0.25">
      <c r="A187" s="19" t="s">
        <v>37</v>
      </c>
      <c r="B187" s="20"/>
      <c r="C187" s="21"/>
      <c r="D187" s="63">
        <f>D186/(COUNT(B167:C184)*2)</f>
        <v>0.83333333333333337</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0.86</v>
      </c>
    </row>
    <row r="191" spans="1:7" x14ac:dyDescent="0.25">
      <c r="A191" s="9"/>
      <c r="B191" s="6"/>
      <c r="C191" s="7"/>
      <c r="D191" s="6"/>
    </row>
    <row r="192" spans="1:7" ht="18" x14ac:dyDescent="0.35">
      <c r="A192" s="282" t="s">
        <v>167</v>
      </c>
      <c r="B192" s="282"/>
      <c r="C192" s="282"/>
      <c r="D192" s="282"/>
      <c r="E192" s="282"/>
      <c r="F192" s="282"/>
    </row>
    <row r="193" spans="1:7" x14ac:dyDescent="0.25">
      <c r="A193" s="189">
        <f>B11</f>
        <v>42808</v>
      </c>
      <c r="B193" s="6"/>
      <c r="C193" s="7"/>
      <c r="D193" s="6"/>
    </row>
    <row r="194" spans="1:7" ht="18" x14ac:dyDescent="0.25">
      <c r="A194" s="280" t="s">
        <v>158</v>
      </c>
      <c r="B194" s="281"/>
      <c r="C194" s="281"/>
      <c r="D194" s="281"/>
      <c r="E194" s="281"/>
      <c r="F194" s="281"/>
    </row>
    <row r="195" spans="1:7" ht="36" x14ac:dyDescent="0.35">
      <c r="A195" s="83" t="s">
        <v>27</v>
      </c>
      <c r="B195" s="153">
        <v>1</v>
      </c>
      <c r="C195" s="217" t="str">
        <f>IF(B195=0, -5, "0")</f>
        <v>0</v>
      </c>
      <c r="D195" s="142" t="s">
        <v>441</v>
      </c>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ht="30" x14ac:dyDescent="0.25">
      <c r="A202" s="33" t="s">
        <v>155</v>
      </c>
      <c r="B202" s="170">
        <v>1</v>
      </c>
      <c r="C202" s="153"/>
      <c r="D202" s="156" t="s">
        <v>442</v>
      </c>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80" t="s">
        <v>76</v>
      </c>
      <c r="B209" s="281"/>
      <c r="C209" s="281"/>
      <c r="D209" s="281"/>
      <c r="E209" s="281"/>
      <c r="F209" s="281"/>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56" t="s">
        <v>469</v>
      </c>
      <c r="E215" s="147"/>
      <c r="F215" s="66"/>
    </row>
    <row r="216" spans="1:7" ht="45" x14ac:dyDescent="0.25">
      <c r="A216" s="18" t="s">
        <v>70</v>
      </c>
      <c r="B216" s="170">
        <v>1</v>
      </c>
      <c r="C216" s="153"/>
      <c r="D216" s="12" t="s">
        <v>444</v>
      </c>
      <c r="E216" s="142"/>
      <c r="F216" s="66"/>
    </row>
    <row r="217" spans="1:7" ht="30" x14ac:dyDescent="0.25">
      <c r="A217" s="17" t="s">
        <v>291</v>
      </c>
      <c r="B217" s="170">
        <v>1</v>
      </c>
      <c r="C217" s="153"/>
      <c r="D217" s="12" t="s">
        <v>445</v>
      </c>
      <c r="E217" s="147"/>
      <c r="F217" s="66"/>
    </row>
    <row r="218" spans="1:7" x14ac:dyDescent="0.25">
      <c r="A218" s="18" t="s">
        <v>188</v>
      </c>
      <c r="B218" s="170">
        <v>2</v>
      </c>
      <c r="C218" s="153"/>
      <c r="D218" s="142"/>
      <c r="E218" s="147"/>
      <c r="F218" s="66"/>
    </row>
    <row r="219" spans="1:7" ht="60.75" x14ac:dyDescent="0.3">
      <c r="A219" s="49" t="s">
        <v>178</v>
      </c>
      <c r="B219" s="170">
        <v>0</v>
      </c>
      <c r="C219" s="153"/>
      <c r="D219" s="142" t="s">
        <v>526</v>
      </c>
      <c r="E219" s="142" t="s">
        <v>527</v>
      </c>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45" x14ac:dyDescent="0.25">
      <c r="A222" s="108" t="s">
        <v>72</v>
      </c>
      <c r="B222" s="170">
        <v>0</v>
      </c>
      <c r="C222" s="217">
        <f>IF(B222=0, -5, "0")</f>
        <v>-5</v>
      </c>
      <c r="D222" s="142" t="s">
        <v>507</v>
      </c>
      <c r="E222" s="168" t="s">
        <v>446</v>
      </c>
      <c r="F222" s="66"/>
    </row>
    <row r="223" spans="1:7" ht="18" x14ac:dyDescent="0.35">
      <c r="A223" s="48" t="s">
        <v>289</v>
      </c>
      <c r="B223" s="170">
        <v>2</v>
      </c>
      <c r="C223" s="153"/>
      <c r="D223" s="142"/>
      <c r="E223" s="160"/>
      <c r="F223" s="66"/>
      <c r="G223" s="172"/>
    </row>
    <row r="224" spans="1:7" ht="45" x14ac:dyDescent="0.25">
      <c r="A224" s="107" t="s">
        <v>168</v>
      </c>
      <c r="B224" s="170">
        <v>1</v>
      </c>
      <c r="C224" s="218" t="str">
        <f>IF(B224=0, -5, "0")</f>
        <v>0</v>
      </c>
      <c r="D224" s="146" t="s">
        <v>508</v>
      </c>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45" x14ac:dyDescent="0.25">
      <c r="A228" s="24" t="s">
        <v>199</v>
      </c>
      <c r="B228" s="170">
        <v>1</v>
      </c>
      <c r="C228" s="24"/>
      <c r="D228" s="60" t="s">
        <v>443</v>
      </c>
      <c r="E228" s="147"/>
      <c r="F228" s="66"/>
    </row>
    <row r="229" spans="1:6" x14ac:dyDescent="0.25">
      <c r="A229" s="19" t="s">
        <v>38</v>
      </c>
      <c r="B229" s="19"/>
      <c r="C229" s="19"/>
      <c r="D229" s="19">
        <f>SUM(B210:C228)</f>
        <v>25</v>
      </c>
    </row>
    <row r="230" spans="1:6" x14ac:dyDescent="0.25">
      <c r="A230" s="19" t="s">
        <v>37</v>
      </c>
      <c r="B230" s="20"/>
      <c r="C230" s="21"/>
      <c r="D230" s="63">
        <f>D229/(COUNT(B210:C228)*2)</f>
        <v>0.625</v>
      </c>
    </row>
    <row r="231" spans="1:6" x14ac:dyDescent="0.25">
      <c r="A231" s="9"/>
      <c r="B231" s="6"/>
      <c r="C231" s="7"/>
      <c r="D231" s="6"/>
    </row>
    <row r="232" spans="1:6" ht="18" x14ac:dyDescent="0.25">
      <c r="A232" s="280" t="s">
        <v>191</v>
      </c>
      <c r="B232" s="281"/>
      <c r="C232" s="281"/>
      <c r="D232" s="281"/>
      <c r="E232" s="281"/>
      <c r="F232" s="281"/>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t="s">
        <v>34</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0</v>
      </c>
      <c r="C241" s="154"/>
      <c r="D241" s="262">
        <v>0</v>
      </c>
      <c r="E241" s="102"/>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59</v>
      </c>
    </row>
    <row r="246" spans="1:6" ht="18" x14ac:dyDescent="0.25">
      <c r="A246" s="103" t="s">
        <v>227</v>
      </c>
      <c r="B246" s="104"/>
      <c r="C246" s="105"/>
      <c r="D246" s="106">
        <f>D245/(COUNT(B210:C228,B233:C240,B195:C205)*2)</f>
        <v>0.77631578947368418</v>
      </c>
    </row>
    <row r="247" spans="1:6" s="3" customFormat="1" ht="18" x14ac:dyDescent="0.25">
      <c r="A247" s="45"/>
      <c r="B247" s="46"/>
      <c r="C247" s="46"/>
      <c r="D247" s="47"/>
    </row>
    <row r="248" spans="1:6" s="3" customFormat="1" ht="18" x14ac:dyDescent="0.35">
      <c r="A248" s="282" t="s">
        <v>78</v>
      </c>
      <c r="B248" s="282"/>
      <c r="C248" s="282"/>
      <c r="D248" s="282"/>
      <c r="E248" s="282"/>
      <c r="F248" s="282"/>
    </row>
    <row r="249" spans="1:6" s="3" customFormat="1" x14ac:dyDescent="0.25">
      <c r="A249" s="183">
        <f>B11</f>
        <v>42808</v>
      </c>
      <c r="B249" s="6"/>
      <c r="C249" s="7"/>
      <c r="D249" s="6"/>
    </row>
    <row r="250" spans="1:6" s="3" customFormat="1" ht="18" x14ac:dyDescent="0.25">
      <c r="A250" s="280" t="s">
        <v>79</v>
      </c>
      <c r="B250" s="281"/>
      <c r="C250" s="281"/>
      <c r="D250" s="281"/>
      <c r="E250" s="281"/>
      <c r="F250" s="281"/>
    </row>
    <row r="251" spans="1:6" s="3" customFormat="1" ht="46.5" x14ac:dyDescent="0.35">
      <c r="A251" s="83" t="s">
        <v>27</v>
      </c>
      <c r="B251" s="27">
        <v>1</v>
      </c>
      <c r="C251" s="217" t="str">
        <f>IF(B251=0, -5, "0")</f>
        <v>0</v>
      </c>
      <c r="D251" s="4" t="s">
        <v>447</v>
      </c>
      <c r="E251" s="67"/>
      <c r="F251" s="67"/>
    </row>
    <row r="252" spans="1:6" s="3" customFormat="1" ht="22.5" customHeight="1" x14ac:dyDescent="0.25">
      <c r="A252" s="23" t="s">
        <v>148</v>
      </c>
      <c r="B252" s="170">
        <v>2</v>
      </c>
      <c r="C252" s="27"/>
      <c r="D252" s="129"/>
      <c r="E252" s="67"/>
      <c r="F252" s="67"/>
    </row>
    <row r="253" spans="1:6" s="3" customFormat="1" x14ac:dyDescent="0.25">
      <c r="A253" s="33" t="s">
        <v>300</v>
      </c>
      <c r="B253" s="170">
        <v>2</v>
      </c>
      <c r="C253" s="27"/>
      <c r="D253" s="146"/>
      <c r="E253" s="67"/>
      <c r="F253" s="67"/>
    </row>
    <row r="254" spans="1:6" s="3" customFormat="1" ht="30" x14ac:dyDescent="0.25">
      <c r="A254" s="33" t="s">
        <v>301</v>
      </c>
      <c r="B254" s="170">
        <v>2</v>
      </c>
      <c r="C254" s="27"/>
      <c r="D254" s="146" t="s">
        <v>415</v>
      </c>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2" t="s">
        <v>509</v>
      </c>
      <c r="B267" s="145">
        <v>2</v>
      </c>
      <c r="C267" s="145"/>
      <c r="D267" s="3" t="s">
        <v>414</v>
      </c>
      <c r="E267" s="148"/>
      <c r="F267" s="67"/>
    </row>
    <row r="268" spans="1:6" s="3" customFormat="1" x14ac:dyDescent="0.25">
      <c r="A268" s="18" t="s">
        <v>206</v>
      </c>
      <c r="B268" s="171">
        <v>1</v>
      </c>
      <c r="C268" s="27"/>
      <c r="D268" s="11" t="s">
        <v>510</v>
      </c>
      <c r="E268" s="67"/>
      <c r="F268" s="67"/>
    </row>
    <row r="269" spans="1:6" s="3" customFormat="1" x14ac:dyDescent="0.25">
      <c r="A269" s="17" t="s">
        <v>312</v>
      </c>
      <c r="B269" s="171">
        <v>2</v>
      </c>
      <c r="C269" s="27"/>
      <c r="D269" s="164"/>
      <c r="E269" s="67"/>
      <c r="F269" s="67"/>
    </row>
    <row r="270" spans="1:6" s="3" customFormat="1" ht="60" x14ac:dyDescent="0.25">
      <c r="A270" s="17" t="s">
        <v>149</v>
      </c>
      <c r="B270" s="171">
        <v>1</v>
      </c>
      <c r="C270" s="27"/>
      <c r="D270" s="11" t="s">
        <v>511</v>
      </c>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05" x14ac:dyDescent="0.25">
      <c r="A277" s="108" t="s">
        <v>173</v>
      </c>
      <c r="B277" s="171">
        <v>1</v>
      </c>
      <c r="C277" s="218" t="str">
        <f>IF(B277=0, -5, "0")</f>
        <v>0</v>
      </c>
      <c r="D277" s="164" t="s">
        <v>512</v>
      </c>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75" x14ac:dyDescent="0.25">
      <c r="A281" s="24" t="s">
        <v>234</v>
      </c>
      <c r="B281" s="171">
        <v>1</v>
      </c>
      <c r="C281" s="27"/>
      <c r="D281" s="11" t="s">
        <v>448</v>
      </c>
      <c r="E281" s="67"/>
      <c r="F281" s="67"/>
    </row>
    <row r="282" spans="1:6" s="3" customFormat="1" ht="45" x14ac:dyDescent="0.25">
      <c r="A282" s="24" t="s">
        <v>248</v>
      </c>
      <c r="B282" s="171">
        <v>2</v>
      </c>
      <c r="C282" s="27"/>
      <c r="D282" s="11" t="s">
        <v>513</v>
      </c>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30</v>
      </c>
    </row>
    <row r="286" spans="1:6" s="3" customFormat="1" x14ac:dyDescent="0.25">
      <c r="A286" s="19" t="s">
        <v>37</v>
      </c>
      <c r="B286" s="20"/>
      <c r="C286" s="21"/>
      <c r="D286" s="63">
        <f>D285/(COUNT(B267:C283)*2)</f>
        <v>0.88235294117647056</v>
      </c>
    </row>
    <row r="287" spans="1:6" s="3" customFormat="1" x14ac:dyDescent="0.25">
      <c r="A287" s="9"/>
      <c r="B287" s="6"/>
      <c r="C287" s="7"/>
      <c r="D287" s="6"/>
    </row>
    <row r="288" spans="1:6" s="3" customFormat="1" ht="18" x14ac:dyDescent="0.25">
      <c r="A288" s="78" t="s">
        <v>82</v>
      </c>
      <c r="B288" s="84"/>
      <c r="C288" s="85"/>
      <c r="D288" s="81">
        <f>SUM(D285,D263)</f>
        <v>53</v>
      </c>
    </row>
    <row r="289" spans="1:7" s="3" customFormat="1" ht="18" x14ac:dyDescent="0.25">
      <c r="A289" s="78" t="s">
        <v>228</v>
      </c>
      <c r="B289" s="84"/>
      <c r="C289" s="85"/>
      <c r="D289" s="82">
        <f>D288/(COUNT(B251:C262,B267:C283)*2)</f>
        <v>0.91379310344827591</v>
      </c>
    </row>
    <row r="290" spans="1:7" s="3" customFormat="1" ht="18" x14ac:dyDescent="0.25">
      <c r="A290" s="45"/>
      <c r="B290" s="46"/>
      <c r="C290" s="46"/>
      <c r="D290" s="47"/>
    </row>
    <row r="291" spans="1:7" ht="18" x14ac:dyDescent="0.35">
      <c r="A291" s="282" t="s">
        <v>4</v>
      </c>
      <c r="B291" s="282"/>
      <c r="C291" s="282"/>
      <c r="D291" s="282"/>
      <c r="E291" s="282"/>
      <c r="F291" s="282"/>
    </row>
    <row r="292" spans="1:7" x14ac:dyDescent="0.25">
      <c r="A292" s="192">
        <f>B11</f>
        <v>42808</v>
      </c>
      <c r="B292" s="6"/>
      <c r="C292" s="7"/>
      <c r="D292" s="59"/>
    </row>
    <row r="293" spans="1:7" ht="18" x14ac:dyDescent="0.25">
      <c r="A293" s="280" t="s">
        <v>19</v>
      </c>
      <c r="B293" s="281"/>
      <c r="C293" s="281"/>
      <c r="D293" s="281"/>
      <c r="E293" s="281"/>
      <c r="F293" s="281"/>
    </row>
    <row r="294" spans="1:7" ht="50.25" customHeight="1" x14ac:dyDescent="0.25">
      <c r="A294" s="32" t="s">
        <v>62</v>
      </c>
      <c r="B294" s="153">
        <v>1</v>
      </c>
      <c r="C294" s="153"/>
      <c r="D294" s="142" t="s">
        <v>514</v>
      </c>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t="s">
        <v>34</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13</v>
      </c>
    </row>
    <row r="303" spans="1:7" x14ac:dyDescent="0.25">
      <c r="A303" s="19" t="s">
        <v>37</v>
      </c>
      <c r="B303" s="20"/>
      <c r="C303" s="21"/>
      <c r="D303" s="63">
        <f>D302/(COUNT(B294:C301)*2)</f>
        <v>0.9285714285714286</v>
      </c>
    </row>
    <row r="304" spans="1:7" x14ac:dyDescent="0.25">
      <c r="A304" s="34"/>
      <c r="B304" s="6"/>
      <c r="C304" s="7"/>
      <c r="D304" s="6"/>
    </row>
    <row r="305" spans="1:6" ht="18" x14ac:dyDescent="0.25">
      <c r="A305" s="280" t="s">
        <v>122</v>
      </c>
      <c r="B305" s="281"/>
      <c r="C305" s="281"/>
      <c r="D305" s="281"/>
      <c r="E305" s="281"/>
      <c r="F305" s="281"/>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45" x14ac:dyDescent="0.25">
      <c r="A308" s="18" t="s">
        <v>5</v>
      </c>
      <c r="B308" s="171">
        <v>1</v>
      </c>
      <c r="C308" s="153"/>
      <c r="D308" s="156" t="s">
        <v>515</v>
      </c>
      <c r="E308" s="147"/>
      <c r="F308" s="66"/>
    </row>
    <row r="309" spans="1:6" ht="18" x14ac:dyDescent="0.35">
      <c r="A309" s="76" t="s">
        <v>367</v>
      </c>
      <c r="B309" s="171">
        <v>2</v>
      </c>
      <c r="C309" s="217" t="str">
        <f>IF(B309=0, -5, "0")</f>
        <v>0</v>
      </c>
      <c r="D309" s="98"/>
      <c r="E309" s="147"/>
      <c r="F309" s="66"/>
    </row>
    <row r="310" spans="1:6" ht="90" x14ac:dyDescent="0.25">
      <c r="A310" s="17" t="s">
        <v>108</v>
      </c>
      <c r="B310" s="171">
        <v>1</v>
      </c>
      <c r="C310" s="153"/>
      <c r="D310" s="155" t="s">
        <v>516</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E313" s="147"/>
      <c r="F313" s="66"/>
    </row>
    <row r="314" spans="1:6" ht="45" x14ac:dyDescent="0.25">
      <c r="A314" s="18" t="s">
        <v>248</v>
      </c>
      <c r="B314" s="171">
        <v>2</v>
      </c>
      <c r="C314" s="153"/>
      <c r="D314" s="143" t="s">
        <v>513</v>
      </c>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33</v>
      </c>
    </row>
    <row r="322" spans="1:9" ht="18" x14ac:dyDescent="0.25">
      <c r="A322" s="78" t="s">
        <v>229</v>
      </c>
      <c r="B322" s="84"/>
      <c r="C322" s="85"/>
      <c r="D322" s="82">
        <f>D321/(COUNT(B306:C316,B294:C301)*2)</f>
        <v>0.91666666666666663</v>
      </c>
    </row>
    <row r="323" spans="1:9" x14ac:dyDescent="0.25">
      <c r="A323" s="9"/>
      <c r="B323" s="6"/>
      <c r="C323" s="7"/>
      <c r="D323" s="6"/>
    </row>
    <row r="324" spans="1:9" ht="18" x14ac:dyDescent="0.35">
      <c r="A324" s="282" t="s">
        <v>21</v>
      </c>
      <c r="B324" s="282"/>
      <c r="C324" s="282"/>
      <c r="D324" s="282"/>
      <c r="E324" s="282"/>
      <c r="F324" s="282"/>
    </row>
    <row r="325" spans="1:9" x14ac:dyDescent="0.25">
      <c r="A325" s="193">
        <f>B11</f>
        <v>42808</v>
      </c>
      <c r="B325" s="6"/>
      <c r="C325" s="7"/>
      <c r="D325" s="6"/>
    </row>
    <row r="326" spans="1:9" ht="18" x14ac:dyDescent="0.25">
      <c r="A326" s="280" t="s">
        <v>12</v>
      </c>
      <c r="B326" s="281"/>
      <c r="C326" s="281"/>
      <c r="D326" s="281"/>
      <c r="E326" s="281"/>
      <c r="F326" s="281"/>
    </row>
    <row r="327" spans="1:9" ht="52.5" customHeight="1" x14ac:dyDescent="0.25">
      <c r="A327" s="17" t="s">
        <v>109</v>
      </c>
      <c r="B327" s="153">
        <v>1</v>
      </c>
      <c r="C327" s="153"/>
      <c r="D327" s="143" t="s">
        <v>517</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1</v>
      </c>
      <c r="C330" s="217" t="str">
        <f>IF(B330=0, -5, "0")</f>
        <v>0</v>
      </c>
      <c r="D330" s="142" t="s">
        <v>449</v>
      </c>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57" customHeight="1" x14ac:dyDescent="0.35">
      <c r="A333" s="83" t="s">
        <v>23</v>
      </c>
      <c r="B333" s="170">
        <v>0</v>
      </c>
      <c r="C333" s="217">
        <f>IF(B333=0, -5, "0")</f>
        <v>-5</v>
      </c>
      <c r="D333" s="129" t="s">
        <v>450</v>
      </c>
      <c r="E333" s="168" t="s">
        <v>451</v>
      </c>
      <c r="F333" s="66"/>
    </row>
    <row r="334" spans="1:9" ht="30" x14ac:dyDescent="0.25">
      <c r="A334" s="17" t="s">
        <v>304</v>
      </c>
      <c r="B334" s="170">
        <v>2</v>
      </c>
      <c r="C334" s="145"/>
      <c r="D334" s="162"/>
      <c r="E334" s="259"/>
      <c r="F334" s="148"/>
      <c r="G334" s="31"/>
      <c r="H334" s="31"/>
      <c r="I334" s="31"/>
    </row>
    <row r="335" spans="1:9" ht="45" x14ac:dyDescent="0.25">
      <c r="A335" s="101" t="s">
        <v>248</v>
      </c>
      <c r="B335" s="170">
        <v>0</v>
      </c>
      <c r="C335" s="154"/>
      <c r="D335" s="168" t="s">
        <v>452</v>
      </c>
      <c r="E335" s="168" t="s">
        <v>453</v>
      </c>
      <c r="F335" s="147"/>
    </row>
    <row r="336" spans="1:9" x14ac:dyDescent="0.25">
      <c r="A336" s="19" t="s">
        <v>38</v>
      </c>
      <c r="B336" s="19"/>
      <c r="C336" s="19"/>
      <c r="D336" s="111">
        <f>SUM(B327:C335)</f>
        <v>7</v>
      </c>
    </row>
    <row r="337" spans="1:6" x14ac:dyDescent="0.25">
      <c r="A337" s="19" t="s">
        <v>37</v>
      </c>
      <c r="B337" s="20"/>
      <c r="C337" s="21"/>
      <c r="D337" s="63">
        <f>D336/(COUNT(B327:C335)*2)</f>
        <v>0.35</v>
      </c>
    </row>
    <row r="338" spans="1:6" x14ac:dyDescent="0.25">
      <c r="A338" s="9"/>
      <c r="B338" s="6"/>
      <c r="C338" s="7"/>
      <c r="D338" s="6"/>
    </row>
    <row r="339" spans="1:6" ht="18" x14ac:dyDescent="0.25">
      <c r="A339" s="280" t="s">
        <v>25</v>
      </c>
      <c r="B339" s="281"/>
      <c r="C339" s="281"/>
      <c r="D339" s="281"/>
      <c r="E339" s="281"/>
      <c r="F339" s="281"/>
    </row>
    <row r="340" spans="1:6" ht="33" customHeight="1" x14ac:dyDescent="0.25">
      <c r="A340" s="17" t="s">
        <v>110</v>
      </c>
      <c r="B340" s="153">
        <v>1</v>
      </c>
      <c r="C340" s="153"/>
      <c r="D340" s="142" t="s">
        <v>454</v>
      </c>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ht="30" x14ac:dyDescent="0.25">
      <c r="A344" s="24" t="s">
        <v>111</v>
      </c>
      <c r="B344" s="170">
        <v>1</v>
      </c>
      <c r="C344" s="153"/>
      <c r="D344" s="143" t="s">
        <v>455</v>
      </c>
      <c r="E344" s="66"/>
      <c r="F344" s="66"/>
    </row>
    <row r="345" spans="1:6" ht="58.15" customHeight="1" x14ac:dyDescent="0.25">
      <c r="A345" s="101" t="s">
        <v>287</v>
      </c>
      <c r="B345" s="170">
        <v>0</v>
      </c>
      <c r="C345" s="154"/>
      <c r="D345" s="260">
        <v>0</v>
      </c>
      <c r="E345" s="102"/>
      <c r="F345" s="102"/>
    </row>
    <row r="346" spans="1:6" ht="20.25" customHeight="1" x14ac:dyDescent="0.25">
      <c r="A346" s="19" t="s">
        <v>38</v>
      </c>
      <c r="B346" s="19"/>
      <c r="C346" s="19"/>
      <c r="D346" s="19">
        <f>SUM(B340:C344)</f>
        <v>8</v>
      </c>
    </row>
    <row r="347" spans="1:6" x14ac:dyDescent="0.25">
      <c r="A347" s="19" t="s">
        <v>37</v>
      </c>
      <c r="B347" s="20"/>
      <c r="C347" s="21"/>
      <c r="D347" s="63">
        <f>D346/(COUNT(B340:C344)*2)</f>
        <v>0.8</v>
      </c>
    </row>
    <row r="348" spans="1:6" x14ac:dyDescent="0.25">
      <c r="A348" s="8"/>
      <c r="B348" s="7"/>
      <c r="C348" s="7"/>
      <c r="D348" s="7"/>
    </row>
    <row r="349" spans="1:6" ht="18" x14ac:dyDescent="0.25">
      <c r="A349" s="78" t="s">
        <v>42</v>
      </c>
      <c r="B349" s="84"/>
      <c r="C349" s="85"/>
      <c r="D349" s="81">
        <f>SUM(D346,D336)</f>
        <v>15</v>
      </c>
    </row>
    <row r="350" spans="1:6" ht="18" x14ac:dyDescent="0.25">
      <c r="A350" s="78" t="s">
        <v>230</v>
      </c>
      <c r="B350" s="84"/>
      <c r="C350" s="85"/>
      <c r="D350" s="212">
        <f>D349/(COUNT(B340:C344,B327:C335)*2)</f>
        <v>0.5</v>
      </c>
    </row>
    <row r="351" spans="1:6" x14ac:dyDescent="0.25">
      <c r="A351" s="9"/>
      <c r="B351" s="6"/>
      <c r="C351" s="7"/>
      <c r="D351" s="6"/>
    </row>
    <row r="352" spans="1:6" ht="18" x14ac:dyDescent="0.35">
      <c r="A352" s="282" t="s">
        <v>8</v>
      </c>
      <c r="B352" s="282"/>
      <c r="C352" s="282"/>
      <c r="D352" s="282"/>
      <c r="E352" s="282"/>
      <c r="F352" s="282"/>
    </row>
    <row r="353" spans="1:6" x14ac:dyDescent="0.25">
      <c r="A353" s="183">
        <f>B11</f>
        <v>42808</v>
      </c>
      <c r="B353" s="6"/>
      <c r="C353" s="7"/>
      <c r="D353" s="59"/>
    </row>
    <row r="354" spans="1:6" ht="16.5" x14ac:dyDescent="0.25">
      <c r="A354" s="283" t="s">
        <v>113</v>
      </c>
      <c r="B354" s="284"/>
      <c r="C354" s="284"/>
      <c r="D354" s="284"/>
      <c r="E354" s="284"/>
      <c r="F354" s="284"/>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280" t="s">
        <v>25</v>
      </c>
      <c r="B366" s="281"/>
      <c r="C366" s="281"/>
      <c r="D366" s="281"/>
      <c r="E366" s="281"/>
      <c r="F366" s="281"/>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t="s">
        <v>434</v>
      </c>
      <c r="E376" s="66"/>
      <c r="F376" s="66"/>
    </row>
    <row r="377" spans="1:6" ht="16.5" customHeight="1" x14ac:dyDescent="0.25">
      <c r="A377" s="24" t="s">
        <v>168</v>
      </c>
      <c r="B377" s="171">
        <v>1</v>
      </c>
      <c r="C377" s="153"/>
      <c r="D377" s="142" t="s">
        <v>456</v>
      </c>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ht="13.5" customHeight="1" x14ac:dyDescent="0.25">
      <c r="A381" s="44"/>
      <c r="B381" s="44"/>
      <c r="C381" s="44"/>
      <c r="D381" s="44"/>
    </row>
    <row r="382" spans="1:6" ht="13.5" customHeight="1" x14ac:dyDescent="0.25">
      <c r="A382" s="280" t="s">
        <v>124</v>
      </c>
      <c r="B382" s="281"/>
      <c r="C382" s="281"/>
      <c r="D382" s="281"/>
      <c r="E382" s="281"/>
      <c r="F382" s="281"/>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59</v>
      </c>
    </row>
    <row r="403" spans="1:6" ht="18" x14ac:dyDescent="0.25">
      <c r="A403" s="78" t="s">
        <v>231</v>
      </c>
      <c r="B403" s="84"/>
      <c r="C403" s="85"/>
      <c r="D403" s="82">
        <f>D402/(COUNT(B392:C397,B367:C378,B383:C387,B355:C362)*2)</f>
        <v>0.98333333333333328</v>
      </c>
      <c r="E403" s="172"/>
    </row>
    <row r="404" spans="1:6" x14ac:dyDescent="0.25">
      <c r="A404" s="5"/>
      <c r="B404" s="6"/>
      <c r="C404" s="7"/>
      <c r="D404" s="6"/>
    </row>
    <row r="405" spans="1:6" ht="18" x14ac:dyDescent="0.35">
      <c r="A405" s="282" t="s">
        <v>125</v>
      </c>
      <c r="B405" s="282"/>
      <c r="C405" s="282"/>
      <c r="D405" s="282"/>
      <c r="E405" s="282"/>
      <c r="F405" s="282"/>
    </row>
    <row r="406" spans="1:6" x14ac:dyDescent="0.25">
      <c r="A406" s="192">
        <f>B11</f>
        <v>42808</v>
      </c>
      <c r="B406" s="6"/>
      <c r="C406" s="7"/>
      <c r="D406" s="6"/>
    </row>
    <row r="407" spans="1:6" ht="16.5" x14ac:dyDescent="0.25">
      <c r="A407" s="283" t="s">
        <v>19</v>
      </c>
      <c r="B407" s="284"/>
      <c r="C407" s="284"/>
      <c r="D407" s="284"/>
      <c r="E407" s="284"/>
      <c r="F407" s="284"/>
    </row>
    <row r="408" spans="1:6" x14ac:dyDescent="0.25">
      <c r="A408" s="32" t="s">
        <v>62</v>
      </c>
      <c r="B408" s="27">
        <v>1</v>
      </c>
      <c r="C408" s="27"/>
      <c r="D408" s="4" t="s">
        <v>457</v>
      </c>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ht="30" x14ac:dyDescent="0.25">
      <c r="A412" s="32" t="s">
        <v>194</v>
      </c>
      <c r="B412" s="170">
        <v>1</v>
      </c>
      <c r="C412" s="27"/>
      <c r="D412" s="4" t="s">
        <v>468</v>
      </c>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83" t="s">
        <v>122</v>
      </c>
      <c r="B418" s="284"/>
      <c r="C418" s="284"/>
      <c r="D418" s="284"/>
      <c r="E418" s="284"/>
      <c r="F418" s="284"/>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t="s">
        <v>434</v>
      </c>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7" customFormat="1" ht="18" x14ac:dyDescent="0.35">
      <c r="A435" s="282" t="s">
        <v>374</v>
      </c>
      <c r="B435" s="282"/>
      <c r="C435" s="282"/>
      <c r="D435" s="282"/>
      <c r="E435" s="282"/>
      <c r="F435" s="282"/>
    </row>
    <row r="436" spans="1:7" s="167" customFormat="1" x14ac:dyDescent="0.25">
      <c r="A436" s="195">
        <f>+B11</f>
        <v>42808</v>
      </c>
      <c r="B436" s="6"/>
      <c r="C436" s="7"/>
      <c r="D436" s="6"/>
    </row>
    <row r="437" spans="1:7" ht="18" x14ac:dyDescent="0.25">
      <c r="A437" s="280" t="s">
        <v>375</v>
      </c>
      <c r="B437" s="281"/>
      <c r="C437" s="281"/>
      <c r="D437" s="281"/>
      <c r="E437" s="281"/>
      <c r="F437" s="281"/>
    </row>
    <row r="438" spans="1:7" ht="30" x14ac:dyDescent="0.25">
      <c r="A438" s="18" t="s">
        <v>305</v>
      </c>
      <c r="B438" s="153">
        <v>1</v>
      </c>
      <c r="C438" s="153"/>
      <c r="D438" s="142" t="s">
        <v>458</v>
      </c>
      <c r="E438" s="66"/>
      <c r="F438" s="66"/>
    </row>
    <row r="439" spans="1:7" s="167" customFormat="1" ht="16.5" x14ac:dyDescent="0.25">
      <c r="A439" s="107" t="s">
        <v>369</v>
      </c>
      <c r="B439" s="170">
        <v>2</v>
      </c>
      <c r="C439" s="217" t="str">
        <f>IF(B439=0, -5, "0")</f>
        <v>0</v>
      </c>
      <c r="D439" s="168"/>
      <c r="E439" s="147"/>
      <c r="F439" s="147"/>
    </row>
    <row r="440" spans="1:7" x14ac:dyDescent="0.25">
      <c r="A440" s="169" t="s">
        <v>518</v>
      </c>
      <c r="B440" s="170">
        <v>1</v>
      </c>
      <c r="C440" s="145"/>
      <c r="D440" s="147" t="s">
        <v>459</v>
      </c>
      <c r="E440" s="148"/>
      <c r="F440" s="147"/>
    </row>
    <row r="441" spans="1:7" ht="30.75" x14ac:dyDescent="0.3">
      <c r="A441" s="48" t="s">
        <v>195</v>
      </c>
      <c r="B441" s="170">
        <v>1</v>
      </c>
      <c r="C441" s="145"/>
      <c r="D441" s="146" t="s">
        <v>460</v>
      </c>
      <c r="E441" s="148"/>
      <c r="F441" s="66"/>
      <c r="G441" s="172"/>
    </row>
    <row r="442" spans="1:7" x14ac:dyDescent="0.25">
      <c r="A442" s="19" t="s">
        <v>38</v>
      </c>
      <c r="B442" s="19"/>
      <c r="C442" s="19"/>
      <c r="D442" s="97">
        <f>SUM(B438:C441)</f>
        <v>5</v>
      </c>
    </row>
    <row r="443" spans="1:7" x14ac:dyDescent="0.25">
      <c r="A443" s="19" t="s">
        <v>37</v>
      </c>
      <c r="B443" s="20"/>
      <c r="C443" s="21"/>
      <c r="D443" s="63">
        <f>D442/(COUNT(B438:C441)*2)</f>
        <v>0.625</v>
      </c>
    </row>
    <row r="444" spans="1:7" ht="18" x14ac:dyDescent="0.25">
      <c r="A444" s="280" t="s">
        <v>31</v>
      </c>
      <c r="B444" s="281"/>
      <c r="C444" s="281"/>
      <c r="D444" s="281"/>
      <c r="E444" s="281"/>
      <c r="F444" s="281"/>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9</v>
      </c>
    </row>
    <row r="452" spans="1:6" ht="18" x14ac:dyDescent="0.25">
      <c r="A452" s="78" t="s">
        <v>233</v>
      </c>
      <c r="B452" s="84"/>
      <c r="C452" s="85"/>
      <c r="D452" s="82">
        <f>D451/(COUNT(B445:C446,B438:C441)*2)</f>
        <v>0.75</v>
      </c>
    </row>
    <row r="453" spans="1:6" x14ac:dyDescent="0.25">
      <c r="A453" s="13"/>
      <c r="B453" s="6"/>
      <c r="C453" s="7"/>
      <c r="D453" s="6"/>
    </row>
    <row r="454" spans="1:6" ht="18" x14ac:dyDescent="0.35">
      <c r="A454" s="282" t="s">
        <v>180</v>
      </c>
      <c r="B454" s="282"/>
      <c r="C454" s="282"/>
      <c r="D454" s="282"/>
      <c r="E454" s="282"/>
      <c r="F454" s="282"/>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82.5" customHeight="1" x14ac:dyDescent="0.25">
      <c r="A458" s="32" t="s">
        <v>86</v>
      </c>
      <c r="B458" s="170">
        <v>1</v>
      </c>
      <c r="C458" s="145"/>
      <c r="D458" s="162" t="s">
        <v>488</v>
      </c>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61">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2" t="s">
        <v>87</v>
      </c>
      <c r="B464" s="282"/>
      <c r="C464" s="282"/>
      <c r="D464" s="282"/>
      <c r="E464" s="282"/>
      <c r="F464" s="282"/>
    </row>
    <row r="465" spans="1:7" x14ac:dyDescent="0.25">
      <c r="A465" s="15"/>
      <c r="B465" s="6"/>
      <c r="C465" s="7"/>
      <c r="D465" s="6"/>
    </row>
    <row r="466" spans="1:7" ht="45" x14ac:dyDescent="0.25">
      <c r="A466" s="32" t="s">
        <v>288</v>
      </c>
      <c r="B466" s="145">
        <v>1</v>
      </c>
      <c r="C466" s="145"/>
      <c r="D466" s="146" t="s">
        <v>489</v>
      </c>
      <c r="E466" s="148"/>
      <c r="F466" s="66"/>
    </row>
    <row r="467" spans="1:7" ht="37.5" customHeight="1" x14ac:dyDescent="0.3">
      <c r="A467" s="181" t="s">
        <v>306</v>
      </c>
      <c r="B467" s="171">
        <v>1</v>
      </c>
      <c r="C467" s="218" t="str">
        <f>IF(B467=0, -5, "0")</f>
        <v>0</v>
      </c>
      <c r="D467" s="146" t="s">
        <v>462</v>
      </c>
      <c r="E467" s="31"/>
      <c r="F467" s="66"/>
      <c r="G467" s="172"/>
    </row>
    <row r="468" spans="1:7" ht="30" x14ac:dyDescent="0.25">
      <c r="A468" s="32" t="s">
        <v>196</v>
      </c>
      <c r="B468" s="171">
        <v>1</v>
      </c>
      <c r="C468" s="145"/>
      <c r="D468" s="162" t="s">
        <v>461</v>
      </c>
      <c r="E468" s="148"/>
      <c r="F468" s="66"/>
    </row>
    <row r="469" spans="1:7" ht="45" x14ac:dyDescent="0.25">
      <c r="A469" s="32" t="s">
        <v>287</v>
      </c>
      <c r="B469" s="171">
        <v>0</v>
      </c>
      <c r="C469" s="154"/>
      <c r="D469" s="260">
        <v>0</v>
      </c>
      <c r="E469" s="102"/>
      <c r="F469" s="102"/>
    </row>
    <row r="470" spans="1:7" x14ac:dyDescent="0.25">
      <c r="A470" s="19" t="s">
        <v>38</v>
      </c>
      <c r="B470" s="19"/>
      <c r="C470" s="19"/>
      <c r="D470" s="19">
        <f>SUM(B466:C468)</f>
        <v>3</v>
      </c>
    </row>
    <row r="471" spans="1:7" x14ac:dyDescent="0.25">
      <c r="A471" s="19" t="s">
        <v>37</v>
      </c>
      <c r="B471" s="20"/>
      <c r="C471" s="21"/>
      <c r="D471" s="63">
        <f>D470/(COUNT(B466:C468)*2)</f>
        <v>0.5</v>
      </c>
    </row>
    <row r="472" spans="1:7" x14ac:dyDescent="0.25">
      <c r="A472" s="14"/>
      <c r="B472" s="6"/>
      <c r="C472" s="7"/>
      <c r="D472" s="6"/>
    </row>
    <row r="473" spans="1:7" ht="18" x14ac:dyDescent="0.35">
      <c r="A473" s="282" t="s">
        <v>151</v>
      </c>
      <c r="B473" s="282"/>
      <c r="C473" s="282"/>
      <c r="D473" s="282"/>
      <c r="E473" s="282"/>
      <c r="F473" s="282"/>
    </row>
    <row r="474" spans="1:7" ht="18" x14ac:dyDescent="0.25">
      <c r="A474" s="16"/>
      <c r="B474" s="6"/>
      <c r="C474" s="7"/>
      <c r="D474" s="6"/>
    </row>
    <row r="475" spans="1:7" x14ac:dyDescent="0.25">
      <c r="A475" s="18" t="s">
        <v>9</v>
      </c>
      <c r="B475" s="153">
        <v>2</v>
      </c>
      <c r="C475" s="153"/>
      <c r="D475" s="142"/>
      <c r="E475" s="66"/>
      <c r="F475" s="66"/>
    </row>
    <row r="476" spans="1:7" ht="46.5" x14ac:dyDescent="0.35">
      <c r="A476" s="83" t="s">
        <v>274</v>
      </c>
      <c r="B476" s="170">
        <v>1</v>
      </c>
      <c r="C476" s="217" t="str">
        <f>IF(B476=0, -5, "0")</f>
        <v>0</v>
      </c>
      <c r="D476" s="142" t="s">
        <v>463</v>
      </c>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t="s">
        <v>464</v>
      </c>
      <c r="E478" s="66"/>
      <c r="F478" s="66"/>
    </row>
    <row r="479" spans="1:7" x14ac:dyDescent="0.25">
      <c r="A479" s="18" t="s">
        <v>275</v>
      </c>
      <c r="B479" s="170" t="s">
        <v>34</v>
      </c>
      <c r="C479" s="153"/>
      <c r="D479" s="143"/>
      <c r="E479" s="4"/>
      <c r="F479" s="66"/>
    </row>
    <row r="480" spans="1:7" ht="27.75" customHeight="1" x14ac:dyDescent="0.25">
      <c r="A480" s="18" t="s">
        <v>49</v>
      </c>
      <c r="B480" s="170">
        <v>2</v>
      </c>
      <c r="C480" s="153"/>
      <c r="D480" s="142"/>
      <c r="E480" s="66"/>
      <c r="F480" s="66"/>
    </row>
    <row r="481" spans="1:14" ht="45" x14ac:dyDescent="0.25">
      <c r="A481" s="18" t="s">
        <v>258</v>
      </c>
      <c r="B481" s="170">
        <v>1</v>
      </c>
      <c r="C481" s="153"/>
      <c r="D481" s="142" t="s">
        <v>465</v>
      </c>
      <c r="E481" s="66"/>
      <c r="F481" s="66"/>
    </row>
    <row r="482" spans="1:14" ht="26.25" customHeight="1" x14ac:dyDescent="0.25">
      <c r="A482" s="24" t="s">
        <v>120</v>
      </c>
      <c r="B482" s="170">
        <v>2</v>
      </c>
      <c r="C482" s="153"/>
      <c r="D482" s="142"/>
      <c r="E482" s="66"/>
      <c r="F482" s="66"/>
    </row>
    <row r="483" spans="1:14" x14ac:dyDescent="0.25">
      <c r="A483" s="18" t="s">
        <v>88</v>
      </c>
      <c r="B483" s="170">
        <v>1</v>
      </c>
      <c r="C483" s="153"/>
      <c r="D483" s="142" t="s">
        <v>490</v>
      </c>
      <c r="E483" s="66"/>
      <c r="F483" s="66"/>
    </row>
    <row r="484" spans="1:14" ht="60" x14ac:dyDescent="0.25">
      <c r="A484" s="17" t="s">
        <v>257</v>
      </c>
      <c r="B484" s="170">
        <v>0</v>
      </c>
      <c r="C484" s="153"/>
      <c r="D484" s="142" t="s">
        <v>491</v>
      </c>
      <c r="E484" s="168" t="s">
        <v>466</v>
      </c>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t="s">
        <v>467</v>
      </c>
      <c r="E486" s="147"/>
      <c r="F486" s="147"/>
    </row>
    <row r="487" spans="1:14" x14ac:dyDescent="0.25">
      <c r="A487" s="100" t="s">
        <v>408</v>
      </c>
      <c r="B487" s="170" t="s">
        <v>34</v>
      </c>
      <c r="C487" s="147"/>
      <c r="D487" s="147" t="s">
        <v>467</v>
      </c>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1</v>
      </c>
      <c r="C490" s="154"/>
      <c r="D490" s="178">
        <v>0.66</v>
      </c>
      <c r="E490" s="102"/>
      <c r="F490" s="102"/>
    </row>
    <row r="491" spans="1:14" x14ac:dyDescent="0.25">
      <c r="A491" s="19" t="s">
        <v>38</v>
      </c>
      <c r="B491" s="19"/>
      <c r="C491" s="19"/>
      <c r="D491" s="19">
        <f>SUM(B475:C489)</f>
        <v>15</v>
      </c>
      <c r="H491" s="167"/>
      <c r="I491" s="167"/>
      <c r="J491" s="167"/>
      <c r="K491" s="167"/>
      <c r="L491" s="167"/>
      <c r="M491" s="167"/>
      <c r="N491" s="167"/>
    </row>
    <row r="492" spans="1:14" x14ac:dyDescent="0.25">
      <c r="A492" s="19" t="s">
        <v>37</v>
      </c>
      <c r="B492" s="20"/>
      <c r="C492" s="21"/>
      <c r="D492" s="63">
        <f>D491/(COUNT(B475:C489)*2)</f>
        <v>0.75</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2" t="s">
        <v>152</v>
      </c>
      <c r="B494" s="282"/>
      <c r="C494" s="282"/>
      <c r="D494" s="282"/>
      <c r="E494" s="282"/>
      <c r="F494" s="282"/>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1</v>
      </c>
      <c r="C499" s="153"/>
      <c r="D499" s="134">
        <v>0.5</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0.55733333333333335</v>
      </c>
    </row>
    <row r="504" spans="1:6" ht="27.75" customHeight="1" x14ac:dyDescent="0.3">
      <c r="A504" s="71" t="s">
        <v>47</v>
      </c>
      <c r="B504" s="72"/>
      <c r="C504" s="73"/>
      <c r="D504" s="74">
        <f>SUM(D500,D491,D461,D451,D402,D349,D321,D40,D470,D288,D245,D149,D432,D189,D96)</f>
        <v>452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0.81003584229390679</v>
      </c>
    </row>
  </sheetData>
  <sheetProtection algorithmName="SHA-512" hashValue="eG33J/oZHnkAxaUVGAD1LMIQYg7dQ6hanUpiID6wI7p5mshCNmvNkDD9kToLd2NDrtqhSM+l8hUytlyyD1PvHw==" saltValue="MRNqIV5hd2fluByaUFb/yA==" spinCount="100000" sheet="1" objects="1" scenarios="1"/>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475:B490 B340:B345 B327:B335 B355:B362 B383:B387 B367:B378 B392:B398 B438:B441 B445:B447 B419:B428 B456:B460 B466:B469 B496:B499 B306:B317">
      <formula1>Liste</formula1>
    </dataValidation>
  </dataValidations>
  <pageMargins left="0.7" right="0.7" top="0.75" bottom="0.75" header="0.3" footer="0.3"/>
  <pageSetup paperSize="9" scale="32" orientation="portrait" horizontalDpi="4294967293" r:id="rId1"/>
  <rowBreaks count="5" manualBreakCount="5">
    <brk id="83" max="6" man="1"/>
    <brk id="151" max="6" man="1"/>
    <brk id="247" max="6" man="1"/>
    <brk id="338" max="6" man="1"/>
    <brk id="463"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34" zoomScaleSheetLayoutView="100" workbookViewId="0">
      <selection activeCell="D69" sqref="D6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0"/>
      <c r="E1" s="310"/>
      <c r="F1" s="310"/>
      <c r="G1" s="310"/>
      <c r="H1" s="310"/>
      <c r="I1" s="310"/>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45">
      <c r="A6" s="287" t="s">
        <v>52</v>
      </c>
      <c r="B6" s="287"/>
      <c r="C6" s="287"/>
      <c r="D6" s="287"/>
      <c r="E6" s="287"/>
      <c r="F6" s="287"/>
      <c r="G6" s="126"/>
      <c r="H6" s="126"/>
      <c r="I6" s="126"/>
    </row>
    <row r="7" spans="1:9" s="36" customFormat="1" ht="21.75" customHeight="1" x14ac:dyDescent="0.5">
      <c r="A7" s="288" t="str">
        <f>'A1 Exploitation'!A8:F8</f>
        <v>Centre Urbain Nord</v>
      </c>
      <c r="B7" s="288"/>
      <c r="C7" s="288"/>
      <c r="D7" s="288"/>
      <c r="E7" s="288"/>
      <c r="F7" s="288"/>
      <c r="G7" s="126"/>
      <c r="H7" s="126"/>
      <c r="I7" s="126"/>
    </row>
    <row r="8" spans="1:9" s="36" customFormat="1" ht="24.75" x14ac:dyDescent="0.5">
      <c r="A8" s="38" t="s">
        <v>44</v>
      </c>
      <c r="B8" s="311" t="str">
        <f>'A1 Exploitation'!B9:F9</f>
        <v>Mejed HENI &amp; Haithem BOUGAALECH</v>
      </c>
      <c r="C8" s="311"/>
      <c r="D8" s="311"/>
      <c r="E8" s="311"/>
      <c r="F8" s="311"/>
      <c r="G8" s="126"/>
      <c r="H8" s="126"/>
      <c r="I8" s="126"/>
    </row>
    <row r="9" spans="1:9" s="36" customFormat="1" ht="24" x14ac:dyDescent="0.45">
      <c r="A9" s="39" t="s">
        <v>46</v>
      </c>
      <c r="B9" s="312" t="str">
        <f>'A1 Exploitation'!B10:F10</f>
        <v>M. Mourad (DM) &amp; Chefs rayons</v>
      </c>
      <c r="C9" s="312"/>
      <c r="D9" s="312"/>
      <c r="E9" s="312"/>
      <c r="F9" s="312"/>
      <c r="G9" s="126"/>
      <c r="H9" s="126"/>
      <c r="I9" s="126"/>
    </row>
    <row r="10" spans="1:9" s="36" customFormat="1" ht="24.75" x14ac:dyDescent="0.5">
      <c r="A10" s="38" t="s">
        <v>45</v>
      </c>
      <c r="B10" s="309">
        <f>'A1 Exploitation'!B11:F11</f>
        <v>42808</v>
      </c>
      <c r="C10" s="309"/>
      <c r="D10" s="309"/>
      <c r="E10" s="309"/>
      <c r="F10" s="309"/>
      <c r="G10" s="126"/>
      <c r="H10" s="126"/>
      <c r="I10" s="126"/>
    </row>
    <row r="11" spans="1:9" s="36" customFormat="1" ht="24.75" x14ac:dyDescent="0.5">
      <c r="A11" s="38" t="s">
        <v>341</v>
      </c>
      <c r="B11" s="301">
        <f>D198</f>
        <v>0.79565217391304344</v>
      </c>
      <c r="C11" s="301"/>
      <c r="D11" s="301"/>
      <c r="E11" s="301"/>
      <c r="F11" s="301"/>
      <c r="G11" s="126"/>
      <c r="H11" s="126"/>
      <c r="I11" s="126"/>
    </row>
    <row r="12" spans="1:9" s="36" customFormat="1" ht="22.5" x14ac:dyDescent="0.45">
      <c r="A12" s="35"/>
      <c r="D12" s="292"/>
      <c r="E12" s="292"/>
      <c r="F12" s="292"/>
      <c r="G12" s="292"/>
      <c r="H12" s="292"/>
      <c r="I12" s="40"/>
    </row>
    <row r="13" spans="1:9" s="36" customFormat="1" ht="11.25" customHeight="1" x14ac:dyDescent="0.3">
      <c r="A13" s="293" t="s">
        <v>32</v>
      </c>
      <c r="B13" s="294" t="s">
        <v>33</v>
      </c>
      <c r="C13" s="294"/>
      <c r="D13" s="294" t="s">
        <v>48</v>
      </c>
      <c r="E13" s="294" t="s">
        <v>213</v>
      </c>
      <c r="F13" s="294" t="s">
        <v>214</v>
      </c>
    </row>
    <row r="14" spans="1:9" s="36" customFormat="1" ht="12.75" customHeight="1" x14ac:dyDescent="0.3">
      <c r="A14" s="293"/>
      <c r="B14" s="70" t="s">
        <v>36</v>
      </c>
      <c r="C14" s="70" t="s">
        <v>35</v>
      </c>
      <c r="D14" s="294"/>
      <c r="E14" s="294"/>
      <c r="F14" s="294"/>
    </row>
    <row r="15" spans="1:9" x14ac:dyDescent="0.3">
      <c r="A15" s="41"/>
      <c r="B15" s="41"/>
      <c r="C15" s="41"/>
      <c r="D15" s="41"/>
    </row>
    <row r="16" spans="1:9" ht="19.5" x14ac:dyDescent="0.4">
      <c r="A16" s="302" t="s">
        <v>0</v>
      </c>
      <c r="B16" s="303"/>
      <c r="C16" s="303"/>
      <c r="D16" s="303"/>
      <c r="E16" s="303"/>
      <c r="F16" s="303"/>
    </row>
    <row r="17" spans="1:6" ht="49.5" x14ac:dyDescent="0.3">
      <c r="A17" s="41" t="s">
        <v>316</v>
      </c>
      <c r="B17" s="221">
        <v>2</v>
      </c>
      <c r="C17" s="221"/>
      <c r="D17" s="222" t="s">
        <v>471</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4" t="s">
        <v>38</v>
      </c>
      <c r="B22" s="305"/>
      <c r="C22" s="306"/>
      <c r="D22" s="127">
        <f>SUM(B17:C21)</f>
        <v>10</v>
      </c>
    </row>
    <row r="23" spans="1:6" x14ac:dyDescent="0.3">
      <c r="A23" s="298" t="s">
        <v>342</v>
      </c>
      <c r="B23" s="299"/>
      <c r="C23" s="300"/>
      <c r="D23" s="65">
        <f>D22/(COUNT(B17:C21)*2)</f>
        <v>1</v>
      </c>
    </row>
    <row r="24" spans="1:6" s="50" customFormat="1" x14ac:dyDescent="0.3">
      <c r="A24" s="54"/>
      <c r="B24" s="55"/>
      <c r="C24" s="55"/>
      <c r="D24" s="56"/>
    </row>
    <row r="25" spans="1:6" ht="19.5" x14ac:dyDescent="0.4">
      <c r="A25" s="307" t="s">
        <v>4</v>
      </c>
      <c r="B25" s="308"/>
      <c r="C25" s="308"/>
      <c r="D25" s="308"/>
      <c r="E25" s="308"/>
      <c r="F25" s="308"/>
    </row>
    <row r="26" spans="1:6" ht="33.75" x14ac:dyDescent="0.35">
      <c r="A26" s="76" t="s">
        <v>107</v>
      </c>
      <c r="B26" s="221">
        <v>1</v>
      </c>
      <c r="C26" s="248" t="str">
        <f>IF(B26=0, -5, "0")</f>
        <v>0</v>
      </c>
      <c r="D26" s="222" t="s">
        <v>416</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8" t="s">
        <v>38</v>
      </c>
      <c r="B32" s="299"/>
      <c r="C32" s="300"/>
      <c r="D32" s="125">
        <f>SUM(B26:C31)</f>
        <v>11</v>
      </c>
    </row>
    <row r="33" spans="1:6" x14ac:dyDescent="0.3">
      <c r="A33" s="298" t="s">
        <v>342</v>
      </c>
      <c r="B33" s="299"/>
      <c r="C33" s="300"/>
      <c r="D33" s="65">
        <f>D32/(COUNT(B26:C31)*2)</f>
        <v>0.91666666666666663</v>
      </c>
    </row>
    <row r="34" spans="1:6" s="50" customFormat="1" x14ac:dyDescent="0.3">
      <c r="A34" s="54"/>
      <c r="B34" s="55"/>
      <c r="C34" s="55"/>
      <c r="D34" s="56"/>
    </row>
    <row r="35" spans="1:6" s="50" customFormat="1" ht="19.5" x14ac:dyDescent="0.4">
      <c r="A35" s="307" t="s">
        <v>246</v>
      </c>
      <c r="B35" s="308"/>
      <c r="C35" s="308"/>
      <c r="D35" s="308"/>
      <c r="E35" s="308"/>
      <c r="F35" s="308"/>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ht="33" x14ac:dyDescent="0.3">
      <c r="A38" s="41" t="s">
        <v>328</v>
      </c>
      <c r="B38" s="221">
        <v>1</v>
      </c>
      <c r="C38" s="221"/>
      <c r="D38" s="222" t="s">
        <v>519</v>
      </c>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8" t="s">
        <v>38</v>
      </c>
      <c r="B41" s="299"/>
      <c r="C41" s="300"/>
      <c r="D41" s="125">
        <f>SUM(B36:C40)</f>
        <v>9</v>
      </c>
      <c r="E41" s="37"/>
      <c r="F41" s="37"/>
    </row>
    <row r="42" spans="1:6" s="50" customFormat="1" x14ac:dyDescent="0.3">
      <c r="A42" s="298" t="s">
        <v>342</v>
      </c>
      <c r="B42" s="299"/>
      <c r="C42" s="300"/>
      <c r="D42" s="65">
        <f>D41/(COUNT(B36:C40)*2)</f>
        <v>0.9</v>
      </c>
      <c r="E42" s="37"/>
      <c r="F42" s="37"/>
    </row>
    <row r="43" spans="1:6" s="50" customFormat="1" x14ac:dyDescent="0.3">
      <c r="A43" s="90"/>
      <c r="B43" s="91"/>
      <c r="C43" s="91"/>
      <c r="D43" s="92"/>
    </row>
    <row r="44" spans="1:6" ht="19.5" x14ac:dyDescent="0.4">
      <c r="A44" s="313" t="s">
        <v>21</v>
      </c>
      <c r="B44" s="314"/>
      <c r="C44" s="314"/>
      <c r="D44" s="314"/>
      <c r="E44" s="314"/>
      <c r="F44" s="314"/>
    </row>
    <row r="45" spans="1:6" ht="45.75" x14ac:dyDescent="0.3">
      <c r="A45" s="41" t="s">
        <v>317</v>
      </c>
      <c r="B45" s="221">
        <v>1</v>
      </c>
      <c r="C45" s="221"/>
      <c r="D45" s="225" t="s">
        <v>520</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298" t="s">
        <v>38</v>
      </c>
      <c r="B51" s="299"/>
      <c r="C51" s="300"/>
      <c r="D51" s="125">
        <f>SUM(B45:C50)</f>
        <v>9</v>
      </c>
    </row>
    <row r="52" spans="1:6" x14ac:dyDescent="0.3">
      <c r="A52" s="298" t="s">
        <v>342</v>
      </c>
      <c r="B52" s="299"/>
      <c r="C52" s="300"/>
      <c r="D52" s="65">
        <f>D51/(COUNT(B45:C50)*2)</f>
        <v>0.9</v>
      </c>
    </row>
    <row r="53" spans="1:6" s="50" customFormat="1" x14ac:dyDescent="0.3">
      <c r="A53" s="54"/>
      <c r="B53" s="55"/>
      <c r="C53" s="55"/>
      <c r="D53" s="56"/>
    </row>
    <row r="54" spans="1:6" ht="19.5" x14ac:dyDescent="0.4">
      <c r="A54" s="307" t="s">
        <v>8</v>
      </c>
      <c r="B54" s="308"/>
      <c r="C54" s="308"/>
      <c r="D54" s="308"/>
      <c r="E54" s="308"/>
      <c r="F54" s="308"/>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30.75" x14ac:dyDescent="0.3">
      <c r="A58" s="51" t="s">
        <v>101</v>
      </c>
      <c r="B58" s="221">
        <v>0</v>
      </c>
      <c r="C58" s="221"/>
      <c r="D58" s="225" t="s">
        <v>472</v>
      </c>
      <c r="E58" s="221" t="s">
        <v>473</v>
      </c>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8" t="s">
        <v>38</v>
      </c>
      <c r="B62" s="299"/>
      <c r="C62" s="300"/>
      <c r="D62" s="125">
        <f>SUM(B55:C61)</f>
        <v>12</v>
      </c>
    </row>
    <row r="63" spans="1:6" x14ac:dyDescent="0.3">
      <c r="A63" s="298" t="s">
        <v>342</v>
      </c>
      <c r="B63" s="299"/>
      <c r="C63" s="300"/>
      <c r="D63" s="65">
        <f>D62/(COUNT(B55:C61)*2)</f>
        <v>0.8571428571428571</v>
      </c>
    </row>
    <row r="64" spans="1:6" s="50" customFormat="1" x14ac:dyDescent="0.3">
      <c r="A64" s="54"/>
      <c r="B64" s="55"/>
      <c r="C64" s="55"/>
      <c r="D64" s="56"/>
    </row>
    <row r="65" spans="1:6" ht="19.5" x14ac:dyDescent="0.4">
      <c r="A65" s="307" t="s">
        <v>143</v>
      </c>
      <c r="B65" s="308"/>
      <c r="C65" s="308"/>
      <c r="D65" s="308"/>
      <c r="E65" s="308"/>
      <c r="F65" s="308"/>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32.25" x14ac:dyDescent="0.4">
      <c r="A69" s="48" t="s">
        <v>285</v>
      </c>
      <c r="B69" s="227">
        <v>1</v>
      </c>
      <c r="C69" s="228"/>
      <c r="D69" s="230" t="s">
        <v>474</v>
      </c>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8" t="s">
        <v>38</v>
      </c>
      <c r="B83" s="299"/>
      <c r="C83" s="300"/>
      <c r="D83" s="125">
        <f>SUM(B66:C82)</f>
        <v>25</v>
      </c>
    </row>
    <row r="84" spans="1:6" x14ac:dyDescent="0.3">
      <c r="A84" s="298" t="s">
        <v>342</v>
      </c>
      <c r="B84" s="299"/>
      <c r="C84" s="300"/>
      <c r="D84" s="65">
        <f>D83/(COUNT(B66:C82)*2)</f>
        <v>0.96153846153846156</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3" t="s">
        <v>320</v>
      </c>
      <c r="B87" s="237">
        <v>2</v>
      </c>
      <c r="C87" s="228"/>
      <c r="D87" s="222"/>
      <c r="E87" s="222"/>
      <c r="F87" s="221"/>
    </row>
    <row r="88" spans="1:6" ht="34.5" x14ac:dyDescent="0.4">
      <c r="A88" s="41" t="s">
        <v>319</v>
      </c>
      <c r="B88" s="237">
        <v>1</v>
      </c>
      <c r="C88" s="228"/>
      <c r="D88" s="222" t="s">
        <v>475</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221"/>
      <c r="E92" s="221"/>
      <c r="F92" s="221"/>
    </row>
    <row r="93" spans="1:6" ht="18" x14ac:dyDescent="0.35">
      <c r="A93" s="76" t="s">
        <v>266</v>
      </c>
      <c r="B93" s="237">
        <v>2</v>
      </c>
      <c r="C93" s="238" t="str">
        <f>IF(B93=0, -5, "0")</f>
        <v>0</v>
      </c>
      <c r="D93" s="222"/>
      <c r="E93" s="221"/>
      <c r="F93" s="221"/>
    </row>
    <row r="94" spans="1:6" x14ac:dyDescent="0.3">
      <c r="A94" s="48" t="s">
        <v>182</v>
      </c>
      <c r="B94" s="237">
        <v>2</v>
      </c>
      <c r="C94" s="221"/>
      <c r="D94" s="41"/>
      <c r="E94" s="4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0</v>
      </c>
      <c r="C98" s="248">
        <f>IF(B98=0, -5, "0")</f>
        <v>-5</v>
      </c>
      <c r="D98" s="222" t="s">
        <v>476</v>
      </c>
      <c r="E98" s="221" t="s">
        <v>477</v>
      </c>
      <c r="F98" s="221"/>
    </row>
    <row r="99" spans="1:6" ht="33.75" x14ac:dyDescent="0.35">
      <c r="A99" s="88" t="s">
        <v>344</v>
      </c>
      <c r="B99" s="237">
        <v>0</v>
      </c>
      <c r="C99" s="248">
        <f>IF(B99=0, -5, "0")</f>
        <v>-5</v>
      </c>
      <c r="D99" s="222" t="s">
        <v>479</v>
      </c>
      <c r="E99" s="221"/>
      <c r="F99" s="221"/>
    </row>
    <row r="100" spans="1:6" x14ac:dyDescent="0.3">
      <c r="A100" s="94" t="s">
        <v>263</v>
      </c>
      <c r="B100" s="237">
        <v>2</v>
      </c>
      <c r="C100" s="221"/>
      <c r="D100" s="222"/>
      <c r="E100" s="221"/>
      <c r="F100" s="221"/>
    </row>
    <row r="101" spans="1:6" x14ac:dyDescent="0.3">
      <c r="A101" s="298" t="s">
        <v>38</v>
      </c>
      <c r="B101" s="299"/>
      <c r="C101" s="300"/>
      <c r="D101" s="125">
        <f>SUM(B87:C100)</f>
        <v>13</v>
      </c>
    </row>
    <row r="102" spans="1:6" x14ac:dyDescent="0.3">
      <c r="A102" s="298" t="s">
        <v>342</v>
      </c>
      <c r="B102" s="299"/>
      <c r="C102" s="300"/>
      <c r="D102" s="65">
        <f>D101/(COUNT(B87:C100)*2)</f>
        <v>0.40625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7" t="s">
        <v>238</v>
      </c>
      <c r="B105" s="308"/>
      <c r="C105" s="308"/>
      <c r="D105" s="308"/>
      <c r="E105" s="308"/>
      <c r="F105" s="308"/>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8" t="s">
        <v>38</v>
      </c>
      <c r="B117" s="299"/>
      <c r="C117" s="300"/>
      <c r="D117" s="125">
        <f>SUM(B106:C116)</f>
        <v>22</v>
      </c>
      <c r="E117" s="37"/>
      <c r="F117" s="37"/>
    </row>
    <row r="118" spans="1:6" s="50" customFormat="1" x14ac:dyDescent="0.3">
      <c r="A118" s="298" t="s">
        <v>342</v>
      </c>
      <c r="B118" s="299"/>
      <c r="C118" s="300"/>
      <c r="D118" s="65">
        <f>D117/(COUNT(B106:C116)*2)</f>
        <v>1</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x14ac:dyDescent="0.3">
      <c r="A121" s="87" t="s">
        <v>322</v>
      </c>
      <c r="B121" s="238">
        <v>0</v>
      </c>
      <c r="C121" s="221"/>
      <c r="D121" s="240"/>
      <c r="E121" s="240"/>
      <c r="F121" s="221"/>
    </row>
    <row r="122" spans="1:6" ht="49.5" x14ac:dyDescent="0.3">
      <c r="A122" s="87" t="s">
        <v>319</v>
      </c>
      <c r="B122" s="238">
        <v>0</v>
      </c>
      <c r="C122" s="221"/>
      <c r="D122" s="222" t="s">
        <v>480</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47.25" x14ac:dyDescent="0.4">
      <c r="A125" s="41" t="s">
        <v>339</v>
      </c>
      <c r="B125" s="238">
        <v>1</v>
      </c>
      <c r="C125" s="228"/>
      <c r="D125" s="234" t="s">
        <v>481</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8" t="s">
        <v>38</v>
      </c>
      <c r="B132" s="299"/>
      <c r="C132" s="300"/>
      <c r="D132" s="125">
        <f>SUM(B121:C131)</f>
        <v>17</v>
      </c>
    </row>
    <row r="133" spans="1:6" x14ac:dyDescent="0.3">
      <c r="A133" s="298" t="s">
        <v>342</v>
      </c>
      <c r="B133" s="299"/>
      <c r="C133" s="300"/>
      <c r="D133" s="63">
        <f>D132/(COUNT(B121:C131)*2)</f>
        <v>0.77272727272727271</v>
      </c>
    </row>
    <row r="134" spans="1:6" s="50" customFormat="1" x14ac:dyDescent="0.3">
      <c r="A134" s="54"/>
      <c r="B134" s="55"/>
      <c r="C134" s="55"/>
      <c r="D134" s="61"/>
    </row>
    <row r="135" spans="1:6" ht="24.75" customHeight="1" x14ac:dyDescent="0.4">
      <c r="A135" s="307" t="s">
        <v>78</v>
      </c>
      <c r="B135" s="308"/>
      <c r="C135" s="308"/>
      <c r="D135" s="308"/>
      <c r="E135" s="308"/>
      <c r="F135" s="308"/>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99" x14ac:dyDescent="0.3">
      <c r="A139" s="95" t="s">
        <v>325</v>
      </c>
      <c r="B139" s="237">
        <v>1</v>
      </c>
      <c r="C139" s="222"/>
      <c r="D139" s="258" t="s">
        <v>521</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57"/>
      <c r="E147" s="221"/>
      <c r="F147" s="221"/>
    </row>
    <row r="148" spans="1:6" x14ac:dyDescent="0.3">
      <c r="A148" s="298" t="s">
        <v>38</v>
      </c>
      <c r="B148" s="299"/>
      <c r="C148" s="300"/>
      <c r="D148" s="125">
        <f>SUM(B136:C147)</f>
        <v>23</v>
      </c>
    </row>
    <row r="149" spans="1:6" x14ac:dyDescent="0.3">
      <c r="A149" s="298" t="s">
        <v>342</v>
      </c>
      <c r="B149" s="299"/>
      <c r="C149" s="300"/>
      <c r="D149" s="65">
        <f>D148/(COUNT(B136:C147)*2)</f>
        <v>0.95833333333333337</v>
      </c>
    </row>
    <row r="150" spans="1:6" s="50" customFormat="1" x14ac:dyDescent="0.3">
      <c r="A150" s="54"/>
      <c r="B150" s="55"/>
      <c r="C150" s="55"/>
      <c r="D150" s="56"/>
    </row>
    <row r="151" spans="1:6" ht="19.5" x14ac:dyDescent="0.4">
      <c r="A151" s="307" t="s">
        <v>243</v>
      </c>
      <c r="B151" s="308"/>
      <c r="C151" s="308"/>
      <c r="D151" s="308"/>
      <c r="E151" s="308"/>
      <c r="F151" s="308"/>
    </row>
    <row r="152" spans="1:6" ht="66" x14ac:dyDescent="0.3">
      <c r="A152" s="93" t="s">
        <v>326</v>
      </c>
      <c r="B152" s="221">
        <v>1</v>
      </c>
      <c r="C152" s="221"/>
      <c r="D152" s="222" t="s">
        <v>482</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0</v>
      </c>
      <c r="C155" s="248">
        <f>IF(B155=0, -5, "0")</f>
        <v>-5</v>
      </c>
      <c r="D155" s="222" t="s">
        <v>483</v>
      </c>
      <c r="E155" s="221" t="s">
        <v>484</v>
      </c>
      <c r="F155" s="221"/>
    </row>
    <row r="156" spans="1:6" ht="33.75" x14ac:dyDescent="0.35">
      <c r="A156" s="76" t="s">
        <v>355</v>
      </c>
      <c r="B156" s="221">
        <v>1</v>
      </c>
      <c r="C156" s="248" t="str">
        <f>IF(B156=0, -5, "0")</f>
        <v>0</v>
      </c>
      <c r="D156" s="222" t="s">
        <v>485</v>
      </c>
      <c r="E156" s="221"/>
      <c r="F156" s="221"/>
    </row>
    <row r="157" spans="1:6" ht="33" x14ac:dyDescent="0.3">
      <c r="A157" s="197" t="s">
        <v>219</v>
      </c>
      <c r="B157" s="221">
        <v>2</v>
      </c>
      <c r="C157" s="221"/>
      <c r="D157" s="245" t="s">
        <v>486</v>
      </c>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8" t="s">
        <v>38</v>
      </c>
      <c r="B160" s="305"/>
      <c r="C160" s="306"/>
      <c r="D160" s="188">
        <f>SUM(B152:C159)</f>
        <v>7</v>
      </c>
    </row>
    <row r="161" spans="1:6" x14ac:dyDescent="0.3">
      <c r="A161" s="298" t="s">
        <v>342</v>
      </c>
      <c r="B161" s="299"/>
      <c r="C161" s="300"/>
      <c r="D161" s="65">
        <f>D160/(COUNT(B152:C159)*2)</f>
        <v>0.3888888888888889</v>
      </c>
    </row>
    <row r="162" spans="1:6" s="50" customFormat="1" ht="28.15" customHeight="1" x14ac:dyDescent="0.3">
      <c r="A162" s="54"/>
      <c r="B162" s="55"/>
      <c r="C162" s="57"/>
      <c r="D162" s="58"/>
    </row>
    <row r="163" spans="1:6" ht="19.5" x14ac:dyDescent="0.4">
      <c r="A163" s="307" t="s">
        <v>85</v>
      </c>
      <c r="B163" s="308"/>
      <c r="C163" s="308"/>
      <c r="D163" s="308"/>
      <c r="E163" s="308"/>
      <c r="F163" s="308"/>
    </row>
    <row r="164" spans="1:6" ht="18" x14ac:dyDescent="0.35">
      <c r="A164" s="76" t="s">
        <v>333</v>
      </c>
      <c r="B164" s="221">
        <v>2</v>
      </c>
      <c r="C164" s="248" t="str">
        <f>IF(B164=0, -5, "0")</f>
        <v>0</v>
      </c>
      <c r="D164" s="221"/>
      <c r="E164" s="221"/>
      <c r="F164" s="221"/>
    </row>
    <row r="165" spans="1:6" ht="49.5" x14ac:dyDescent="0.3">
      <c r="A165" s="41" t="s">
        <v>334</v>
      </c>
      <c r="B165" s="221">
        <v>1</v>
      </c>
      <c r="C165" s="221"/>
      <c r="D165" s="222" t="s">
        <v>487</v>
      </c>
      <c r="E165" s="221"/>
      <c r="F165" s="221"/>
    </row>
    <row r="166" spans="1:6" x14ac:dyDescent="0.3">
      <c r="A166" s="87" t="s">
        <v>241</v>
      </c>
      <c r="B166" s="221">
        <v>2</v>
      </c>
      <c r="C166" s="221"/>
      <c r="D166" s="222"/>
      <c r="E166" s="221"/>
      <c r="F166" s="221"/>
    </row>
    <row r="167" spans="1:6" ht="49.5" x14ac:dyDescent="0.3">
      <c r="A167" s="41" t="s">
        <v>95</v>
      </c>
      <c r="B167" s="221">
        <v>1</v>
      </c>
      <c r="C167" s="221"/>
      <c r="D167" s="222" t="s">
        <v>522</v>
      </c>
      <c r="E167" s="222"/>
      <c r="F167" s="221"/>
    </row>
    <row r="168" spans="1:6" ht="17.25" customHeight="1" x14ac:dyDescent="0.3">
      <c r="A168" s="298" t="s">
        <v>38</v>
      </c>
      <c r="B168" s="299"/>
      <c r="C168" s="300"/>
      <c r="D168" s="125">
        <f>SUM(B164:C167)</f>
        <v>6</v>
      </c>
    </row>
    <row r="169" spans="1:6" x14ac:dyDescent="0.3">
      <c r="A169" s="298" t="s">
        <v>342</v>
      </c>
      <c r="B169" s="299"/>
      <c r="C169" s="300"/>
      <c r="D169" s="65">
        <f>D168/(COUNT(B164:C167)*2)</f>
        <v>0.75</v>
      </c>
    </row>
    <row r="170" spans="1:6" s="50" customFormat="1" x14ac:dyDescent="0.3">
      <c r="A170" s="54"/>
      <c r="B170" s="55"/>
      <c r="C170" s="55"/>
      <c r="D170" s="56"/>
    </row>
    <row r="171" spans="1:6" ht="19.5" x14ac:dyDescent="0.4">
      <c r="A171" s="315" t="s">
        <v>17</v>
      </c>
      <c r="B171" s="316"/>
      <c r="C171" s="316"/>
      <c r="D171" s="316"/>
      <c r="E171" s="316"/>
      <c r="F171" s="316"/>
    </row>
    <row r="172" spans="1:6" x14ac:dyDescent="0.3">
      <c r="A172" s="48" t="s">
        <v>202</v>
      </c>
      <c r="B172" s="221">
        <v>2</v>
      </c>
      <c r="C172" s="221"/>
      <c r="D172" s="247"/>
      <c r="E172" s="221"/>
      <c r="F172" s="221"/>
    </row>
    <row r="173" spans="1:6" ht="30.75" x14ac:dyDescent="0.3">
      <c r="A173" s="41" t="s">
        <v>96</v>
      </c>
      <c r="B173" s="221">
        <v>1</v>
      </c>
      <c r="C173" s="221"/>
      <c r="D173" s="247" t="s">
        <v>523</v>
      </c>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298" t="s">
        <v>38</v>
      </c>
      <c r="B176" s="299"/>
      <c r="C176" s="300"/>
      <c r="D176" s="125">
        <f>SUM(B172:C175)</f>
        <v>7</v>
      </c>
    </row>
    <row r="177" spans="1:6" x14ac:dyDescent="0.3">
      <c r="A177" s="298" t="s">
        <v>342</v>
      </c>
      <c r="B177" s="299"/>
      <c r="C177" s="300"/>
      <c r="D177" s="65">
        <f>D176/(COUNT(B172:C175)*2)</f>
        <v>0.875</v>
      </c>
    </row>
    <row r="178" spans="1:6" s="50" customFormat="1" x14ac:dyDescent="0.3">
      <c r="A178" s="54"/>
      <c r="B178" s="55"/>
      <c r="C178" s="55"/>
      <c r="D178" s="56"/>
    </row>
    <row r="179" spans="1:6" ht="19.5" x14ac:dyDescent="0.4">
      <c r="A179" s="307" t="s">
        <v>87</v>
      </c>
      <c r="B179" s="308"/>
      <c r="C179" s="308"/>
      <c r="D179" s="308"/>
      <c r="E179" s="308"/>
      <c r="F179" s="308"/>
    </row>
    <row r="180" spans="1:6" x14ac:dyDescent="0.3">
      <c r="A180" s="87" t="s">
        <v>364</v>
      </c>
      <c r="B180" s="221">
        <v>2</v>
      </c>
      <c r="C180" s="221"/>
      <c r="D180" s="222"/>
      <c r="E180" s="222"/>
      <c r="F180" s="221"/>
    </row>
    <row r="181" spans="1:6" ht="49.5" x14ac:dyDescent="0.3">
      <c r="A181" s="95" t="s">
        <v>247</v>
      </c>
      <c r="B181" s="221">
        <v>1</v>
      </c>
      <c r="C181" s="221"/>
      <c r="D181" s="222" t="s">
        <v>418</v>
      </c>
      <c r="E181" s="168"/>
      <c r="F181" s="221"/>
    </row>
    <row r="182" spans="1:6" ht="33" x14ac:dyDescent="0.3">
      <c r="A182" s="41" t="s">
        <v>97</v>
      </c>
      <c r="B182" s="221">
        <v>1</v>
      </c>
      <c r="C182" s="221"/>
      <c r="D182" s="222" t="s">
        <v>417</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8" t="s">
        <v>38</v>
      </c>
      <c r="B185" s="299"/>
      <c r="C185" s="300"/>
      <c r="D185" s="125">
        <f>SUM(B180:C184)</f>
        <v>8</v>
      </c>
    </row>
    <row r="186" spans="1:6" x14ac:dyDescent="0.3">
      <c r="A186" s="298" t="s">
        <v>342</v>
      </c>
      <c r="B186" s="299"/>
      <c r="C186" s="300"/>
      <c r="D186" s="65">
        <f>D185/(COUNT(B180:C184)*2)</f>
        <v>0.8</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2</v>
      </c>
      <c r="C191" s="221"/>
      <c r="D191" s="222" t="s">
        <v>524</v>
      </c>
      <c r="E191" s="221"/>
      <c r="F191" s="221"/>
    </row>
    <row r="192" spans="1:6" x14ac:dyDescent="0.3">
      <c r="A192" s="96" t="s">
        <v>212</v>
      </c>
      <c r="B192" s="221" t="s">
        <v>34</v>
      </c>
      <c r="C192" s="221"/>
      <c r="D192" s="221"/>
      <c r="E192" s="221"/>
      <c r="F192" s="221"/>
    </row>
    <row r="193" spans="1:4" x14ac:dyDescent="0.3">
      <c r="A193" s="298" t="s">
        <v>38</v>
      </c>
      <c r="B193" s="299"/>
      <c r="C193" s="300"/>
      <c r="D193" s="97">
        <f>SUM(B189:C192)</f>
        <v>4</v>
      </c>
    </row>
    <row r="194" spans="1:4" x14ac:dyDescent="0.3">
      <c r="A194" s="298" t="s">
        <v>342</v>
      </c>
      <c r="B194" s="299"/>
      <c r="C194" s="300"/>
      <c r="D194" s="65">
        <f>D193/(COUNT(B189:C192)*2)</f>
        <v>1</v>
      </c>
    </row>
    <row r="196" spans="1:4" ht="18" x14ac:dyDescent="0.35">
      <c r="A196" s="121" t="s">
        <v>525</v>
      </c>
      <c r="B196" s="120"/>
      <c r="C196" s="120"/>
      <c r="D196" s="220">
        <v>0.15</v>
      </c>
    </row>
    <row r="197" spans="1:4" ht="22.5" x14ac:dyDescent="0.3">
      <c r="A197" s="71" t="s">
        <v>47</v>
      </c>
      <c r="B197" s="72"/>
      <c r="C197" s="73"/>
      <c r="D197" s="74">
        <f>SUM(D193,D185,D176,D168,D160,D62,D51,D32,D22,D117,D148,D132,D101,D83,D41)</f>
        <v>183</v>
      </c>
    </row>
    <row r="198" spans="1:4" ht="22.5" x14ac:dyDescent="0.3">
      <c r="A198" s="71" t="s">
        <v>378</v>
      </c>
      <c r="B198" s="72"/>
      <c r="C198" s="73"/>
      <c r="D198" s="75">
        <f>D197/(COUNT(B189:C192,B180:C184,B172:C175,B164:C167,B152:C159,B55:C61,B45:C50,B26:C31,B17:C21,B106:C116,B136:C147,B121:C131,B87:C100,B66:C82,B36:C40)*2)</f>
        <v>0.79565217391304344</v>
      </c>
    </row>
  </sheetData>
  <sheetProtection algorithmName="SHA-512" hashValue="XRuaB/PnaXBoasR2Jax4SoTHtyAS7xMfIVUqm/zkcSDqxFRf749Q4Dvv3RkioAahb0g9F0nXyikxGeVAlffl/w==" saltValue="qCSalW6gcNVdzq6ONA18wA==" spinCount="100000" sheet="1" objects="1" scenarios="1"/>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1" orientation="portrait" r:id="rId1"/>
  <rowBreaks count="2" manualBreakCount="2">
    <brk id="84" max="5" man="1"/>
    <brk id="162"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362" zoomScale="82" zoomScaleNormal="100" zoomScaleSheetLayoutView="82" workbookViewId="0">
      <selection activeCell="D374" sqref="D37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5">
      <c r="A8" s="288" t="str">
        <f>'Page de garde'!D18</f>
        <v>Centre Urbain Nord</v>
      </c>
      <c r="B8" s="288"/>
      <c r="C8" s="288"/>
      <c r="D8" s="288"/>
      <c r="E8" s="288"/>
      <c r="F8" s="288"/>
      <c r="G8" s="216"/>
      <c r="H8" s="216"/>
      <c r="I8" s="213"/>
    </row>
    <row r="9" spans="1:9" ht="24.75" x14ac:dyDescent="0.5">
      <c r="A9" s="38" t="s">
        <v>44</v>
      </c>
      <c r="B9" s="289" t="s">
        <v>564</v>
      </c>
      <c r="C9" s="289"/>
      <c r="D9" s="289"/>
      <c r="E9" s="289"/>
      <c r="F9" s="289"/>
      <c r="G9" s="216"/>
      <c r="H9" s="216"/>
      <c r="I9" s="213"/>
    </row>
    <row r="10" spans="1:9" ht="24" x14ac:dyDescent="0.45">
      <c r="A10" s="39" t="s">
        <v>46</v>
      </c>
      <c r="B10" s="290" t="s">
        <v>565</v>
      </c>
      <c r="C10" s="290"/>
      <c r="D10" s="290"/>
      <c r="E10" s="290"/>
      <c r="F10" s="290"/>
      <c r="G10" s="216"/>
      <c r="H10" s="216"/>
      <c r="I10" s="213"/>
    </row>
    <row r="11" spans="1:9" ht="24.75" x14ac:dyDescent="0.5">
      <c r="A11" s="38" t="s">
        <v>45</v>
      </c>
      <c r="B11" s="285">
        <v>42887</v>
      </c>
      <c r="C11" s="285"/>
      <c r="D11" s="285"/>
      <c r="E11" s="285"/>
      <c r="F11" s="285"/>
      <c r="G11" s="216"/>
      <c r="H11" s="216"/>
      <c r="I11" s="213"/>
    </row>
    <row r="12" spans="1:9" ht="24.75" x14ac:dyDescent="0.5">
      <c r="A12" s="38" t="s">
        <v>276</v>
      </c>
      <c r="B12" s="291">
        <f>D505</f>
        <v>0.95</v>
      </c>
      <c r="C12" s="291"/>
      <c r="D12" s="291"/>
      <c r="E12" s="291"/>
      <c r="F12" s="291"/>
      <c r="G12" s="216"/>
      <c r="H12" s="216"/>
      <c r="I12" s="213"/>
    </row>
    <row r="13" spans="1:9" ht="22.5" x14ac:dyDescent="0.45">
      <c r="A13" s="35"/>
      <c r="B13" s="36"/>
      <c r="C13" s="36"/>
      <c r="D13" s="292"/>
      <c r="E13" s="292"/>
      <c r="F13" s="292"/>
      <c r="G13" s="292"/>
      <c r="H13" s="292"/>
      <c r="I13" s="3"/>
    </row>
    <row r="14" spans="1:9" ht="16.5" customHeight="1" x14ac:dyDescent="0.3">
      <c r="A14" s="293" t="s">
        <v>32</v>
      </c>
      <c r="B14" s="294" t="s">
        <v>33</v>
      </c>
      <c r="C14" s="294"/>
      <c r="D14" s="294" t="s">
        <v>48</v>
      </c>
      <c r="E14" s="295" t="s">
        <v>358</v>
      </c>
      <c r="F14" s="294" t="s">
        <v>214</v>
      </c>
      <c r="G14" s="36"/>
      <c r="H14" s="36"/>
    </row>
    <row r="15" spans="1:9" ht="16.5" customHeight="1" x14ac:dyDescent="0.3">
      <c r="A15" s="293"/>
      <c r="B15" s="77" t="s">
        <v>36</v>
      </c>
      <c r="C15" s="77" t="s">
        <v>35</v>
      </c>
      <c r="D15" s="294"/>
      <c r="E15" s="295"/>
      <c r="F15" s="294"/>
      <c r="G15" s="36"/>
      <c r="H15" s="36"/>
    </row>
    <row r="16" spans="1:9" ht="18" x14ac:dyDescent="0.35">
      <c r="A16" s="282" t="s">
        <v>0</v>
      </c>
      <c r="B16" s="282"/>
      <c r="C16" s="282"/>
      <c r="D16" s="282"/>
      <c r="E16" s="282"/>
      <c r="F16" s="282"/>
      <c r="G16" s="36"/>
      <c r="H16" s="36"/>
    </row>
    <row r="17" spans="1:8" ht="18" x14ac:dyDescent="0.3">
      <c r="A17" s="182">
        <f>B11</f>
        <v>42887</v>
      </c>
      <c r="B17" s="36"/>
      <c r="C17" s="36"/>
      <c r="D17" s="36"/>
      <c r="E17" s="36"/>
      <c r="F17" s="36"/>
      <c r="G17" s="36"/>
      <c r="H17" s="36"/>
    </row>
    <row r="18" spans="1:8" ht="18" x14ac:dyDescent="0.25">
      <c r="A18" s="296" t="s">
        <v>1</v>
      </c>
      <c r="B18" s="297"/>
      <c r="C18" s="297"/>
      <c r="D18" s="297"/>
      <c r="E18" s="297"/>
      <c r="F18" s="297"/>
    </row>
    <row r="19" spans="1:8" x14ac:dyDescent="0.25">
      <c r="A19" s="169" t="s">
        <v>10</v>
      </c>
      <c r="B19" s="170">
        <v>2</v>
      </c>
      <c r="C19" s="170"/>
      <c r="D19" s="168"/>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80" t="s">
        <v>18</v>
      </c>
      <c r="B26" s="281"/>
      <c r="C26" s="281"/>
      <c r="D26" s="281"/>
      <c r="E26" s="281"/>
      <c r="F26" s="281"/>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82" t="s">
        <v>137</v>
      </c>
      <c r="B43" s="282"/>
      <c r="C43" s="282"/>
      <c r="D43" s="282"/>
      <c r="E43" s="282"/>
      <c r="F43" s="282"/>
    </row>
    <row r="44" spans="1:7" x14ac:dyDescent="0.25">
      <c r="A44" s="183">
        <f>B11</f>
        <v>42887</v>
      </c>
      <c r="B44" s="6"/>
      <c r="C44" s="7"/>
      <c r="D44" s="6"/>
    </row>
    <row r="45" spans="1:7" ht="16.5" x14ac:dyDescent="0.25">
      <c r="A45" s="283" t="s">
        <v>63</v>
      </c>
      <c r="B45" s="284"/>
      <c r="C45" s="284"/>
      <c r="D45" s="284"/>
      <c r="E45" s="284"/>
      <c r="F45" s="284"/>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60" x14ac:dyDescent="0.25">
      <c r="A50" s="43" t="s">
        <v>141</v>
      </c>
      <c r="B50" s="170">
        <v>0</v>
      </c>
      <c r="C50" s="170"/>
      <c r="D50" s="156" t="s">
        <v>553</v>
      </c>
      <c r="E50" s="168" t="s">
        <v>552</v>
      </c>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0.875</v>
      </c>
    </row>
    <row r="56" spans="1:6" x14ac:dyDescent="0.25">
      <c r="A56" s="9"/>
      <c r="B56" s="6"/>
      <c r="C56" s="7"/>
      <c r="D56" s="6"/>
    </row>
    <row r="57" spans="1:6" ht="18" x14ac:dyDescent="0.25">
      <c r="A57" s="280" t="s">
        <v>65</v>
      </c>
      <c r="B57" s="281"/>
      <c r="C57" s="281"/>
      <c r="D57" s="281"/>
      <c r="E57" s="281"/>
      <c r="F57" s="281"/>
    </row>
    <row r="58" spans="1:6" x14ac:dyDescent="0.25">
      <c r="A58" s="169" t="s">
        <v>314</v>
      </c>
      <c r="B58" s="170">
        <v>2</v>
      </c>
      <c r="C58" s="170"/>
      <c r="D58" s="168"/>
      <c r="E58" s="147"/>
      <c r="F58" s="147"/>
    </row>
    <row r="59" spans="1:6" x14ac:dyDescent="0.25">
      <c r="A59" s="169" t="s">
        <v>204</v>
      </c>
      <c r="B59" s="170">
        <v>2</v>
      </c>
      <c r="C59" s="171"/>
      <c r="D59" s="162"/>
      <c r="E59" s="146"/>
      <c r="F59" s="173"/>
    </row>
    <row r="60" spans="1:6" ht="45" x14ac:dyDescent="0.25">
      <c r="A60" s="24" t="s">
        <v>142</v>
      </c>
      <c r="B60" s="170">
        <v>1</v>
      </c>
      <c r="C60" s="170"/>
      <c r="D60" s="143" t="s">
        <v>566</v>
      </c>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63" customHeight="1" x14ac:dyDescent="0.25">
      <c r="A63" s="169" t="s">
        <v>277</v>
      </c>
      <c r="B63" s="170">
        <v>1</v>
      </c>
      <c r="C63" s="170"/>
      <c r="D63" s="143" t="s">
        <v>567</v>
      </c>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60" x14ac:dyDescent="0.25">
      <c r="A70" s="107" t="s">
        <v>171</v>
      </c>
      <c r="B70" s="170">
        <v>1</v>
      </c>
      <c r="C70" s="218" t="str">
        <f>IF(B70=0, -5, "0")</f>
        <v>0</v>
      </c>
      <c r="D70" s="152" t="s">
        <v>568</v>
      </c>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539</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30" x14ac:dyDescent="0.25">
      <c r="A76" s="107" t="s">
        <v>168</v>
      </c>
      <c r="B76" s="170">
        <v>2</v>
      </c>
      <c r="C76" s="218" t="str">
        <f>IF(B76=0, -5, "0")</f>
        <v>0</v>
      </c>
      <c r="D76" s="152" t="s">
        <v>569</v>
      </c>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33</v>
      </c>
    </row>
    <row r="82" spans="1:6" x14ac:dyDescent="0.25">
      <c r="A82" s="19" t="s">
        <v>37</v>
      </c>
      <c r="B82" s="20"/>
      <c r="C82" s="21"/>
      <c r="D82" s="63">
        <f>D81/(COUNT(B58:C80)*2)</f>
        <v>0.91666666666666663</v>
      </c>
    </row>
    <row r="83" spans="1:6" x14ac:dyDescent="0.25">
      <c r="A83" s="9"/>
      <c r="B83" s="6"/>
      <c r="C83" s="7"/>
      <c r="D83" s="6"/>
    </row>
    <row r="84" spans="1:6" ht="18" x14ac:dyDescent="0.25">
      <c r="A84" s="280" t="s">
        <v>25</v>
      </c>
      <c r="B84" s="281"/>
      <c r="C84" s="281"/>
      <c r="D84" s="281"/>
      <c r="E84" s="281"/>
      <c r="F84" s="281"/>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18" customHeight="1" x14ac:dyDescent="0.25">
      <c r="A88" s="24" t="s">
        <v>250</v>
      </c>
      <c r="B88" s="170">
        <v>2</v>
      </c>
      <c r="C88" s="170"/>
      <c r="D88" s="157"/>
      <c r="E88" s="147"/>
      <c r="F88" s="147"/>
    </row>
    <row r="89" spans="1:6" x14ac:dyDescent="0.25">
      <c r="A89" s="18" t="s">
        <v>55</v>
      </c>
      <c r="B89" s="170">
        <v>2</v>
      </c>
      <c r="C89" s="170"/>
      <c r="D89" s="158"/>
      <c r="E89" s="147"/>
      <c r="F89" s="147"/>
    </row>
    <row r="90" spans="1:6" ht="180" customHeight="1" x14ac:dyDescent="0.25">
      <c r="A90" s="169" t="s">
        <v>293</v>
      </c>
      <c r="B90" s="170">
        <v>2</v>
      </c>
      <c r="C90" s="170"/>
      <c r="D90" s="156" t="s">
        <v>581</v>
      </c>
      <c r="E90" s="173"/>
      <c r="F90" s="147"/>
    </row>
    <row r="91" spans="1:6" ht="30" x14ac:dyDescent="0.25">
      <c r="A91" s="18" t="s">
        <v>260</v>
      </c>
      <c r="B91" s="170">
        <v>2</v>
      </c>
      <c r="C91" s="170"/>
      <c r="D91" s="157"/>
      <c r="E91" s="147"/>
      <c r="F91" s="147"/>
    </row>
    <row r="92" spans="1:6" ht="45" x14ac:dyDescent="0.25">
      <c r="A92" s="109" t="s">
        <v>287</v>
      </c>
      <c r="B92" s="170">
        <v>1</v>
      </c>
      <c r="C92" s="154"/>
      <c r="D92" s="255">
        <v>0.9</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61</v>
      </c>
    </row>
    <row r="97" spans="1:6" ht="18" x14ac:dyDescent="0.25">
      <c r="A97" s="78" t="s">
        <v>224</v>
      </c>
      <c r="B97" s="84"/>
      <c r="C97" s="85"/>
      <c r="D97" s="82">
        <f>D96/(COUNT(B85:C91,B46:C53,B58:C80)*2)</f>
        <v>0.9242424242424242</v>
      </c>
    </row>
    <row r="98" spans="1:6" x14ac:dyDescent="0.25">
      <c r="A98" s="5"/>
      <c r="B98" s="6"/>
      <c r="C98" s="7"/>
      <c r="D98" s="6"/>
    </row>
    <row r="99" spans="1:6" ht="18" x14ac:dyDescent="0.35">
      <c r="A99" s="282" t="s">
        <v>129</v>
      </c>
      <c r="B99" s="282"/>
      <c r="C99" s="282"/>
      <c r="D99" s="282"/>
      <c r="E99" s="282"/>
      <c r="F99" s="282"/>
    </row>
    <row r="100" spans="1:6" x14ac:dyDescent="0.25">
      <c r="A100" s="183">
        <f>B11</f>
        <v>42887</v>
      </c>
      <c r="B100" s="6"/>
      <c r="C100" s="7"/>
      <c r="D100" s="6"/>
    </row>
    <row r="101" spans="1:6" ht="16.5" x14ac:dyDescent="0.25">
      <c r="A101" s="283" t="s">
        <v>63</v>
      </c>
      <c r="B101" s="284"/>
      <c r="C101" s="284"/>
      <c r="D101" s="284"/>
      <c r="E101" s="284"/>
      <c r="F101" s="284"/>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59.25" customHeight="1" x14ac:dyDescent="0.35">
      <c r="A107" s="76" t="s">
        <v>59</v>
      </c>
      <c r="B107" s="170">
        <v>1</v>
      </c>
      <c r="C107" s="217" t="str">
        <f>IF(B107=0, -5, "0")</f>
        <v>0</v>
      </c>
      <c r="D107" s="143" t="s">
        <v>570</v>
      </c>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80" t="s">
        <v>133</v>
      </c>
      <c r="B113" s="281"/>
      <c r="C113" s="281"/>
      <c r="D113" s="281"/>
      <c r="E113" s="281"/>
      <c r="F113" s="281"/>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60" x14ac:dyDescent="0.25">
      <c r="A119" s="169" t="s">
        <v>175</v>
      </c>
      <c r="B119" s="170">
        <v>1</v>
      </c>
      <c r="C119" s="170"/>
      <c r="D119" s="12" t="s">
        <v>534</v>
      </c>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1</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1</v>
      </c>
      <c r="C125" s="217" t="str">
        <f>IF(B125=0, -5, "0")</f>
        <v>0</v>
      </c>
      <c r="D125" s="168" t="s">
        <v>537</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37</v>
      </c>
    </row>
    <row r="135" spans="1:6" x14ac:dyDescent="0.25">
      <c r="A135" s="19" t="s">
        <v>37</v>
      </c>
      <c r="B135" s="20"/>
      <c r="C135" s="21"/>
      <c r="D135" s="63">
        <f>D134/(COUNT(B114:C133)*2)</f>
        <v>0.92500000000000004</v>
      </c>
    </row>
    <row r="136" spans="1:6" x14ac:dyDescent="0.25">
      <c r="A136" s="9"/>
      <c r="B136" s="6"/>
      <c r="C136" s="7"/>
      <c r="D136" s="6"/>
    </row>
    <row r="137" spans="1:6" ht="18" x14ac:dyDescent="0.25">
      <c r="A137" s="280" t="s">
        <v>73</v>
      </c>
      <c r="B137" s="281"/>
      <c r="C137" s="281"/>
      <c r="D137" s="281"/>
      <c r="E137" s="281"/>
      <c r="F137" s="281"/>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504</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0.94285714285714284</v>
      </c>
    </row>
    <row r="151" spans="1:6" x14ac:dyDescent="0.25">
      <c r="A151" s="9"/>
      <c r="B151" s="6"/>
      <c r="C151" s="7"/>
      <c r="D151" s="6"/>
    </row>
    <row r="152" spans="1:6" ht="18" x14ac:dyDescent="0.35">
      <c r="A152" s="282" t="s">
        <v>130</v>
      </c>
      <c r="B152" s="282"/>
      <c r="C152" s="282"/>
      <c r="D152" s="282"/>
      <c r="E152" s="282"/>
      <c r="F152" s="282"/>
    </row>
    <row r="153" spans="1:6" x14ac:dyDescent="0.25">
      <c r="A153" s="183">
        <f>B11</f>
        <v>42887</v>
      </c>
      <c r="B153" s="6"/>
      <c r="C153" s="7"/>
      <c r="D153" s="59"/>
    </row>
    <row r="154" spans="1:6" ht="16.5" x14ac:dyDescent="0.25">
      <c r="A154" s="283" t="s">
        <v>63</v>
      </c>
      <c r="B154" s="284"/>
      <c r="C154" s="284"/>
      <c r="D154" s="284"/>
      <c r="E154" s="284"/>
      <c r="F154" s="284"/>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0" t="s">
        <v>134</v>
      </c>
      <c r="B166" s="281"/>
      <c r="C166" s="281"/>
      <c r="D166" s="281"/>
      <c r="E166" s="281"/>
      <c r="F166" s="281"/>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ht="30" x14ac:dyDescent="0.25">
      <c r="A178" s="169" t="s">
        <v>188</v>
      </c>
      <c r="B178" s="170" t="s">
        <v>34</v>
      </c>
      <c r="C178" s="170"/>
      <c r="D178" s="168" t="s">
        <v>537</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34</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1</v>
      </c>
    </row>
    <row r="191" spans="1:7" x14ac:dyDescent="0.25">
      <c r="A191" s="9"/>
      <c r="B191" s="6"/>
      <c r="C191" s="7"/>
      <c r="D191" s="6"/>
    </row>
    <row r="192" spans="1:7" ht="18" x14ac:dyDescent="0.35">
      <c r="A192" s="282" t="s">
        <v>167</v>
      </c>
      <c r="B192" s="282"/>
      <c r="C192" s="282"/>
      <c r="D192" s="282"/>
      <c r="E192" s="282"/>
      <c r="F192" s="282"/>
    </row>
    <row r="193" spans="1:7" x14ac:dyDescent="0.25">
      <c r="A193" s="189">
        <f>B11</f>
        <v>42887</v>
      </c>
      <c r="B193" s="6"/>
      <c r="C193" s="7"/>
      <c r="D193" s="6"/>
    </row>
    <row r="194" spans="1:7" ht="18" x14ac:dyDescent="0.25">
      <c r="A194" s="280" t="s">
        <v>158</v>
      </c>
      <c r="B194" s="281"/>
      <c r="C194" s="281"/>
      <c r="D194" s="281"/>
      <c r="E194" s="281"/>
      <c r="F194" s="281"/>
    </row>
    <row r="195" spans="1:7" ht="36" x14ac:dyDescent="0.35">
      <c r="A195" s="83" t="s">
        <v>27</v>
      </c>
      <c r="B195" s="170">
        <v>1</v>
      </c>
      <c r="C195" s="217" t="str">
        <f>IF(B195=0, -5, "0")</f>
        <v>0</v>
      </c>
      <c r="D195" s="168" t="s">
        <v>571</v>
      </c>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ht="45" x14ac:dyDescent="0.25">
      <c r="A199" s="23" t="s">
        <v>154</v>
      </c>
      <c r="B199" s="170">
        <v>1</v>
      </c>
      <c r="C199" s="170"/>
      <c r="D199" s="168" t="s">
        <v>554</v>
      </c>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80" t="s">
        <v>76</v>
      </c>
      <c r="B209" s="281"/>
      <c r="C209" s="281"/>
      <c r="D209" s="281"/>
      <c r="E209" s="281"/>
      <c r="F209" s="281"/>
    </row>
    <row r="210" spans="1:7" x14ac:dyDescent="0.25">
      <c r="A210" s="169" t="s">
        <v>314</v>
      </c>
      <c r="B210" s="170">
        <v>2</v>
      </c>
      <c r="C210" s="170"/>
      <c r="D210" s="168"/>
      <c r="E210" s="173"/>
      <c r="F210" s="147"/>
    </row>
    <row r="211" spans="1:7" ht="54" x14ac:dyDescent="0.35">
      <c r="A211" s="83" t="s">
        <v>363</v>
      </c>
      <c r="B211" s="170">
        <v>1</v>
      </c>
      <c r="C211" s="217" t="str">
        <f>IF(B211=0, -5, "0")</f>
        <v>0</v>
      </c>
      <c r="D211" s="168" t="s">
        <v>555</v>
      </c>
      <c r="E211" s="147"/>
      <c r="F211" s="147"/>
    </row>
    <row r="212" spans="1:7" x14ac:dyDescent="0.25">
      <c r="A212" s="18" t="s">
        <v>192</v>
      </c>
      <c r="B212" s="170">
        <v>1</v>
      </c>
      <c r="C212" s="170"/>
      <c r="D212" s="143" t="s">
        <v>572</v>
      </c>
      <c r="E212" s="147"/>
      <c r="F212" s="147"/>
    </row>
    <row r="213" spans="1:7" ht="30" x14ac:dyDescent="0.25">
      <c r="A213" s="169" t="s">
        <v>176</v>
      </c>
      <c r="B213" s="170">
        <v>2</v>
      </c>
      <c r="C213" s="170"/>
      <c r="D213" s="143"/>
      <c r="E213" s="168"/>
      <c r="F213" s="147"/>
    </row>
    <row r="214" spans="1:7" ht="27" customHeight="1"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ht="45" x14ac:dyDescent="0.25">
      <c r="A217" s="169" t="s">
        <v>291</v>
      </c>
      <c r="B217" s="170">
        <v>1</v>
      </c>
      <c r="C217" s="170"/>
      <c r="D217" s="12" t="s">
        <v>573</v>
      </c>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1</v>
      </c>
      <c r="C223" s="170"/>
      <c r="D223" s="168" t="s">
        <v>530</v>
      </c>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34</v>
      </c>
    </row>
    <row r="230" spans="1:6" x14ac:dyDescent="0.25">
      <c r="A230" s="19" t="s">
        <v>37</v>
      </c>
      <c r="B230" s="20"/>
      <c r="C230" s="21"/>
      <c r="D230" s="63">
        <f>D229/(COUNT(B210:C228)*2)</f>
        <v>0.89473684210526316</v>
      </c>
    </row>
    <row r="231" spans="1:6" x14ac:dyDescent="0.25">
      <c r="A231" s="9"/>
      <c r="B231" s="6"/>
      <c r="C231" s="7"/>
      <c r="D231" s="6"/>
    </row>
    <row r="232" spans="1:6" ht="18" x14ac:dyDescent="0.25">
      <c r="A232" s="280" t="s">
        <v>191</v>
      </c>
      <c r="B232" s="281"/>
      <c r="C232" s="281"/>
      <c r="D232" s="281"/>
      <c r="E232" s="281"/>
      <c r="F232" s="281"/>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574</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55">
        <v>0.8</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70</v>
      </c>
    </row>
    <row r="246" spans="1:6" ht="18" x14ac:dyDescent="0.25">
      <c r="A246" s="103" t="s">
        <v>227</v>
      </c>
      <c r="B246" s="104"/>
      <c r="C246" s="105"/>
      <c r="D246" s="106">
        <f>D245/(COUNT(B210:C228,B233:C240,B195:C205)*2)</f>
        <v>0.92105263157894735</v>
      </c>
    </row>
    <row r="247" spans="1:6" s="3" customFormat="1" ht="18" x14ac:dyDescent="0.25">
      <c r="A247" s="45"/>
      <c r="B247" s="46"/>
      <c r="C247" s="46"/>
      <c r="D247" s="47"/>
    </row>
    <row r="248" spans="1:6" s="3" customFormat="1" ht="18" x14ac:dyDescent="0.35">
      <c r="A248" s="282" t="s">
        <v>78</v>
      </c>
      <c r="B248" s="282"/>
      <c r="C248" s="282"/>
      <c r="D248" s="282"/>
      <c r="E248" s="282"/>
      <c r="F248" s="282"/>
    </row>
    <row r="249" spans="1:6" s="3" customFormat="1" x14ac:dyDescent="0.25">
      <c r="A249" s="183">
        <f>B11</f>
        <v>42887</v>
      </c>
      <c r="B249" s="6"/>
      <c r="C249" s="7"/>
      <c r="D249" s="6"/>
    </row>
    <row r="250" spans="1:6" s="3" customFormat="1" ht="18" x14ac:dyDescent="0.25">
      <c r="A250" s="280" t="s">
        <v>79</v>
      </c>
      <c r="B250" s="281"/>
      <c r="C250" s="281"/>
      <c r="D250" s="281"/>
      <c r="E250" s="281"/>
      <c r="F250" s="281"/>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2" t="s">
        <v>509</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t="s">
        <v>551</v>
      </c>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v>2</v>
      </c>
      <c r="C284" s="154"/>
      <c r="D284" s="256">
        <v>1</v>
      </c>
    </row>
    <row r="285" spans="1:6" s="3" customFormat="1" x14ac:dyDescent="0.25">
      <c r="A285" s="19" t="s">
        <v>38</v>
      </c>
      <c r="B285" s="19"/>
      <c r="C285" s="19"/>
      <c r="D285" s="19">
        <f>SUM(B267:C283)</f>
        <v>30</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82" t="s">
        <v>4</v>
      </c>
      <c r="B291" s="282"/>
      <c r="C291" s="282"/>
      <c r="D291" s="282"/>
      <c r="E291" s="282"/>
      <c r="F291" s="282"/>
    </row>
    <row r="292" spans="1:7" x14ac:dyDescent="0.25">
      <c r="A292" s="192">
        <f>B11</f>
        <v>42887</v>
      </c>
      <c r="B292" s="6"/>
      <c r="C292" s="7"/>
      <c r="D292" s="59"/>
    </row>
    <row r="293" spans="1:7" ht="18" x14ac:dyDescent="0.25">
      <c r="A293" s="280" t="s">
        <v>19</v>
      </c>
      <c r="B293" s="281"/>
      <c r="C293" s="281"/>
      <c r="D293" s="281"/>
      <c r="E293" s="281"/>
      <c r="F293" s="281"/>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0" t="s">
        <v>122</v>
      </c>
      <c r="B305" s="281"/>
      <c r="C305" s="281"/>
      <c r="D305" s="281"/>
      <c r="E305" s="281"/>
      <c r="F305" s="281"/>
    </row>
    <row r="306" spans="1:6" x14ac:dyDescent="0.25">
      <c r="A306" s="169" t="s">
        <v>303</v>
      </c>
      <c r="B306" s="171">
        <v>2</v>
      </c>
      <c r="C306" s="171"/>
      <c r="D306" s="146"/>
      <c r="E306" s="173"/>
      <c r="F306" s="173"/>
    </row>
    <row r="307" spans="1:6" ht="30" x14ac:dyDescent="0.25">
      <c r="A307" s="169" t="s">
        <v>373</v>
      </c>
      <c r="B307" s="171">
        <v>1</v>
      </c>
      <c r="C307" s="170"/>
      <c r="D307" s="168" t="s">
        <v>575</v>
      </c>
      <c r="E307" s="147"/>
      <c r="F307" s="147"/>
    </row>
    <row r="308" spans="1:6" ht="51" customHeight="1" x14ac:dyDescent="0.25">
      <c r="A308" s="18" t="s">
        <v>5</v>
      </c>
      <c r="B308" s="171">
        <v>2</v>
      </c>
      <c r="C308" s="170"/>
      <c r="D308" s="157" t="s">
        <v>540</v>
      </c>
      <c r="E308" s="147"/>
      <c r="F308" s="147"/>
    </row>
    <row r="309" spans="1:6" ht="80.25" customHeight="1" x14ac:dyDescent="0.35">
      <c r="A309" s="76" t="s">
        <v>367</v>
      </c>
      <c r="B309" s="171">
        <v>1</v>
      </c>
      <c r="C309" s="217" t="str">
        <f>IF(B309=0, -5, "0")</f>
        <v>0</v>
      </c>
      <c r="D309" s="157" t="s">
        <v>556</v>
      </c>
      <c r="E309" s="147"/>
      <c r="F309" s="147"/>
    </row>
    <row r="310" spans="1:6" x14ac:dyDescent="0.25">
      <c r="A310" s="169" t="s">
        <v>108</v>
      </c>
      <c r="B310" s="171">
        <v>2</v>
      </c>
      <c r="C310" s="170"/>
      <c r="D310" s="156"/>
      <c r="E310" s="168"/>
      <c r="F310" s="147"/>
    </row>
    <row r="311" spans="1:6" ht="31.5" x14ac:dyDescent="0.35">
      <c r="A311" s="76" t="s">
        <v>61</v>
      </c>
      <c r="B311" s="171">
        <v>1</v>
      </c>
      <c r="C311" s="217" t="str">
        <f>IF(B311=0, -5, "0")</f>
        <v>0</v>
      </c>
      <c r="D311" s="157" t="s">
        <v>576</v>
      </c>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t="s">
        <v>34</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13</v>
      </c>
    </row>
    <row r="319" spans="1:6" x14ac:dyDescent="0.25">
      <c r="A319" s="19" t="s">
        <v>37</v>
      </c>
      <c r="B319" s="20"/>
      <c r="C319" s="21"/>
      <c r="D319" s="63">
        <f>D318/(COUNT(B306:C316)*2)</f>
        <v>0.8125</v>
      </c>
    </row>
    <row r="320" spans="1:6" x14ac:dyDescent="0.25">
      <c r="A320" s="8"/>
      <c r="B320" s="7"/>
      <c r="C320" s="7"/>
      <c r="D320" s="7"/>
    </row>
    <row r="321" spans="1:9" ht="18" x14ac:dyDescent="0.25">
      <c r="A321" s="78" t="s">
        <v>41</v>
      </c>
      <c r="B321" s="84"/>
      <c r="C321" s="85"/>
      <c r="D321" s="81">
        <f>SUM(D318,D302)</f>
        <v>29</v>
      </c>
    </row>
    <row r="322" spans="1:9" ht="18" x14ac:dyDescent="0.25">
      <c r="A322" s="78" t="s">
        <v>229</v>
      </c>
      <c r="B322" s="84"/>
      <c r="C322" s="85"/>
      <c r="D322" s="82">
        <f>D321/(COUNT(B306:C316,B294:C301)*2)</f>
        <v>0.90625</v>
      </c>
    </row>
    <row r="323" spans="1:9" x14ac:dyDescent="0.25">
      <c r="A323" s="9"/>
      <c r="B323" s="6"/>
      <c r="C323" s="7"/>
      <c r="D323" s="6"/>
    </row>
    <row r="324" spans="1:9" ht="18" x14ac:dyDescent="0.35">
      <c r="A324" s="282" t="s">
        <v>21</v>
      </c>
      <c r="B324" s="282"/>
      <c r="C324" s="282"/>
      <c r="D324" s="282"/>
      <c r="E324" s="282"/>
      <c r="F324" s="282"/>
    </row>
    <row r="325" spans="1:9" x14ac:dyDescent="0.25">
      <c r="A325" s="193">
        <f>B11</f>
        <v>42887</v>
      </c>
      <c r="B325" s="6"/>
      <c r="C325" s="7"/>
      <c r="D325" s="6"/>
    </row>
    <row r="326" spans="1:9" ht="18" x14ac:dyDescent="0.25">
      <c r="A326" s="280" t="s">
        <v>12</v>
      </c>
      <c r="B326" s="281"/>
      <c r="C326" s="281"/>
      <c r="D326" s="281"/>
      <c r="E326" s="281"/>
      <c r="F326" s="281"/>
    </row>
    <row r="327" spans="1:9" ht="30" x14ac:dyDescent="0.25">
      <c r="A327" s="169" t="s">
        <v>109</v>
      </c>
      <c r="B327" s="170">
        <v>1</v>
      </c>
      <c r="C327" s="170"/>
      <c r="D327" s="143" t="s">
        <v>542</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49.5" customHeight="1" x14ac:dyDescent="0.25">
      <c r="A334" s="169" t="s">
        <v>304</v>
      </c>
      <c r="B334" s="170">
        <v>1</v>
      </c>
      <c r="C334" s="171"/>
      <c r="D334" s="162" t="s">
        <v>545</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80" t="s">
        <v>25</v>
      </c>
      <c r="B339" s="281"/>
      <c r="C339" s="281"/>
      <c r="D339" s="281"/>
      <c r="E339" s="281"/>
      <c r="F339" s="281"/>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92.25" customHeight="1" x14ac:dyDescent="0.25">
      <c r="A344" s="24" t="s">
        <v>111</v>
      </c>
      <c r="B344" s="170">
        <v>1</v>
      </c>
      <c r="C344" s="170"/>
      <c r="D344" s="143" t="s">
        <v>577</v>
      </c>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0.8928571428571429</v>
      </c>
    </row>
    <row r="351" spans="1:6" x14ac:dyDescent="0.25">
      <c r="A351" s="9"/>
      <c r="B351" s="6"/>
      <c r="C351" s="7"/>
      <c r="D351" s="6"/>
    </row>
    <row r="352" spans="1:6" ht="18" x14ac:dyDescent="0.35">
      <c r="A352" s="282" t="s">
        <v>8</v>
      </c>
      <c r="B352" s="282"/>
      <c r="C352" s="282"/>
      <c r="D352" s="282"/>
      <c r="E352" s="282"/>
      <c r="F352" s="282"/>
    </row>
    <row r="353" spans="1:6" x14ac:dyDescent="0.25">
      <c r="A353" s="183">
        <f>B11</f>
        <v>42887</v>
      </c>
      <c r="B353" s="6"/>
      <c r="C353" s="7"/>
      <c r="D353" s="59"/>
    </row>
    <row r="354" spans="1:6" ht="16.5" x14ac:dyDescent="0.25">
      <c r="A354" s="283" t="s">
        <v>113</v>
      </c>
      <c r="B354" s="284"/>
      <c r="C354" s="284"/>
      <c r="D354" s="284"/>
      <c r="E354" s="284"/>
      <c r="F354" s="284"/>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0" t="s">
        <v>25</v>
      </c>
      <c r="B366" s="281"/>
      <c r="C366" s="281"/>
      <c r="D366" s="281"/>
      <c r="E366" s="281"/>
      <c r="F366" s="281"/>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ht="45" x14ac:dyDescent="0.25">
      <c r="A373" s="24" t="s">
        <v>114</v>
      </c>
      <c r="B373" s="171">
        <v>1</v>
      </c>
      <c r="C373" s="170"/>
      <c r="D373" s="129" t="s">
        <v>557</v>
      </c>
      <c r="E373" s="147"/>
      <c r="F373" s="147"/>
    </row>
    <row r="374" spans="1:6" ht="81" customHeight="1" x14ac:dyDescent="0.35">
      <c r="A374" s="76" t="s">
        <v>115</v>
      </c>
      <c r="B374" s="171">
        <v>2</v>
      </c>
      <c r="C374" s="217" t="str">
        <f>IF(B374=0, -5, "0")</f>
        <v>0</v>
      </c>
      <c r="D374" s="168" t="s">
        <v>578</v>
      </c>
      <c r="E374" s="147"/>
      <c r="F374" s="147"/>
    </row>
    <row r="375" spans="1:6" ht="30" x14ac:dyDescent="0.25">
      <c r="A375" s="18" t="s">
        <v>199</v>
      </c>
      <c r="B375" s="171" t="s">
        <v>34</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19</v>
      </c>
    </row>
    <row r="380" spans="1:6" x14ac:dyDescent="0.25">
      <c r="A380" s="19" t="s">
        <v>37</v>
      </c>
      <c r="B380" s="20"/>
      <c r="C380" s="20"/>
      <c r="D380" s="64">
        <f>D379/(COUNT(B367:C378)*2)</f>
        <v>0.95</v>
      </c>
    </row>
    <row r="381" spans="1:6" x14ac:dyDescent="0.25">
      <c r="A381" s="44"/>
      <c r="B381" s="44"/>
      <c r="C381" s="44"/>
      <c r="D381" s="44"/>
    </row>
    <row r="382" spans="1:6" ht="18" x14ac:dyDescent="0.25">
      <c r="A382" s="280" t="s">
        <v>124</v>
      </c>
      <c r="B382" s="281"/>
      <c r="C382" s="281"/>
      <c r="D382" s="281"/>
      <c r="E382" s="281"/>
      <c r="F382" s="281"/>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x14ac:dyDescent="0.25">
      <c r="A386" s="169" t="s">
        <v>310</v>
      </c>
      <c r="B386" s="170">
        <v>2</v>
      </c>
      <c r="C386" s="171"/>
      <c r="D386" s="146"/>
      <c r="E386" s="173"/>
      <c r="F386" s="147"/>
    </row>
    <row r="387" spans="1:16384" ht="76.5" customHeight="1" x14ac:dyDescent="0.35">
      <c r="A387" s="76" t="s">
        <v>115</v>
      </c>
      <c r="B387" s="170">
        <v>1</v>
      </c>
      <c r="C387" s="217" t="str">
        <f>IF(B387=0, -5, "0")</f>
        <v>0</v>
      </c>
      <c r="D387" s="143" t="s">
        <v>579</v>
      </c>
      <c r="E387" s="147"/>
      <c r="F387" s="147"/>
    </row>
    <row r="388" spans="1:16384" s="3" customFormat="1" ht="13.5" customHeight="1" x14ac:dyDescent="0.25">
      <c r="A388" s="115" t="s">
        <v>38</v>
      </c>
      <c r="B388" s="115"/>
      <c r="C388" s="115"/>
      <c r="D388" s="115">
        <f>SUM(B383:C387)</f>
        <v>9</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0.9</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02" customHeight="1" x14ac:dyDescent="0.35">
      <c r="A395" s="76" t="s">
        <v>150</v>
      </c>
      <c r="B395" s="171">
        <v>1</v>
      </c>
      <c r="C395" s="217" t="str">
        <f>IF(B395=0, -5, "0")</f>
        <v>0</v>
      </c>
      <c r="D395" s="155" t="s">
        <v>580</v>
      </c>
      <c r="E395" s="168"/>
      <c r="F395" s="147"/>
    </row>
    <row r="396" spans="1:16384" ht="31.5" x14ac:dyDescent="0.35">
      <c r="A396" s="76" t="s">
        <v>119</v>
      </c>
      <c r="B396" s="171">
        <v>1</v>
      </c>
      <c r="C396" s="217" t="str">
        <f>IF(B396=0, -5, "0")</f>
        <v>0</v>
      </c>
      <c r="D396" s="157" t="s">
        <v>558</v>
      </c>
      <c r="E396" s="168"/>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0.83333333333333337</v>
      </c>
    </row>
    <row r="401" spans="1:6" x14ac:dyDescent="0.25">
      <c r="A401" s="8"/>
      <c r="B401" s="7"/>
      <c r="C401" s="7"/>
      <c r="D401" s="7"/>
    </row>
    <row r="402" spans="1:6" ht="18" x14ac:dyDescent="0.25">
      <c r="A402" s="78" t="s">
        <v>43</v>
      </c>
      <c r="B402" s="84"/>
      <c r="C402" s="85"/>
      <c r="D402" s="81">
        <f>SUM(D399,D379,D388,D363)</f>
        <v>54</v>
      </c>
    </row>
    <row r="403" spans="1:6" ht="18" x14ac:dyDescent="0.25">
      <c r="A403" s="78" t="s">
        <v>231</v>
      </c>
      <c r="B403" s="84"/>
      <c r="C403" s="85"/>
      <c r="D403" s="82">
        <f>D402/(COUNT(B392:C397,B367:C378,B383:C387,B355:C362)*2)</f>
        <v>0.93103448275862066</v>
      </c>
      <c r="E403" s="172"/>
    </row>
    <row r="404" spans="1:6" x14ac:dyDescent="0.25">
      <c r="A404" s="5"/>
      <c r="B404" s="6"/>
      <c r="C404" s="7"/>
      <c r="D404" s="6"/>
    </row>
    <row r="405" spans="1:6" ht="18" x14ac:dyDescent="0.35">
      <c r="A405" s="282" t="s">
        <v>125</v>
      </c>
      <c r="B405" s="282"/>
      <c r="C405" s="282"/>
      <c r="D405" s="282"/>
      <c r="E405" s="282"/>
      <c r="F405" s="282"/>
    </row>
    <row r="406" spans="1:6" x14ac:dyDescent="0.25">
      <c r="A406" s="192">
        <f>B11</f>
        <v>42887</v>
      </c>
      <c r="B406" s="6"/>
      <c r="C406" s="7"/>
      <c r="D406" s="6"/>
    </row>
    <row r="407" spans="1:6" ht="16.5" x14ac:dyDescent="0.25">
      <c r="A407" s="283" t="s">
        <v>19</v>
      </c>
      <c r="B407" s="284"/>
      <c r="C407" s="284"/>
      <c r="D407" s="284"/>
      <c r="E407" s="284"/>
      <c r="F407" s="284"/>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ht="30" x14ac:dyDescent="0.25">
      <c r="A412" s="32" t="s">
        <v>194</v>
      </c>
      <c r="B412" s="170">
        <v>1</v>
      </c>
      <c r="C412" s="170"/>
      <c r="D412" s="168" t="s">
        <v>544</v>
      </c>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83" t="s">
        <v>122</v>
      </c>
      <c r="B418" s="284"/>
      <c r="C418" s="284"/>
      <c r="D418" s="284"/>
      <c r="E418" s="284"/>
      <c r="F418" s="284"/>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ht="35.25" customHeight="1" x14ac:dyDescent="0.25">
      <c r="A421" s="169" t="s">
        <v>407</v>
      </c>
      <c r="B421" s="170">
        <v>1</v>
      </c>
      <c r="C421" s="170"/>
      <c r="D421" s="168" t="s">
        <v>559</v>
      </c>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13</v>
      </c>
    </row>
    <row r="430" spans="1:6" x14ac:dyDescent="0.25">
      <c r="A430" s="19" t="s">
        <v>37</v>
      </c>
      <c r="B430" s="20"/>
      <c r="C430" s="21"/>
      <c r="D430" s="63">
        <f>D429/(COUNT(B419:C427)*2)</f>
        <v>0.9285714285714286</v>
      </c>
    </row>
    <row r="431" spans="1:6" x14ac:dyDescent="0.25">
      <c r="A431" s="8"/>
      <c r="B431" s="7"/>
      <c r="C431" s="7"/>
      <c r="D431" s="7"/>
    </row>
    <row r="432" spans="1:6" ht="18" x14ac:dyDescent="0.25">
      <c r="A432" s="78" t="s">
        <v>128</v>
      </c>
      <c r="B432" s="84"/>
      <c r="C432" s="85"/>
      <c r="D432" s="81">
        <f>SUM(D429,D415)</f>
        <v>26</v>
      </c>
    </row>
    <row r="433" spans="1:7" ht="18" x14ac:dyDescent="0.25">
      <c r="A433" s="78" t="s">
        <v>232</v>
      </c>
      <c r="B433" s="84"/>
      <c r="C433" s="85"/>
      <c r="D433" s="82">
        <f>D432/(COUNT(B419:C427,B408:C414)*2)</f>
        <v>0.9285714285714286</v>
      </c>
    </row>
    <row r="434" spans="1:7" x14ac:dyDescent="0.25">
      <c r="A434" s="5"/>
      <c r="B434" s="6"/>
      <c r="C434" s="7"/>
      <c r="D434" s="6"/>
    </row>
    <row r="435" spans="1:7" ht="18" x14ac:dyDescent="0.35">
      <c r="A435" s="282" t="s">
        <v>374</v>
      </c>
      <c r="B435" s="282"/>
      <c r="C435" s="282"/>
      <c r="D435" s="282"/>
      <c r="E435" s="282"/>
      <c r="F435" s="282"/>
    </row>
    <row r="436" spans="1:7" x14ac:dyDescent="0.25">
      <c r="A436" s="195">
        <f>+B11</f>
        <v>42887</v>
      </c>
      <c r="B436" s="6"/>
      <c r="C436" s="7"/>
      <c r="D436" s="6"/>
    </row>
    <row r="437" spans="1:7" ht="18" x14ac:dyDescent="0.25">
      <c r="A437" s="280" t="s">
        <v>375</v>
      </c>
      <c r="B437" s="281"/>
      <c r="C437" s="281"/>
      <c r="D437" s="281"/>
      <c r="E437" s="281"/>
      <c r="F437" s="281"/>
    </row>
    <row r="438" spans="1:7" ht="29.25" customHeight="1"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518</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0" t="s">
        <v>31</v>
      </c>
      <c r="B444" s="281"/>
      <c r="C444" s="281"/>
      <c r="D444" s="281"/>
      <c r="E444" s="281"/>
      <c r="F444" s="281"/>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2" t="s">
        <v>180</v>
      </c>
      <c r="B454" s="282"/>
      <c r="C454" s="282"/>
      <c r="D454" s="282"/>
      <c r="E454" s="282"/>
      <c r="F454" s="282"/>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5">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2" t="s">
        <v>87</v>
      </c>
      <c r="B464" s="282"/>
      <c r="C464" s="282"/>
      <c r="D464" s="282"/>
      <c r="E464" s="282"/>
      <c r="F464" s="282"/>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2" t="s">
        <v>151</v>
      </c>
      <c r="B473" s="282"/>
      <c r="C473" s="282"/>
      <c r="D473" s="282"/>
      <c r="E473" s="282"/>
      <c r="F473" s="282"/>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v>1</v>
      </c>
      <c r="C483" s="170"/>
      <c r="D483" s="168" t="s">
        <v>528</v>
      </c>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1</v>
      </c>
      <c r="C486" s="170"/>
      <c r="D486" s="168" t="s">
        <v>547</v>
      </c>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24</v>
      </c>
    </row>
    <row r="492" spans="1:7" x14ac:dyDescent="0.25">
      <c r="A492" s="19" t="s">
        <v>37</v>
      </c>
      <c r="B492" s="20"/>
      <c r="C492" s="21"/>
      <c r="D492" s="63">
        <f>D491/(COUNT(B475:C489)*2)</f>
        <v>0.92307692307692313</v>
      </c>
    </row>
    <row r="493" spans="1:7" x14ac:dyDescent="0.25">
      <c r="A493" s="9"/>
      <c r="B493" s="6"/>
      <c r="C493" s="7"/>
      <c r="D493" s="6"/>
    </row>
    <row r="494" spans="1:7" ht="18" x14ac:dyDescent="0.35">
      <c r="A494" s="282" t="s">
        <v>152</v>
      </c>
      <c r="B494" s="282"/>
      <c r="C494" s="282"/>
      <c r="D494" s="282"/>
      <c r="E494" s="282"/>
      <c r="F494" s="282"/>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5">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0.98</v>
      </c>
    </row>
    <row r="504" spans="1:6" ht="22.5" x14ac:dyDescent="0.3">
      <c r="A504" s="71" t="s">
        <v>47</v>
      </c>
      <c r="B504" s="72"/>
      <c r="C504" s="73"/>
      <c r="D504" s="74">
        <f>SUM(D500,D491,D461,D451,D402,D349,D321,D40,D470,D288,D245,D149,D432,D189,D96)</f>
        <v>513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0.95</v>
      </c>
    </row>
  </sheetData>
  <sheetProtection algorithmName="SHA-512" hashValue="FakHW+02EYuQmVw896sH+yZdS18gp1JqcpcDYfuA9pyCsE1Cg5TLbdcWGOiaaOASSxI09DqxlDsXibMGcThSHA==" saltValue="2J4WUgn7B7weL2dzr9BTV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31" zoomScale="80" zoomScaleNormal="80" workbookViewId="0">
      <selection activeCell="D45" sqref="D45:D4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0"/>
      <c r="E1" s="310"/>
      <c r="F1" s="310"/>
      <c r="G1" s="310"/>
      <c r="H1" s="310"/>
      <c r="I1" s="310"/>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287" t="s">
        <v>52</v>
      </c>
      <c r="B6" s="287"/>
      <c r="C6" s="287"/>
      <c r="D6" s="287"/>
      <c r="E6" s="287"/>
      <c r="F6" s="287"/>
      <c r="G6" s="216"/>
      <c r="H6" s="216"/>
      <c r="I6" s="216"/>
    </row>
    <row r="7" spans="1:9" s="36" customFormat="1" ht="21.75" customHeight="1" x14ac:dyDescent="0.5">
      <c r="A7" s="288" t="str">
        <f>'A1 Exploitation'!A8:F8</f>
        <v>Centre Urbain Nord</v>
      </c>
      <c r="B7" s="288"/>
      <c r="C7" s="288"/>
      <c r="D7" s="288"/>
      <c r="E7" s="288"/>
      <c r="F7" s="288"/>
      <c r="G7" s="216"/>
      <c r="H7" s="216"/>
      <c r="I7" s="216"/>
    </row>
    <row r="8" spans="1:9" s="36" customFormat="1" ht="24.75" x14ac:dyDescent="0.5">
      <c r="A8" s="38" t="s">
        <v>44</v>
      </c>
      <c r="B8" s="311" t="str">
        <f>'A2 Exploitation'!B9:F9</f>
        <v>Mme Meriam CHOUCHENE &amp; M. Bilel HAMDI</v>
      </c>
      <c r="C8" s="311"/>
      <c r="D8" s="311"/>
      <c r="E8" s="311"/>
      <c r="F8" s="311"/>
      <c r="G8" s="216"/>
      <c r="H8" s="216"/>
      <c r="I8" s="216"/>
    </row>
    <row r="9" spans="1:9" s="36" customFormat="1" ht="24" x14ac:dyDescent="0.45">
      <c r="A9" s="39" t="s">
        <v>46</v>
      </c>
      <c r="B9" s="312" t="str">
        <f>'A2 Exploitation'!B10:F10</f>
        <v>Directeur magasin &amp; chefs rayons</v>
      </c>
      <c r="C9" s="312"/>
      <c r="D9" s="312"/>
      <c r="E9" s="312"/>
      <c r="F9" s="312"/>
      <c r="G9" s="216"/>
      <c r="H9" s="216"/>
      <c r="I9" s="216"/>
    </row>
    <row r="10" spans="1:9" s="36" customFormat="1" ht="24.75" x14ac:dyDescent="0.5">
      <c r="A10" s="38" t="s">
        <v>45</v>
      </c>
      <c r="B10" s="309">
        <f>'A2 Exploitation'!B11:F11</f>
        <v>42887</v>
      </c>
      <c r="C10" s="309"/>
      <c r="D10" s="309"/>
      <c r="E10" s="309"/>
      <c r="F10" s="309"/>
      <c r="G10" s="216"/>
      <c r="H10" s="216"/>
      <c r="I10" s="216"/>
    </row>
    <row r="11" spans="1:9" s="36" customFormat="1" ht="24.75" x14ac:dyDescent="0.5">
      <c r="A11" s="38" t="s">
        <v>341</v>
      </c>
      <c r="B11" s="301">
        <f>D198</f>
        <v>0.96052631578947367</v>
      </c>
      <c r="C11" s="301"/>
      <c r="D11" s="301"/>
      <c r="E11" s="301"/>
      <c r="F11" s="301"/>
      <c r="G11" s="216"/>
      <c r="H11" s="216"/>
      <c r="I11" s="216"/>
    </row>
    <row r="12" spans="1:9" s="36" customFormat="1" ht="22.5" x14ac:dyDescent="0.45">
      <c r="A12" s="35"/>
      <c r="D12" s="292"/>
      <c r="E12" s="292"/>
      <c r="F12" s="292"/>
      <c r="G12" s="292"/>
      <c r="H12" s="292"/>
      <c r="I12" s="40"/>
    </row>
    <row r="13" spans="1:9" s="36" customFormat="1" ht="11.25" customHeight="1" x14ac:dyDescent="0.3">
      <c r="A13" s="293" t="s">
        <v>32</v>
      </c>
      <c r="B13" s="294" t="s">
        <v>33</v>
      </c>
      <c r="C13" s="294"/>
      <c r="D13" s="294" t="s">
        <v>48</v>
      </c>
      <c r="E13" s="294" t="s">
        <v>213</v>
      </c>
      <c r="F13" s="294" t="s">
        <v>214</v>
      </c>
    </row>
    <row r="14" spans="1:9" s="36" customFormat="1" ht="12.75" customHeight="1" x14ac:dyDescent="0.3">
      <c r="A14" s="293"/>
      <c r="B14" s="70" t="s">
        <v>36</v>
      </c>
      <c r="C14" s="70" t="s">
        <v>35</v>
      </c>
      <c r="D14" s="294"/>
      <c r="E14" s="294"/>
      <c r="F14" s="294"/>
    </row>
    <row r="15" spans="1:9" x14ac:dyDescent="0.3">
      <c r="A15" s="41"/>
      <c r="B15" s="41"/>
      <c r="C15" s="41"/>
      <c r="D15" s="41"/>
    </row>
    <row r="16" spans="1:9" ht="19.5" x14ac:dyDescent="0.4">
      <c r="A16" s="302" t="s">
        <v>0</v>
      </c>
      <c r="B16" s="303"/>
      <c r="C16" s="303"/>
      <c r="D16" s="303"/>
      <c r="E16" s="303"/>
      <c r="F16" s="303"/>
    </row>
    <row r="17" spans="1:6" ht="35.25" customHeight="1" x14ac:dyDescent="0.3">
      <c r="A17" s="41" t="s">
        <v>316</v>
      </c>
      <c r="B17" s="221">
        <v>1</v>
      </c>
      <c r="C17" s="221"/>
      <c r="D17" s="222" t="s">
        <v>548</v>
      </c>
      <c r="E17" s="221"/>
      <c r="F17" s="221"/>
    </row>
    <row r="18" spans="1:6" x14ac:dyDescent="0.3">
      <c r="A18" s="48" t="s">
        <v>89</v>
      </c>
      <c r="B18" s="221">
        <v>2</v>
      </c>
      <c r="C18" s="221"/>
      <c r="D18" s="222"/>
      <c r="E18" s="221"/>
      <c r="F18" s="221"/>
    </row>
    <row r="19" spans="1:6" x14ac:dyDescent="0.3">
      <c r="A19" s="41" t="s">
        <v>90</v>
      </c>
      <c r="B19" s="221">
        <v>1</v>
      </c>
      <c r="C19" s="221"/>
      <c r="D19" s="222" t="s">
        <v>546</v>
      </c>
      <c r="E19" s="222"/>
      <c r="F19" s="221"/>
    </row>
    <row r="20" spans="1:6" x14ac:dyDescent="0.3">
      <c r="A20" s="41" t="s">
        <v>164</v>
      </c>
      <c r="B20" s="221">
        <v>2</v>
      </c>
      <c r="C20" s="221"/>
      <c r="D20" s="222"/>
      <c r="E20" s="221"/>
      <c r="F20" s="221"/>
    </row>
    <row r="21" spans="1:6" x14ac:dyDescent="0.3">
      <c r="A21" s="87" t="s">
        <v>236</v>
      </c>
      <c r="B21" s="221">
        <v>2</v>
      </c>
      <c r="C21" s="221"/>
      <c r="D21" s="224"/>
      <c r="E21" s="221"/>
      <c r="F21" s="221"/>
    </row>
    <row r="22" spans="1:6" x14ac:dyDescent="0.3">
      <c r="A22" s="304" t="s">
        <v>38</v>
      </c>
      <c r="B22" s="305"/>
      <c r="C22" s="306"/>
      <c r="D22" s="215">
        <f>SUM(B17:C21)</f>
        <v>8</v>
      </c>
    </row>
    <row r="23" spans="1:6" x14ac:dyDescent="0.3">
      <c r="A23" s="298" t="s">
        <v>342</v>
      </c>
      <c r="B23" s="299"/>
      <c r="C23" s="300"/>
      <c r="D23" s="65">
        <f>D22/(COUNT(B17:C21)*2)</f>
        <v>0.8</v>
      </c>
    </row>
    <row r="24" spans="1:6" s="50" customFormat="1" x14ac:dyDescent="0.3">
      <c r="A24" s="54"/>
      <c r="B24" s="55"/>
      <c r="C24" s="55"/>
      <c r="D24" s="56"/>
    </row>
    <row r="25" spans="1:6" ht="19.5" x14ac:dyDescent="0.4">
      <c r="A25" s="307" t="s">
        <v>4</v>
      </c>
      <c r="B25" s="308"/>
      <c r="C25" s="308"/>
      <c r="D25" s="308"/>
      <c r="E25" s="308"/>
      <c r="F25" s="308"/>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8" t="s">
        <v>38</v>
      </c>
      <c r="B32" s="299"/>
      <c r="C32" s="300"/>
      <c r="D32" s="214">
        <f>SUM(B26:C31)</f>
        <v>12</v>
      </c>
    </row>
    <row r="33" spans="1:6" x14ac:dyDescent="0.3">
      <c r="A33" s="298" t="s">
        <v>342</v>
      </c>
      <c r="B33" s="299"/>
      <c r="C33" s="300"/>
      <c r="D33" s="65">
        <f>D32/(COUNT(B26:C31)*2)</f>
        <v>1</v>
      </c>
    </row>
    <row r="34" spans="1:6" s="50" customFormat="1" x14ac:dyDescent="0.3">
      <c r="A34" s="54"/>
      <c r="B34" s="55"/>
      <c r="C34" s="55"/>
      <c r="D34" s="56"/>
    </row>
    <row r="35" spans="1:6" s="50" customFormat="1" ht="19.5" x14ac:dyDescent="0.4">
      <c r="A35" s="307" t="s">
        <v>246</v>
      </c>
      <c r="B35" s="308"/>
      <c r="C35" s="308"/>
      <c r="D35" s="308"/>
      <c r="E35" s="308"/>
      <c r="F35" s="308"/>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8" t="s">
        <v>38</v>
      </c>
      <c r="B41" s="299"/>
      <c r="C41" s="300"/>
      <c r="D41" s="214">
        <f>SUM(B36:C40)</f>
        <v>10</v>
      </c>
      <c r="E41" s="37"/>
      <c r="F41" s="37"/>
    </row>
    <row r="42" spans="1:6" s="50" customFormat="1" x14ac:dyDescent="0.3">
      <c r="A42" s="298" t="s">
        <v>342</v>
      </c>
      <c r="B42" s="299"/>
      <c r="C42" s="300"/>
      <c r="D42" s="65">
        <f>D41/(COUNT(B36:C40)*2)</f>
        <v>1</v>
      </c>
      <c r="E42" s="37"/>
      <c r="F42" s="37"/>
    </row>
    <row r="43" spans="1:6" s="50" customFormat="1" x14ac:dyDescent="0.3">
      <c r="A43" s="90"/>
      <c r="B43" s="91"/>
      <c r="C43" s="91"/>
      <c r="D43" s="92"/>
    </row>
    <row r="44" spans="1:6" ht="19.5" x14ac:dyDescent="0.4">
      <c r="A44" s="313" t="s">
        <v>21</v>
      </c>
      <c r="B44" s="314"/>
      <c r="C44" s="314"/>
      <c r="D44" s="314"/>
      <c r="E44" s="314"/>
      <c r="F44" s="314"/>
    </row>
    <row r="45" spans="1:6" ht="33" x14ac:dyDescent="0.3">
      <c r="A45" s="41" t="s">
        <v>317</v>
      </c>
      <c r="B45" s="221">
        <v>2</v>
      </c>
      <c r="C45" s="221"/>
      <c r="D45" s="222" t="s">
        <v>550</v>
      </c>
      <c r="E45" s="221"/>
      <c r="F45" s="221"/>
    </row>
    <row r="46" spans="1:6" x14ac:dyDescent="0.3">
      <c r="A46" s="41" t="s">
        <v>92</v>
      </c>
      <c r="B46" s="221">
        <v>2</v>
      </c>
      <c r="C46" s="221"/>
      <c r="D46" s="225"/>
      <c r="E46" s="221"/>
      <c r="F46" s="221"/>
    </row>
    <row r="47" spans="1:6" ht="33" x14ac:dyDescent="0.3">
      <c r="A47" s="41" t="s">
        <v>262</v>
      </c>
      <c r="B47" s="221">
        <v>1</v>
      </c>
      <c r="C47" s="221"/>
      <c r="D47" s="222" t="s">
        <v>541</v>
      </c>
      <c r="E47" s="221"/>
      <c r="F47" s="221"/>
    </row>
    <row r="48" spans="1:6" x14ac:dyDescent="0.3">
      <c r="A48" s="41" t="s">
        <v>24</v>
      </c>
      <c r="B48" s="221">
        <v>2</v>
      </c>
      <c r="C48" s="221"/>
      <c r="D48" s="222"/>
      <c r="E48" s="221"/>
      <c r="F48" s="221"/>
    </row>
    <row r="49" spans="1:6" x14ac:dyDescent="0.3">
      <c r="A49" s="41" t="s">
        <v>93</v>
      </c>
      <c r="B49" s="221">
        <v>2</v>
      </c>
      <c r="C49" s="221"/>
      <c r="D49" s="222" t="s">
        <v>543</v>
      </c>
      <c r="E49" s="221"/>
      <c r="F49" s="221"/>
    </row>
    <row r="50" spans="1:6" ht="18" x14ac:dyDescent="0.35">
      <c r="A50" s="76" t="s">
        <v>343</v>
      </c>
      <c r="B50" s="221">
        <v>2</v>
      </c>
      <c r="C50" s="248" t="str">
        <f>IF(B50=0, -5, "0")</f>
        <v>0</v>
      </c>
      <c r="D50" s="225"/>
      <c r="E50" s="221"/>
      <c r="F50" s="221"/>
    </row>
    <row r="51" spans="1:6" x14ac:dyDescent="0.3">
      <c r="A51" s="298" t="s">
        <v>38</v>
      </c>
      <c r="B51" s="299"/>
      <c r="C51" s="300"/>
      <c r="D51" s="214">
        <f>SUM(B45:C50)</f>
        <v>11</v>
      </c>
    </row>
    <row r="52" spans="1:6" x14ac:dyDescent="0.3">
      <c r="A52" s="298" t="s">
        <v>342</v>
      </c>
      <c r="B52" s="299"/>
      <c r="C52" s="300"/>
      <c r="D52" s="65">
        <f>D51/(COUNT(B45:C50)*2)</f>
        <v>0.91666666666666663</v>
      </c>
    </row>
    <row r="53" spans="1:6" s="50" customFormat="1" x14ac:dyDescent="0.3">
      <c r="A53" s="54"/>
      <c r="B53" s="55"/>
      <c r="C53" s="55"/>
      <c r="D53" s="56"/>
    </row>
    <row r="54" spans="1:6" ht="19.5" x14ac:dyDescent="0.4">
      <c r="A54" s="307" t="s">
        <v>8</v>
      </c>
      <c r="B54" s="308"/>
      <c r="C54" s="308"/>
      <c r="D54" s="308"/>
      <c r="E54" s="308"/>
      <c r="F54" s="308"/>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24" customHeight="1"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8" t="s">
        <v>38</v>
      </c>
      <c r="B62" s="299"/>
      <c r="C62" s="300"/>
      <c r="D62" s="214">
        <f>SUM(B55:C61)</f>
        <v>14</v>
      </c>
    </row>
    <row r="63" spans="1:6" x14ac:dyDescent="0.3">
      <c r="A63" s="298" t="s">
        <v>342</v>
      </c>
      <c r="B63" s="299"/>
      <c r="C63" s="300"/>
      <c r="D63" s="65">
        <f>D62/(COUNT(B55:C61)*2)</f>
        <v>1</v>
      </c>
    </row>
    <row r="64" spans="1:6" s="50" customFormat="1" x14ac:dyDescent="0.3">
      <c r="A64" s="54"/>
      <c r="B64" s="55"/>
      <c r="C64" s="55"/>
      <c r="D64" s="56"/>
    </row>
    <row r="65" spans="1:6" ht="19.5" x14ac:dyDescent="0.4">
      <c r="A65" s="307" t="s">
        <v>143</v>
      </c>
      <c r="B65" s="308"/>
      <c r="C65" s="308"/>
      <c r="D65" s="308"/>
      <c r="E65" s="308"/>
      <c r="F65" s="308"/>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22" t="s">
        <v>538</v>
      </c>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561</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8" t="s">
        <v>38</v>
      </c>
      <c r="B83" s="299"/>
      <c r="C83" s="300"/>
      <c r="D83" s="214">
        <f>SUM(B66:C82)</f>
        <v>28</v>
      </c>
    </row>
    <row r="84" spans="1:6" x14ac:dyDescent="0.3">
      <c r="A84" s="298" t="s">
        <v>342</v>
      </c>
      <c r="B84" s="299"/>
      <c r="C84" s="300"/>
      <c r="D84" s="65">
        <f>D83/(COUNT(B66:C82)*2)</f>
        <v>1</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3" t="s">
        <v>320</v>
      </c>
      <c r="B87" s="237">
        <v>1</v>
      </c>
      <c r="C87" s="228"/>
      <c r="D87" s="222" t="s">
        <v>549</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51" x14ac:dyDescent="0.4">
      <c r="A91" s="48" t="s">
        <v>286</v>
      </c>
      <c r="B91" s="237">
        <v>1</v>
      </c>
      <c r="C91" s="228"/>
      <c r="D91" s="222" t="s">
        <v>531</v>
      </c>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t="s">
        <v>533</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535</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8" t="s">
        <v>38</v>
      </c>
      <c r="B101" s="299"/>
      <c r="C101" s="300"/>
      <c r="D101" s="214">
        <f>SUM(B87:C100)</f>
        <v>26</v>
      </c>
    </row>
    <row r="102" spans="1:6" x14ac:dyDescent="0.3">
      <c r="A102" s="298" t="s">
        <v>342</v>
      </c>
      <c r="B102" s="299"/>
      <c r="C102" s="300"/>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7" t="s">
        <v>238</v>
      </c>
      <c r="B105" s="308"/>
      <c r="C105" s="308"/>
      <c r="D105" s="308"/>
      <c r="E105" s="308"/>
      <c r="F105" s="308"/>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8">
        <v>2</v>
      </c>
      <c r="B117" s="299"/>
      <c r="C117" s="300"/>
      <c r="D117" s="214">
        <f>SUM(B106:C116)</f>
        <v>22</v>
      </c>
      <c r="E117" s="37"/>
      <c r="F117" s="37"/>
    </row>
    <row r="118" spans="1:6" s="50" customFormat="1" x14ac:dyDescent="0.3">
      <c r="A118" s="298" t="s">
        <v>342</v>
      </c>
      <c r="B118" s="299"/>
      <c r="C118" s="300"/>
      <c r="D118" s="65">
        <f>D117/(COUNT(B106:C116)*2)</f>
        <v>1</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ht="66" x14ac:dyDescent="0.3">
      <c r="A121" s="87" t="s">
        <v>322</v>
      </c>
      <c r="B121" s="238">
        <v>1</v>
      </c>
      <c r="C121" s="221"/>
      <c r="D121" s="240" t="s">
        <v>562</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51" x14ac:dyDescent="0.4">
      <c r="A125" s="41" t="s">
        <v>339</v>
      </c>
      <c r="B125" s="238">
        <v>1</v>
      </c>
      <c r="C125" s="228"/>
      <c r="D125" s="222" t="s">
        <v>532</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529</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560</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8" t="s">
        <v>38</v>
      </c>
      <c r="B132" s="299"/>
      <c r="C132" s="300"/>
      <c r="D132" s="214">
        <f>SUM(B121:C131)</f>
        <v>20</v>
      </c>
    </row>
    <row r="133" spans="1:6" x14ac:dyDescent="0.3">
      <c r="A133" s="298" t="s">
        <v>342</v>
      </c>
      <c r="B133" s="299"/>
      <c r="C133" s="300"/>
      <c r="D133" s="63">
        <f>D132/(COUNT(B121:C131)*2)</f>
        <v>0.90909090909090906</v>
      </c>
    </row>
    <row r="134" spans="1:6" s="50" customFormat="1" x14ac:dyDescent="0.3">
      <c r="A134" s="54"/>
      <c r="B134" s="55"/>
      <c r="C134" s="55"/>
      <c r="D134" s="61"/>
    </row>
    <row r="135" spans="1:6" ht="19.5" x14ac:dyDescent="0.4">
      <c r="A135" s="307" t="s">
        <v>78</v>
      </c>
      <c r="B135" s="308"/>
      <c r="C135" s="308"/>
      <c r="D135" s="308"/>
      <c r="E135" s="308"/>
      <c r="F135" s="308"/>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8" t="s">
        <v>38</v>
      </c>
      <c r="B148" s="299"/>
      <c r="C148" s="300"/>
      <c r="D148" s="214">
        <f>SUM(B136:C147)</f>
        <v>24</v>
      </c>
    </row>
    <row r="149" spans="1:6" x14ac:dyDescent="0.3">
      <c r="A149" s="298" t="s">
        <v>342</v>
      </c>
      <c r="B149" s="299"/>
      <c r="C149" s="300"/>
      <c r="D149" s="65">
        <f>D148/(COUNT(B136:C147)*2)</f>
        <v>1</v>
      </c>
    </row>
    <row r="150" spans="1:6" s="50" customFormat="1" x14ac:dyDescent="0.3">
      <c r="A150" s="54"/>
      <c r="B150" s="55"/>
      <c r="C150" s="55"/>
      <c r="D150" s="56"/>
    </row>
    <row r="151" spans="1:6" ht="19.5" x14ac:dyDescent="0.4">
      <c r="A151" s="307" t="s">
        <v>243</v>
      </c>
      <c r="B151" s="308"/>
      <c r="C151" s="308"/>
      <c r="D151" s="308"/>
      <c r="E151" s="308"/>
      <c r="F151" s="308"/>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1</v>
      </c>
      <c r="C155" s="248" t="str">
        <f>IF(B155=0, -5, "0")</f>
        <v>0</v>
      </c>
      <c r="D155" s="222" t="s">
        <v>563</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8" t="s">
        <v>38</v>
      </c>
      <c r="B160" s="305"/>
      <c r="C160" s="306"/>
      <c r="D160" s="215">
        <f>SUM(B152:C159)</f>
        <v>15</v>
      </c>
    </row>
    <row r="161" spans="1:6" x14ac:dyDescent="0.3">
      <c r="A161" s="298" t="s">
        <v>342</v>
      </c>
      <c r="B161" s="299"/>
      <c r="C161" s="300"/>
      <c r="D161" s="65">
        <f>D160/(COUNT(B152:C159)*2)</f>
        <v>0.9375</v>
      </c>
    </row>
    <row r="162" spans="1:6" s="50" customFormat="1" x14ac:dyDescent="0.3">
      <c r="A162" s="54"/>
      <c r="B162" s="55"/>
      <c r="C162" s="57"/>
      <c r="D162" s="58"/>
    </row>
    <row r="163" spans="1:6" ht="19.5" x14ac:dyDescent="0.4">
      <c r="A163" s="307" t="s">
        <v>85</v>
      </c>
      <c r="B163" s="308"/>
      <c r="C163" s="308"/>
      <c r="D163" s="308"/>
      <c r="E163" s="308"/>
      <c r="F163" s="308"/>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8" t="s">
        <v>38</v>
      </c>
      <c r="B168" s="299"/>
      <c r="C168" s="300"/>
      <c r="D168" s="214">
        <f>SUM(B164:C167)</f>
        <v>8</v>
      </c>
    </row>
    <row r="169" spans="1:6" x14ac:dyDescent="0.3">
      <c r="A169" s="298" t="s">
        <v>342</v>
      </c>
      <c r="B169" s="299"/>
      <c r="C169" s="300"/>
      <c r="D169" s="65">
        <f>D168/(COUNT(B164:C167)*2)</f>
        <v>1</v>
      </c>
    </row>
    <row r="170" spans="1:6" s="50" customFormat="1" x14ac:dyDescent="0.3">
      <c r="A170" s="54"/>
      <c r="B170" s="55"/>
      <c r="C170" s="55"/>
      <c r="D170" s="56"/>
    </row>
    <row r="171" spans="1:6" ht="19.5" x14ac:dyDescent="0.4">
      <c r="A171" s="315" t="s">
        <v>17</v>
      </c>
      <c r="B171" s="316"/>
      <c r="C171" s="316"/>
      <c r="D171" s="316"/>
      <c r="E171" s="316"/>
      <c r="F171" s="316"/>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8" t="s">
        <v>38</v>
      </c>
      <c r="B176" s="299"/>
      <c r="C176" s="300"/>
      <c r="D176" s="214">
        <f>SUM(B172:C175)</f>
        <v>8</v>
      </c>
    </row>
    <row r="177" spans="1:6" x14ac:dyDescent="0.3">
      <c r="A177" s="298" t="s">
        <v>342</v>
      </c>
      <c r="B177" s="299"/>
      <c r="C177" s="300"/>
      <c r="D177" s="65">
        <f>D176/(COUNT(B172:C175)*2)</f>
        <v>1</v>
      </c>
    </row>
    <row r="178" spans="1:6" s="50" customFormat="1" x14ac:dyDescent="0.3">
      <c r="A178" s="54"/>
      <c r="B178" s="55"/>
      <c r="C178" s="55"/>
      <c r="D178" s="56"/>
    </row>
    <row r="179" spans="1:6" ht="19.5" x14ac:dyDescent="0.4">
      <c r="A179" s="307" t="s">
        <v>87</v>
      </c>
      <c r="B179" s="308"/>
      <c r="C179" s="308"/>
      <c r="D179" s="308"/>
      <c r="E179" s="308"/>
      <c r="F179" s="308"/>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33" x14ac:dyDescent="0.3">
      <c r="A184" s="41" t="s">
        <v>356</v>
      </c>
      <c r="B184" s="221">
        <v>1</v>
      </c>
      <c r="C184" s="221"/>
      <c r="D184" s="222" t="s">
        <v>536</v>
      </c>
      <c r="E184" s="221"/>
      <c r="F184" s="221"/>
    </row>
    <row r="185" spans="1:6" x14ac:dyDescent="0.3">
      <c r="A185" s="298" t="s">
        <v>38</v>
      </c>
      <c r="B185" s="299"/>
      <c r="C185" s="300"/>
      <c r="D185" s="214">
        <f>SUM(B180:C184)</f>
        <v>9</v>
      </c>
    </row>
    <row r="186" spans="1:6" x14ac:dyDescent="0.3">
      <c r="A186" s="298" t="s">
        <v>342</v>
      </c>
      <c r="B186" s="299"/>
      <c r="C186" s="300"/>
      <c r="D186" s="65">
        <f>D185/(COUNT(B180:C184)*2)</f>
        <v>0.9</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98" t="s">
        <v>38</v>
      </c>
      <c r="B193" s="299"/>
      <c r="C193" s="300"/>
      <c r="D193" s="97">
        <f>SUM(B189:C192)</f>
        <v>4</v>
      </c>
    </row>
    <row r="194" spans="1:4" x14ac:dyDescent="0.3">
      <c r="A194" s="298" t="s">
        <v>342</v>
      </c>
      <c r="B194" s="299"/>
      <c r="C194" s="300"/>
      <c r="D194" s="65">
        <f>D193/(COUNT(B189:C192)*2)</f>
        <v>1</v>
      </c>
    </row>
    <row r="196" spans="1:4" ht="18" x14ac:dyDescent="0.35">
      <c r="A196" s="121" t="s">
        <v>525</v>
      </c>
      <c r="B196" s="120"/>
      <c r="C196" s="120"/>
      <c r="D196" s="220">
        <v>0.6</v>
      </c>
    </row>
    <row r="197" spans="1:4" ht="22.5" x14ac:dyDescent="0.3">
      <c r="A197" s="71" t="s">
        <v>47</v>
      </c>
      <c r="B197" s="72"/>
      <c r="C197" s="73"/>
      <c r="D197" s="74">
        <f>SUM(D193,D185,D176,D168,D160,D62,D51,D32,D22,D117,D148,D132,D101,D83,D41)</f>
        <v>219</v>
      </c>
    </row>
    <row r="198" spans="1:4" ht="22.5" x14ac:dyDescent="0.3">
      <c r="A198" s="71" t="s">
        <v>378</v>
      </c>
      <c r="B198" s="72"/>
      <c r="C198" s="73"/>
      <c r="D198" s="75">
        <f>D197/(COUNT(B189:C192,B180:C184,B172:C175,B164:C167,B152:C159,B55:C61,B45:C50,B26:C31,B17:C21,B106:C116,B136:C147,B121:C131,B87:C100,B66:C82,B36:C40)*2)</f>
        <v>0.96052631578947367</v>
      </c>
    </row>
  </sheetData>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357" zoomScale="89" zoomScaleNormal="70" zoomScaleSheetLayoutView="89" workbookViewId="0">
      <selection activeCell="D369" sqref="D36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5">
      <c r="A8" s="288" t="str">
        <f>'Page de garde'!D18</f>
        <v>Centre Urbain Nord</v>
      </c>
      <c r="B8" s="288"/>
      <c r="C8" s="288"/>
      <c r="D8" s="288"/>
      <c r="E8" s="288"/>
      <c r="F8" s="288"/>
      <c r="G8" s="216"/>
      <c r="H8" s="216"/>
      <c r="I8" s="213"/>
    </row>
    <row r="9" spans="1:9" ht="24.75" x14ac:dyDescent="0.5">
      <c r="A9" s="38" t="s">
        <v>44</v>
      </c>
      <c r="B9" s="289" t="s">
        <v>582</v>
      </c>
      <c r="C9" s="289"/>
      <c r="D9" s="289"/>
      <c r="E9" s="289"/>
      <c r="F9" s="289"/>
      <c r="G9" s="216"/>
      <c r="H9" s="216"/>
      <c r="I9" s="213"/>
    </row>
    <row r="10" spans="1:9" ht="24" x14ac:dyDescent="0.45">
      <c r="A10" s="39" t="s">
        <v>46</v>
      </c>
      <c r="B10" s="290" t="s">
        <v>583</v>
      </c>
      <c r="C10" s="290"/>
      <c r="D10" s="290"/>
      <c r="E10" s="290"/>
      <c r="F10" s="290"/>
      <c r="G10" s="216"/>
      <c r="H10" s="216"/>
      <c r="I10" s="213"/>
    </row>
    <row r="11" spans="1:9" ht="24.75" x14ac:dyDescent="0.5">
      <c r="A11" s="38" t="s">
        <v>45</v>
      </c>
      <c r="B11" s="285">
        <v>42948</v>
      </c>
      <c r="C11" s="285"/>
      <c r="D11" s="285"/>
      <c r="E11" s="285"/>
      <c r="F11" s="285"/>
      <c r="G11" s="216"/>
      <c r="H11" s="216"/>
      <c r="I11" s="213"/>
    </row>
    <row r="12" spans="1:9" ht="24.75" x14ac:dyDescent="0.5">
      <c r="A12" s="38" t="s">
        <v>276</v>
      </c>
      <c r="B12" s="291">
        <f>D505</f>
        <v>0.94169611307420498</v>
      </c>
      <c r="C12" s="291"/>
      <c r="D12" s="291"/>
      <c r="E12" s="291"/>
      <c r="F12" s="291"/>
      <c r="G12" s="216"/>
      <c r="H12" s="216"/>
      <c r="I12" s="213"/>
    </row>
    <row r="13" spans="1:9" ht="22.5" x14ac:dyDescent="0.45">
      <c r="A13" s="35"/>
      <c r="B13" s="36"/>
      <c r="C13" s="36"/>
      <c r="D13" s="292"/>
      <c r="E13" s="292"/>
      <c r="F13" s="292"/>
      <c r="G13" s="292"/>
      <c r="H13" s="292"/>
      <c r="I13" s="3"/>
    </row>
    <row r="14" spans="1:9" ht="16.5" customHeight="1" x14ac:dyDescent="0.3">
      <c r="A14" s="293" t="s">
        <v>32</v>
      </c>
      <c r="B14" s="294" t="s">
        <v>33</v>
      </c>
      <c r="C14" s="294"/>
      <c r="D14" s="294" t="s">
        <v>48</v>
      </c>
      <c r="E14" s="295" t="s">
        <v>358</v>
      </c>
      <c r="F14" s="294" t="s">
        <v>214</v>
      </c>
      <c r="G14" s="36"/>
      <c r="H14" s="36"/>
    </row>
    <row r="15" spans="1:9" ht="16.5" customHeight="1" x14ac:dyDescent="0.3">
      <c r="A15" s="293"/>
      <c r="B15" s="77" t="s">
        <v>36</v>
      </c>
      <c r="C15" s="77" t="s">
        <v>35</v>
      </c>
      <c r="D15" s="294"/>
      <c r="E15" s="295"/>
      <c r="F15" s="294"/>
      <c r="G15" s="36"/>
      <c r="H15" s="36"/>
    </row>
    <row r="16" spans="1:9" ht="18" x14ac:dyDescent="0.35">
      <c r="A16" s="282" t="s">
        <v>0</v>
      </c>
      <c r="B16" s="282"/>
      <c r="C16" s="282"/>
      <c r="D16" s="282"/>
      <c r="E16" s="282"/>
      <c r="F16" s="282"/>
      <c r="G16" s="36"/>
      <c r="H16" s="36"/>
    </row>
    <row r="17" spans="1:8" ht="18" x14ac:dyDescent="0.3">
      <c r="A17" s="182">
        <f>B11</f>
        <v>42948</v>
      </c>
      <c r="B17" s="36"/>
      <c r="C17" s="36"/>
      <c r="D17" s="36"/>
      <c r="E17" s="36"/>
      <c r="F17" s="36"/>
      <c r="G17" s="36"/>
      <c r="H17" s="36"/>
    </row>
    <row r="18" spans="1:8" ht="18" x14ac:dyDescent="0.25">
      <c r="A18" s="296" t="s">
        <v>1</v>
      </c>
      <c r="B18" s="297"/>
      <c r="C18" s="297"/>
      <c r="D18" s="297"/>
      <c r="E18" s="297"/>
      <c r="F18" s="297"/>
    </row>
    <row r="19" spans="1:8" x14ac:dyDescent="0.25">
      <c r="A19" s="169" t="s">
        <v>10</v>
      </c>
      <c r="B19" s="170">
        <v>2</v>
      </c>
      <c r="C19" s="170"/>
      <c r="D19" s="168"/>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80" t="s">
        <v>18</v>
      </c>
      <c r="B26" s="281"/>
      <c r="C26" s="281"/>
      <c r="D26" s="281"/>
      <c r="E26" s="281"/>
      <c r="F26" s="281"/>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584</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263">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282" t="s">
        <v>137</v>
      </c>
      <c r="B43" s="282"/>
      <c r="C43" s="282"/>
      <c r="D43" s="282"/>
      <c r="E43" s="282"/>
      <c r="F43" s="282"/>
    </row>
    <row r="44" spans="1:7" x14ac:dyDescent="0.25">
      <c r="A44" s="183">
        <f>B11</f>
        <v>42948</v>
      </c>
      <c r="B44" s="6"/>
      <c r="C44" s="7"/>
      <c r="D44" s="6"/>
    </row>
    <row r="45" spans="1:7" ht="16.5" x14ac:dyDescent="0.25">
      <c r="A45" s="283" t="s">
        <v>63</v>
      </c>
      <c r="B45" s="284"/>
      <c r="C45" s="284"/>
      <c r="D45" s="284"/>
      <c r="E45" s="284"/>
      <c r="F45" s="284"/>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0" t="s">
        <v>65</v>
      </c>
      <c r="B57" s="281"/>
      <c r="C57" s="281"/>
      <c r="D57" s="281"/>
      <c r="E57" s="281"/>
      <c r="F57" s="281"/>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1</v>
      </c>
      <c r="C61" s="170"/>
      <c r="D61" s="269" t="s">
        <v>585</v>
      </c>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75" x14ac:dyDescent="0.25">
      <c r="A64" s="108" t="s">
        <v>272</v>
      </c>
      <c r="B64" s="170">
        <v>1</v>
      </c>
      <c r="C64" s="217" t="str">
        <f>IF(B64=0, -5, "0")</f>
        <v>0</v>
      </c>
      <c r="D64" s="168" t="s">
        <v>591</v>
      </c>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90" x14ac:dyDescent="0.25">
      <c r="A70" s="107" t="s">
        <v>171</v>
      </c>
      <c r="B70" s="170">
        <v>1</v>
      </c>
      <c r="C70" s="218" t="str">
        <f>IF(B70=0, -5, "0")</f>
        <v>0</v>
      </c>
      <c r="D70" s="152" t="s">
        <v>588</v>
      </c>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30" x14ac:dyDescent="0.25">
      <c r="A73" s="169" t="s">
        <v>172</v>
      </c>
      <c r="B73" s="170">
        <v>2</v>
      </c>
      <c r="C73" s="171"/>
      <c r="D73" s="156" t="s">
        <v>589</v>
      </c>
      <c r="E73" s="173"/>
      <c r="F73" s="173"/>
    </row>
    <row r="74" spans="1:6" s="172" customFormat="1" x14ac:dyDescent="0.25">
      <c r="A74" s="169" t="s">
        <v>188</v>
      </c>
      <c r="B74" s="170">
        <v>2</v>
      </c>
      <c r="C74" s="171"/>
      <c r="D74" s="168" t="s">
        <v>604</v>
      </c>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33</v>
      </c>
    </row>
    <row r="82" spans="1:6" x14ac:dyDescent="0.25">
      <c r="A82" s="19" t="s">
        <v>37</v>
      </c>
      <c r="B82" s="20"/>
      <c r="C82" s="21"/>
      <c r="D82" s="63">
        <f>D81/(COUNT(B58:C80)*2)</f>
        <v>0.91666666666666663</v>
      </c>
    </row>
    <row r="83" spans="1:6" x14ac:dyDescent="0.25">
      <c r="A83" s="9"/>
      <c r="B83" s="6"/>
      <c r="C83" s="7"/>
      <c r="D83" s="6"/>
    </row>
    <row r="84" spans="1:6" ht="18" x14ac:dyDescent="0.25">
      <c r="A84" s="280" t="s">
        <v>25</v>
      </c>
      <c r="B84" s="281"/>
      <c r="C84" s="281"/>
      <c r="D84" s="281"/>
      <c r="E84" s="281"/>
      <c r="F84" s="281"/>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75" x14ac:dyDescent="0.25">
      <c r="A90" s="169" t="s">
        <v>293</v>
      </c>
      <c r="B90" s="170">
        <v>1</v>
      </c>
      <c r="C90" s="170"/>
      <c r="D90" s="156" t="s">
        <v>590</v>
      </c>
      <c r="E90" s="173"/>
      <c r="F90" s="147"/>
    </row>
    <row r="91" spans="1:6" ht="60" x14ac:dyDescent="0.25">
      <c r="A91" s="18" t="s">
        <v>260</v>
      </c>
      <c r="B91" s="170">
        <v>0</v>
      </c>
      <c r="C91" s="170"/>
      <c r="D91" s="270" t="s">
        <v>586</v>
      </c>
      <c r="E91" s="147" t="s">
        <v>587</v>
      </c>
      <c r="F91" s="147"/>
    </row>
    <row r="92" spans="1:6" ht="45" x14ac:dyDescent="0.25">
      <c r="A92" s="109" t="s">
        <v>287</v>
      </c>
      <c r="B92" s="170">
        <v>2</v>
      </c>
      <c r="C92" s="154"/>
      <c r="D92" s="264">
        <v>1</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60</v>
      </c>
    </row>
    <row r="97" spans="1:6" ht="18" x14ac:dyDescent="0.25">
      <c r="A97" s="78" t="s">
        <v>224</v>
      </c>
      <c r="B97" s="84"/>
      <c r="C97" s="85"/>
      <c r="D97" s="82">
        <f>D96/(COUNT(B85:C91,B46:C53,B58:C80)*2)</f>
        <v>0.90909090909090906</v>
      </c>
    </row>
    <row r="98" spans="1:6" x14ac:dyDescent="0.25">
      <c r="A98" s="5"/>
      <c r="B98" s="6"/>
      <c r="C98" s="7"/>
      <c r="D98" s="6"/>
    </row>
    <row r="99" spans="1:6" ht="18" x14ac:dyDescent="0.35">
      <c r="A99" s="282" t="s">
        <v>129</v>
      </c>
      <c r="B99" s="282"/>
      <c r="C99" s="282"/>
      <c r="D99" s="282"/>
      <c r="E99" s="282"/>
      <c r="F99" s="282"/>
    </row>
    <row r="100" spans="1:6" x14ac:dyDescent="0.25">
      <c r="A100" s="183">
        <f>B11</f>
        <v>42948</v>
      </c>
      <c r="B100" s="6"/>
      <c r="C100" s="7"/>
      <c r="D100" s="6"/>
    </row>
    <row r="101" spans="1:6" ht="16.5" x14ac:dyDescent="0.25">
      <c r="A101" s="283" t="s">
        <v>63</v>
      </c>
      <c r="B101" s="284"/>
      <c r="C101" s="284"/>
      <c r="D101" s="284"/>
      <c r="E101" s="284"/>
      <c r="F101" s="284"/>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1</v>
      </c>
      <c r="C106" s="170"/>
      <c r="D106" s="129" t="s">
        <v>594</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80" t="s">
        <v>133</v>
      </c>
      <c r="B113" s="281"/>
      <c r="C113" s="281"/>
      <c r="D113" s="281"/>
      <c r="E113" s="281"/>
      <c r="F113" s="281"/>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60" x14ac:dyDescent="0.25">
      <c r="A119" s="169" t="s">
        <v>175</v>
      </c>
      <c r="B119" s="170">
        <v>1</v>
      </c>
      <c r="C119" s="170"/>
      <c r="D119" s="12" t="s">
        <v>534</v>
      </c>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t="s">
        <v>604</v>
      </c>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80" t="s">
        <v>73</v>
      </c>
      <c r="B137" s="281"/>
      <c r="C137" s="281"/>
      <c r="D137" s="281"/>
      <c r="E137" s="281"/>
      <c r="F137" s="281"/>
    </row>
    <row r="138" spans="1:6" ht="30" x14ac:dyDescent="0.25">
      <c r="A138" s="169" t="s">
        <v>372</v>
      </c>
      <c r="B138" s="170">
        <v>2</v>
      </c>
      <c r="C138" s="170"/>
      <c r="D138" s="168"/>
      <c r="E138" s="146"/>
      <c r="F138" s="147"/>
    </row>
    <row r="139" spans="1:6" x14ac:dyDescent="0.25">
      <c r="A139" s="18" t="s">
        <v>144</v>
      </c>
      <c r="B139" s="170">
        <v>1</v>
      </c>
      <c r="C139" s="170"/>
      <c r="D139" s="143" t="s">
        <v>595</v>
      </c>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30" x14ac:dyDescent="0.3">
      <c r="A142" s="53" t="s">
        <v>149</v>
      </c>
      <c r="B142" s="170">
        <v>1</v>
      </c>
      <c r="C142" s="170"/>
      <c r="D142" s="156" t="s">
        <v>598</v>
      </c>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263">
        <v>0.66</v>
      </c>
      <c r="E145" s="7"/>
      <c r="F145" s="102"/>
    </row>
    <row r="146" spans="1:6" x14ac:dyDescent="0.25">
      <c r="A146" s="19" t="s">
        <v>38</v>
      </c>
      <c r="B146" s="19"/>
      <c r="C146" s="19"/>
      <c r="D146" s="19">
        <f>SUM(B138:C144)</f>
        <v>12</v>
      </c>
    </row>
    <row r="147" spans="1:6" x14ac:dyDescent="0.25">
      <c r="A147" s="19" t="s">
        <v>37</v>
      </c>
      <c r="B147" s="20"/>
      <c r="C147" s="21"/>
      <c r="D147" s="63">
        <f>D146/(COUNT(B138:C144)*2)</f>
        <v>0.8571428571428571</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0.94285714285714284</v>
      </c>
    </row>
    <row r="151" spans="1:6" x14ac:dyDescent="0.25">
      <c r="A151" s="9"/>
      <c r="B151" s="6"/>
      <c r="C151" s="7"/>
      <c r="D151" s="6"/>
    </row>
    <row r="152" spans="1:6" ht="18" x14ac:dyDescent="0.35">
      <c r="A152" s="282" t="s">
        <v>130</v>
      </c>
      <c r="B152" s="282"/>
      <c r="C152" s="282"/>
      <c r="D152" s="282"/>
      <c r="E152" s="282"/>
      <c r="F152" s="282"/>
    </row>
    <row r="153" spans="1:6" x14ac:dyDescent="0.25">
      <c r="A153" s="183">
        <f>B11</f>
        <v>42948</v>
      </c>
      <c r="B153" s="6"/>
      <c r="C153" s="7"/>
      <c r="D153" s="59"/>
    </row>
    <row r="154" spans="1:6" ht="16.5" x14ac:dyDescent="0.25">
      <c r="A154" s="283" t="s">
        <v>63</v>
      </c>
      <c r="B154" s="284"/>
      <c r="C154" s="284"/>
      <c r="D154" s="284"/>
      <c r="E154" s="284"/>
      <c r="F154" s="284"/>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0" t="s">
        <v>134</v>
      </c>
      <c r="B166" s="281"/>
      <c r="C166" s="281"/>
      <c r="D166" s="281"/>
      <c r="E166" s="281"/>
      <c r="F166" s="281"/>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t="s">
        <v>604</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t="s">
        <v>34</v>
      </c>
      <c r="C185" s="154"/>
      <c r="D185" s="263"/>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52</v>
      </c>
    </row>
    <row r="190" spans="1:7" ht="18" x14ac:dyDescent="0.25">
      <c r="A190" s="78" t="s">
        <v>226</v>
      </c>
      <c r="B190" s="84"/>
      <c r="C190" s="85"/>
      <c r="D190" s="82">
        <f>D189/(COUNT(B155:C162,B167:C184)*2)</f>
        <v>1</v>
      </c>
    </row>
    <row r="191" spans="1:7" x14ac:dyDescent="0.25">
      <c r="A191" s="9"/>
      <c r="B191" s="6"/>
      <c r="C191" s="7"/>
      <c r="D191" s="6"/>
    </row>
    <row r="192" spans="1:7" ht="18" x14ac:dyDescent="0.35">
      <c r="A192" s="282" t="s">
        <v>167</v>
      </c>
      <c r="B192" s="282"/>
      <c r="C192" s="282"/>
      <c r="D192" s="282"/>
      <c r="E192" s="282"/>
      <c r="F192" s="282"/>
    </row>
    <row r="193" spans="1:7" x14ac:dyDescent="0.25">
      <c r="A193" s="189">
        <f>B11</f>
        <v>42948</v>
      </c>
      <c r="B193" s="6"/>
      <c r="C193" s="7"/>
      <c r="D193" s="6"/>
    </row>
    <row r="194" spans="1:7" ht="18" x14ac:dyDescent="0.25">
      <c r="A194" s="280" t="s">
        <v>158</v>
      </c>
      <c r="B194" s="281"/>
      <c r="C194" s="281"/>
      <c r="D194" s="281"/>
      <c r="E194" s="281"/>
      <c r="F194" s="281"/>
    </row>
    <row r="195" spans="1:7" ht="36" x14ac:dyDescent="0.35">
      <c r="A195" s="83" t="s">
        <v>27</v>
      </c>
      <c r="B195" s="170">
        <v>2</v>
      </c>
      <c r="C195" s="217" t="str">
        <f>IF(B195=0, -5, "0")</f>
        <v>0</v>
      </c>
      <c r="D195" s="168"/>
      <c r="E195" s="147"/>
      <c r="F195" s="147"/>
    </row>
    <row r="196" spans="1:7" x14ac:dyDescent="0.25">
      <c r="A196" s="23" t="s">
        <v>57</v>
      </c>
      <c r="B196" s="170">
        <v>1</v>
      </c>
      <c r="C196" s="170"/>
      <c r="D196" s="168" t="s">
        <v>599</v>
      </c>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80" t="s">
        <v>76</v>
      </c>
      <c r="B209" s="281"/>
      <c r="C209" s="281"/>
      <c r="D209" s="281"/>
      <c r="E209" s="281"/>
      <c r="F209" s="281"/>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1</v>
      </c>
      <c r="C212" s="170"/>
      <c r="D212" s="269" t="s">
        <v>600</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ht="30" x14ac:dyDescent="0.25">
      <c r="A215" s="169" t="s">
        <v>64</v>
      </c>
      <c r="B215" s="170">
        <v>2</v>
      </c>
      <c r="C215" s="170"/>
      <c r="D215" s="168" t="s">
        <v>605</v>
      </c>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t="s">
        <v>604</v>
      </c>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1</v>
      </c>
      <c r="C223" s="170"/>
      <c r="D223" s="168" t="s">
        <v>606</v>
      </c>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ht="30" x14ac:dyDescent="0.25">
      <c r="A227" s="24" t="s">
        <v>248</v>
      </c>
      <c r="B227" s="170">
        <v>2</v>
      </c>
      <c r="C227" s="170"/>
      <c r="D227" s="168" t="s">
        <v>607</v>
      </c>
      <c r="E227" s="147"/>
      <c r="F227" s="147"/>
    </row>
    <row r="228" spans="1:6" ht="30" x14ac:dyDescent="0.25">
      <c r="A228" s="24" t="s">
        <v>199</v>
      </c>
      <c r="B228" s="170">
        <v>2</v>
      </c>
      <c r="C228" s="24"/>
      <c r="D228" s="60"/>
      <c r="E228" s="147"/>
      <c r="F228" s="147"/>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80" t="s">
        <v>191</v>
      </c>
      <c r="B232" s="281"/>
      <c r="C232" s="281"/>
      <c r="D232" s="281"/>
      <c r="E232" s="281"/>
      <c r="F232" s="281"/>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65">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73</v>
      </c>
    </row>
    <row r="246" spans="1:6" ht="18" x14ac:dyDescent="0.25">
      <c r="A246" s="103" t="s">
        <v>227</v>
      </c>
      <c r="B246" s="104"/>
      <c r="C246" s="105"/>
      <c r="D246" s="106">
        <f>D245/(COUNT(B210:C228,B233:C240,B195:C205)*2)</f>
        <v>0.96052631578947367</v>
      </c>
    </row>
    <row r="247" spans="1:6" s="3" customFormat="1" ht="18" x14ac:dyDescent="0.25">
      <c r="A247" s="45"/>
      <c r="B247" s="46"/>
      <c r="C247" s="46"/>
      <c r="D247" s="47"/>
    </row>
    <row r="248" spans="1:6" s="3" customFormat="1" ht="18" x14ac:dyDescent="0.35">
      <c r="A248" s="282" t="s">
        <v>78</v>
      </c>
      <c r="B248" s="282"/>
      <c r="C248" s="282"/>
      <c r="D248" s="282"/>
      <c r="E248" s="282"/>
      <c r="F248" s="282"/>
    </row>
    <row r="249" spans="1:6" s="3" customFormat="1" x14ac:dyDescent="0.25">
      <c r="A249" s="183">
        <f>B11</f>
        <v>42948</v>
      </c>
      <c r="B249" s="6"/>
      <c r="C249" s="7"/>
      <c r="D249" s="6"/>
    </row>
    <row r="250" spans="1:6" s="3" customFormat="1" ht="18" x14ac:dyDescent="0.25">
      <c r="A250" s="280" t="s">
        <v>79</v>
      </c>
      <c r="B250" s="281"/>
      <c r="C250" s="281"/>
      <c r="D250" s="281"/>
      <c r="E250" s="281"/>
      <c r="F250" s="281"/>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30" x14ac:dyDescent="0.25">
      <c r="A277" s="108" t="s">
        <v>173</v>
      </c>
      <c r="B277" s="171">
        <v>2</v>
      </c>
      <c r="C277" s="218" t="str">
        <f>IF(B277=0, -5, "0")</f>
        <v>0</v>
      </c>
      <c r="D277" s="164" t="s">
        <v>609</v>
      </c>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t="s">
        <v>34</v>
      </c>
      <c r="C284" s="154"/>
      <c r="D284" s="266"/>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58</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82" t="s">
        <v>4</v>
      </c>
      <c r="B291" s="282"/>
      <c r="C291" s="282"/>
      <c r="D291" s="282"/>
      <c r="E291" s="282"/>
      <c r="F291" s="282"/>
    </row>
    <row r="292" spans="1:7" x14ac:dyDescent="0.25">
      <c r="A292" s="192">
        <f>B11</f>
        <v>42948</v>
      </c>
      <c r="B292" s="6"/>
      <c r="C292" s="7"/>
      <c r="D292" s="59"/>
    </row>
    <row r="293" spans="1:7" ht="18" x14ac:dyDescent="0.25">
      <c r="A293" s="280" t="s">
        <v>19</v>
      </c>
      <c r="B293" s="281"/>
      <c r="C293" s="281"/>
      <c r="D293" s="281"/>
      <c r="E293" s="281"/>
      <c r="F293" s="281"/>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0" t="s">
        <v>122</v>
      </c>
      <c r="B305" s="281"/>
      <c r="C305" s="281"/>
      <c r="D305" s="281"/>
      <c r="E305" s="281"/>
      <c r="F305" s="281"/>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263">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82" t="s">
        <v>21</v>
      </c>
      <c r="B324" s="282"/>
      <c r="C324" s="282"/>
      <c r="D324" s="282"/>
      <c r="E324" s="282"/>
      <c r="F324" s="282"/>
    </row>
    <row r="325" spans="1:9" x14ac:dyDescent="0.25">
      <c r="A325" s="193">
        <f>B11</f>
        <v>42948</v>
      </c>
      <c r="B325" s="6"/>
      <c r="C325" s="7"/>
      <c r="D325" s="6"/>
    </row>
    <row r="326" spans="1:9" ht="18" x14ac:dyDescent="0.25">
      <c r="A326" s="280" t="s">
        <v>12</v>
      </c>
      <c r="B326" s="281"/>
      <c r="C326" s="281"/>
      <c r="D326" s="281"/>
      <c r="E326" s="281"/>
      <c r="F326" s="281"/>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1</v>
      </c>
      <c r="C334" s="171"/>
      <c r="D334" s="271" t="s">
        <v>612</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80" t="s">
        <v>25</v>
      </c>
      <c r="B339" s="281"/>
      <c r="C339" s="281"/>
      <c r="D339" s="281"/>
      <c r="E339" s="281"/>
      <c r="F339" s="281"/>
    </row>
    <row r="340" spans="1:6" x14ac:dyDescent="0.25">
      <c r="A340" s="169" t="s">
        <v>110</v>
      </c>
      <c r="B340" s="170">
        <v>2</v>
      </c>
      <c r="C340" s="170"/>
      <c r="D340" s="168"/>
      <c r="E340" s="147"/>
      <c r="F340" s="147"/>
    </row>
    <row r="341" spans="1:6" ht="61.5" x14ac:dyDescent="0.35">
      <c r="A341" s="76" t="s">
        <v>7</v>
      </c>
      <c r="B341" s="170">
        <v>0</v>
      </c>
      <c r="C341" s="217">
        <f>IF(B341=0, -5, "0")</f>
        <v>-5</v>
      </c>
      <c r="D341" s="168" t="s">
        <v>611</v>
      </c>
      <c r="E341" s="173" t="s">
        <v>610</v>
      </c>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67">
        <v>1</v>
      </c>
      <c r="E345" s="102"/>
      <c r="F345" s="102"/>
    </row>
    <row r="346" spans="1:6"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20</v>
      </c>
    </row>
    <row r="350" spans="1:6" ht="18" x14ac:dyDescent="0.25">
      <c r="A350" s="78" t="s">
        <v>230</v>
      </c>
      <c r="B350" s="84"/>
      <c r="C350" s="85"/>
      <c r="D350" s="212">
        <f>D349/(COUNT(B340:C344,B327:C335)*2)</f>
        <v>0.66666666666666663</v>
      </c>
    </row>
    <row r="351" spans="1:6" x14ac:dyDescent="0.25">
      <c r="A351" s="9"/>
      <c r="B351" s="6"/>
      <c r="C351" s="7"/>
      <c r="D351" s="6"/>
    </row>
    <row r="352" spans="1:6" ht="18" x14ac:dyDescent="0.35">
      <c r="A352" s="282" t="s">
        <v>8</v>
      </c>
      <c r="B352" s="282"/>
      <c r="C352" s="282"/>
      <c r="D352" s="282"/>
      <c r="E352" s="282"/>
      <c r="F352" s="282"/>
    </row>
    <row r="353" spans="1:6" x14ac:dyDescent="0.25">
      <c r="A353" s="183">
        <f>B11</f>
        <v>42948</v>
      </c>
      <c r="B353" s="6"/>
      <c r="C353" s="7"/>
      <c r="D353" s="59"/>
    </row>
    <row r="354" spans="1:6" ht="16.5" x14ac:dyDescent="0.25">
      <c r="A354" s="283" t="s">
        <v>113</v>
      </c>
      <c r="B354" s="284"/>
      <c r="C354" s="284"/>
      <c r="D354" s="284"/>
      <c r="E354" s="284"/>
      <c r="F354" s="284"/>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0" t="s">
        <v>25</v>
      </c>
      <c r="B366" s="281"/>
      <c r="C366" s="281"/>
      <c r="D366" s="281"/>
      <c r="E366" s="281"/>
      <c r="F366" s="281"/>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61.5" x14ac:dyDescent="0.35">
      <c r="A374" s="76" t="s">
        <v>115</v>
      </c>
      <c r="B374" s="171">
        <v>2</v>
      </c>
      <c r="C374" s="217" t="str">
        <f>IF(B374=0, -5, "0")</f>
        <v>0</v>
      </c>
      <c r="D374" s="168" t="s">
        <v>578</v>
      </c>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80" t="s">
        <v>124</v>
      </c>
      <c r="B382" s="281"/>
      <c r="C382" s="281"/>
      <c r="D382" s="281"/>
      <c r="E382" s="281"/>
      <c r="F382" s="281"/>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6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82" t="s">
        <v>125</v>
      </c>
      <c r="B405" s="282"/>
      <c r="C405" s="282"/>
      <c r="D405" s="282"/>
      <c r="E405" s="282"/>
      <c r="F405" s="282"/>
    </row>
    <row r="406" spans="1:6" x14ac:dyDescent="0.25">
      <c r="A406" s="192">
        <f>B11</f>
        <v>42948</v>
      </c>
      <c r="B406" s="6"/>
      <c r="C406" s="7"/>
      <c r="D406" s="6"/>
    </row>
    <row r="407" spans="1:6" ht="16.5" x14ac:dyDescent="0.25">
      <c r="A407" s="283" t="s">
        <v>19</v>
      </c>
      <c r="B407" s="284"/>
      <c r="C407" s="284"/>
      <c r="D407" s="284"/>
      <c r="E407" s="284"/>
      <c r="F407" s="284"/>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46.5" x14ac:dyDescent="0.35">
      <c r="A413" s="76" t="s">
        <v>54</v>
      </c>
      <c r="B413" s="170">
        <v>0</v>
      </c>
      <c r="C413" s="217">
        <f>IF(B413=0, -5, "0")</f>
        <v>-5</v>
      </c>
      <c r="D413" s="269" t="s">
        <v>613</v>
      </c>
      <c r="E413" s="147" t="s">
        <v>610</v>
      </c>
      <c r="F413" s="147"/>
    </row>
    <row r="414" spans="1:6" x14ac:dyDescent="0.25">
      <c r="A414" s="22" t="s">
        <v>118</v>
      </c>
      <c r="B414" s="170">
        <v>2</v>
      </c>
      <c r="C414" s="170"/>
      <c r="D414" s="168"/>
      <c r="E414" s="147"/>
      <c r="F414" s="147"/>
    </row>
    <row r="415" spans="1:6" x14ac:dyDescent="0.25">
      <c r="A415" s="19" t="s">
        <v>38</v>
      </c>
      <c r="B415" s="19"/>
      <c r="C415" s="19"/>
      <c r="D415" s="19">
        <f>SUM(B408:C414)</f>
        <v>7</v>
      </c>
    </row>
    <row r="416" spans="1:6" x14ac:dyDescent="0.25">
      <c r="A416" s="19" t="s">
        <v>37</v>
      </c>
      <c r="B416" s="20"/>
      <c r="C416" s="21"/>
      <c r="D416" s="63">
        <f>D415/(COUNT(B408:C414)*2)</f>
        <v>0.4375</v>
      </c>
    </row>
    <row r="417" spans="1:6" x14ac:dyDescent="0.25">
      <c r="A417" s="34"/>
      <c r="B417" s="6"/>
      <c r="C417" s="7"/>
      <c r="D417" s="6"/>
    </row>
    <row r="418" spans="1:6" ht="16.5" x14ac:dyDescent="0.25">
      <c r="A418" s="283" t="s">
        <v>122</v>
      </c>
      <c r="B418" s="284"/>
      <c r="C418" s="284"/>
      <c r="D418" s="284"/>
      <c r="E418" s="284"/>
      <c r="F418" s="284"/>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263">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25</v>
      </c>
    </row>
    <row r="433" spans="1:7" ht="18" x14ac:dyDescent="0.25">
      <c r="A433" s="78" t="s">
        <v>232</v>
      </c>
      <c r="B433" s="84"/>
      <c r="C433" s="85"/>
      <c r="D433" s="82">
        <f>D432/(COUNT(B419:C427,B408:C414)*2)</f>
        <v>0.73529411764705888</v>
      </c>
    </row>
    <row r="434" spans="1:7" x14ac:dyDescent="0.25">
      <c r="A434" s="5"/>
      <c r="B434" s="6"/>
      <c r="C434" s="7"/>
      <c r="D434" s="6"/>
    </row>
    <row r="435" spans="1:7" ht="18" x14ac:dyDescent="0.35">
      <c r="A435" s="282" t="s">
        <v>374</v>
      </c>
      <c r="B435" s="282"/>
      <c r="C435" s="282"/>
      <c r="D435" s="282"/>
      <c r="E435" s="282"/>
      <c r="F435" s="282"/>
    </row>
    <row r="436" spans="1:7" x14ac:dyDescent="0.25">
      <c r="A436" s="195">
        <f>+B11</f>
        <v>42948</v>
      </c>
      <c r="B436" s="6"/>
      <c r="C436" s="7"/>
      <c r="D436" s="6"/>
    </row>
    <row r="437" spans="1:7" ht="18" x14ac:dyDescent="0.25">
      <c r="A437" s="280" t="s">
        <v>375</v>
      </c>
      <c r="B437" s="281"/>
      <c r="C437" s="281"/>
      <c r="D437" s="281"/>
      <c r="E437" s="281"/>
      <c r="F437" s="281"/>
    </row>
    <row r="438" spans="1:7" ht="30" x14ac:dyDescent="0.25">
      <c r="A438" s="18" t="s">
        <v>305</v>
      </c>
      <c r="B438" s="170">
        <v>2</v>
      </c>
      <c r="C438" s="170"/>
      <c r="D438" s="168"/>
      <c r="E438" s="147"/>
      <c r="F438" s="147"/>
    </row>
    <row r="439" spans="1:7" ht="16.5" x14ac:dyDescent="0.25">
      <c r="A439" s="107" t="s">
        <v>369</v>
      </c>
      <c r="B439" s="170">
        <v>1</v>
      </c>
      <c r="C439" s="217" t="str">
        <f>IF(B439=0, -5, "0")</f>
        <v>0</v>
      </c>
      <c r="D439" s="168" t="s">
        <v>614</v>
      </c>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0" t="s">
        <v>31</v>
      </c>
      <c r="B444" s="281"/>
      <c r="C444" s="281"/>
      <c r="D444" s="281"/>
      <c r="E444" s="281"/>
      <c r="F444" s="281"/>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t="s">
        <v>34</v>
      </c>
      <c r="C447" s="154"/>
      <c r="D447" s="263"/>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82" t="s">
        <v>180</v>
      </c>
      <c r="B454" s="282"/>
      <c r="C454" s="282"/>
      <c r="D454" s="282"/>
      <c r="E454" s="282"/>
      <c r="F454" s="282"/>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t="s">
        <v>34</v>
      </c>
      <c r="C460" s="154"/>
      <c r="D460" s="265"/>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2" t="s">
        <v>87</v>
      </c>
      <c r="B464" s="282"/>
      <c r="C464" s="282"/>
      <c r="D464" s="282"/>
      <c r="E464" s="282"/>
      <c r="F464" s="282"/>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t="s">
        <v>34</v>
      </c>
      <c r="C469" s="154"/>
      <c r="D469" s="267" t="s">
        <v>615</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2" t="s">
        <v>151</v>
      </c>
      <c r="B473" s="282"/>
      <c r="C473" s="282"/>
      <c r="D473" s="282"/>
      <c r="E473" s="282"/>
      <c r="F473" s="282"/>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1</v>
      </c>
      <c r="C476" s="217" t="str">
        <f>IF(B476=0, -5, "0")</f>
        <v>0</v>
      </c>
      <c r="D476" s="168" t="s">
        <v>616</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t="s">
        <v>34</v>
      </c>
      <c r="C490" s="154"/>
      <c r="D490" s="268"/>
      <c r="E490" s="102"/>
      <c r="F490" s="102"/>
    </row>
    <row r="491" spans="1:7" x14ac:dyDescent="0.25">
      <c r="A491" s="19" t="s">
        <v>38</v>
      </c>
      <c r="B491" s="19"/>
      <c r="C491" s="19"/>
      <c r="D491" s="19">
        <f>SUM(B475:C489)</f>
        <v>25</v>
      </c>
    </row>
    <row r="492" spans="1:7" x14ac:dyDescent="0.25">
      <c r="A492" s="19" t="s">
        <v>37</v>
      </c>
      <c r="B492" s="20"/>
      <c r="C492" s="21"/>
      <c r="D492" s="63">
        <f>D491/(COUNT(B475:C489)*2)</f>
        <v>0.96153846153846156</v>
      </c>
    </row>
    <row r="493" spans="1:7" x14ac:dyDescent="0.25">
      <c r="A493" s="9"/>
      <c r="B493" s="6"/>
      <c r="C493" s="7"/>
      <c r="D493" s="6"/>
    </row>
    <row r="494" spans="1:7" ht="18" x14ac:dyDescent="0.35">
      <c r="A494" s="282" t="s">
        <v>152</v>
      </c>
      <c r="B494" s="282"/>
      <c r="C494" s="282"/>
      <c r="D494" s="282"/>
      <c r="E494" s="282"/>
      <c r="F494" s="282"/>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t="s">
        <v>34</v>
      </c>
      <c r="C499" s="170"/>
      <c r="D499" s="263"/>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0.95750000000000002</v>
      </c>
    </row>
    <row r="504" spans="1:6" ht="22.5" x14ac:dyDescent="0.3">
      <c r="A504" s="71" t="s">
        <v>47</v>
      </c>
      <c r="B504" s="72"/>
      <c r="C504" s="73"/>
      <c r="D504" s="74">
        <f>SUM(D500,D491,D461,D451,D402,D349,D321,D40,D470,D288,D245,D149,D432,D189,D96)</f>
        <v>533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0.94169611307420498</v>
      </c>
    </row>
  </sheetData>
  <sheetProtection algorithmName="SHA-512" hashValue="lwVnpV5y5pbHWIsSyyOjCJn8S/MWlMOi98aS3YLUHlSucqX/OE+ZJewlBdClC/dy9huW7PvjBFwzOpJGDIC0aA==" saltValue="ja7944IPl3dp+vG5WHnx2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22" zoomScale="78" zoomScaleNormal="78" workbookViewId="0">
      <selection activeCell="D72" sqref="D7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0"/>
      <c r="E1" s="310"/>
      <c r="F1" s="310"/>
      <c r="G1" s="310"/>
      <c r="H1" s="310"/>
      <c r="I1" s="310"/>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287" t="s">
        <v>52</v>
      </c>
      <c r="B6" s="287"/>
      <c r="C6" s="287"/>
      <c r="D6" s="287"/>
      <c r="E6" s="287"/>
      <c r="F6" s="287"/>
      <c r="G6" s="216"/>
      <c r="H6" s="216"/>
      <c r="I6" s="216"/>
    </row>
    <row r="7" spans="1:9" s="36" customFormat="1" ht="21.75" customHeight="1" x14ac:dyDescent="0.5">
      <c r="A7" s="288" t="str">
        <f>'A1 Exploitation'!A8:F8</f>
        <v>Centre Urbain Nord</v>
      </c>
      <c r="B7" s="288"/>
      <c r="C7" s="288"/>
      <c r="D7" s="288"/>
      <c r="E7" s="288"/>
      <c r="F7" s="288"/>
      <c r="G7" s="216"/>
      <c r="H7" s="216"/>
      <c r="I7" s="216"/>
    </row>
    <row r="8" spans="1:9" s="36" customFormat="1" ht="24.75" x14ac:dyDescent="0.5">
      <c r="A8" s="38" t="s">
        <v>44</v>
      </c>
      <c r="B8" s="311" t="str">
        <f>'A3 Exploitation'!B9:F9</f>
        <v>Dr Hend KAMOUN</v>
      </c>
      <c r="C8" s="311"/>
      <c r="D8" s="311"/>
      <c r="E8" s="311"/>
      <c r="F8" s="311"/>
      <c r="G8" s="216"/>
      <c r="H8" s="216"/>
      <c r="I8" s="216"/>
    </row>
    <row r="9" spans="1:9" s="36" customFormat="1" ht="24" x14ac:dyDescent="0.45">
      <c r="A9" s="39" t="s">
        <v>46</v>
      </c>
      <c r="B9" s="312" t="str">
        <f>'A3 Exploitation'!B10:F10</f>
        <v>Chefs rayons</v>
      </c>
      <c r="C9" s="312"/>
      <c r="D9" s="312"/>
      <c r="E9" s="312"/>
      <c r="F9" s="312"/>
      <c r="G9" s="216"/>
      <c r="H9" s="216"/>
      <c r="I9" s="216"/>
    </row>
    <row r="10" spans="1:9" s="36" customFormat="1" ht="24.75" x14ac:dyDescent="0.5">
      <c r="A10" s="38" t="s">
        <v>45</v>
      </c>
      <c r="B10" s="309">
        <f>'A3 Exploitation'!B11:F11</f>
        <v>42948</v>
      </c>
      <c r="C10" s="309"/>
      <c r="D10" s="309"/>
      <c r="E10" s="309"/>
      <c r="F10" s="309"/>
      <c r="G10" s="216"/>
      <c r="H10" s="216"/>
      <c r="I10" s="216"/>
    </row>
    <row r="11" spans="1:9" s="36" customFormat="1" ht="24.75" x14ac:dyDescent="0.5">
      <c r="A11" s="38" t="s">
        <v>341</v>
      </c>
      <c r="B11" s="301">
        <f>D198</f>
        <v>0.90434782608695652</v>
      </c>
      <c r="C11" s="301"/>
      <c r="D11" s="301"/>
      <c r="E11" s="301"/>
      <c r="F11" s="301"/>
      <c r="G11" s="216"/>
      <c r="H11" s="216"/>
      <c r="I11" s="216"/>
    </row>
    <row r="12" spans="1:9" s="36" customFormat="1" ht="22.5" x14ac:dyDescent="0.45">
      <c r="A12" s="35"/>
      <c r="D12" s="292"/>
      <c r="E12" s="292"/>
      <c r="F12" s="292"/>
      <c r="G12" s="292"/>
      <c r="H12" s="292"/>
      <c r="I12" s="40"/>
    </row>
    <row r="13" spans="1:9" s="36" customFormat="1" ht="11.25" customHeight="1" x14ac:dyDescent="0.3">
      <c r="A13" s="293" t="s">
        <v>32</v>
      </c>
      <c r="B13" s="294" t="s">
        <v>33</v>
      </c>
      <c r="C13" s="294"/>
      <c r="D13" s="294" t="s">
        <v>48</v>
      </c>
      <c r="E13" s="294" t="s">
        <v>213</v>
      </c>
      <c r="F13" s="294" t="s">
        <v>214</v>
      </c>
    </row>
    <row r="14" spans="1:9" s="36" customFormat="1" ht="12.75" customHeight="1" x14ac:dyDescent="0.3">
      <c r="A14" s="293"/>
      <c r="B14" s="70" t="s">
        <v>36</v>
      </c>
      <c r="C14" s="70" t="s">
        <v>35</v>
      </c>
      <c r="D14" s="294"/>
      <c r="E14" s="294"/>
      <c r="F14" s="294"/>
    </row>
    <row r="15" spans="1:9" x14ac:dyDescent="0.3">
      <c r="A15" s="41"/>
      <c r="B15" s="41"/>
      <c r="C15" s="41"/>
      <c r="D15" s="41"/>
    </row>
    <row r="16" spans="1:9" ht="19.5" x14ac:dyDescent="0.4">
      <c r="A16" s="302" t="s">
        <v>0</v>
      </c>
      <c r="B16" s="303"/>
      <c r="C16" s="303"/>
      <c r="D16" s="303"/>
      <c r="E16" s="303"/>
      <c r="F16" s="303"/>
    </row>
    <row r="17" spans="1:6" ht="33" x14ac:dyDescent="0.3">
      <c r="A17" s="41" t="s">
        <v>316</v>
      </c>
      <c r="B17" s="221">
        <v>1</v>
      </c>
      <c r="C17" s="221"/>
      <c r="D17" s="222" t="s">
        <v>548</v>
      </c>
      <c r="E17" s="221"/>
      <c r="F17" s="221"/>
    </row>
    <row r="18" spans="1:6" x14ac:dyDescent="0.3">
      <c r="A18" s="48" t="s">
        <v>89</v>
      </c>
      <c r="B18" s="221">
        <v>2</v>
      </c>
      <c r="C18" s="221"/>
      <c r="D18" s="222"/>
      <c r="E18" s="221"/>
      <c r="F18" s="221"/>
    </row>
    <row r="19" spans="1:6" x14ac:dyDescent="0.3">
      <c r="A19" s="41" t="s">
        <v>90</v>
      </c>
      <c r="B19" s="221">
        <v>1</v>
      </c>
      <c r="C19" s="221"/>
      <c r="D19" s="222" t="s">
        <v>546</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4" t="s">
        <v>38</v>
      </c>
      <c r="B22" s="305"/>
      <c r="C22" s="306"/>
      <c r="D22" s="215">
        <f>SUM(B17:C21)</f>
        <v>8</v>
      </c>
    </row>
    <row r="23" spans="1:6" x14ac:dyDescent="0.3">
      <c r="A23" s="298" t="s">
        <v>342</v>
      </c>
      <c r="B23" s="299"/>
      <c r="C23" s="300"/>
      <c r="D23" s="65">
        <f>D22/(COUNT(B17:C21)*2)</f>
        <v>0.8</v>
      </c>
    </row>
    <row r="24" spans="1:6" s="50" customFormat="1" x14ac:dyDescent="0.3">
      <c r="A24" s="54"/>
      <c r="B24" s="55"/>
      <c r="C24" s="55"/>
      <c r="D24" s="56"/>
    </row>
    <row r="25" spans="1:6" ht="19.5" x14ac:dyDescent="0.4">
      <c r="A25" s="307" t="s">
        <v>4</v>
      </c>
      <c r="B25" s="308"/>
      <c r="C25" s="308"/>
      <c r="D25" s="308"/>
      <c r="E25" s="308"/>
      <c r="F25" s="308"/>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8" t="s">
        <v>38</v>
      </c>
      <c r="B32" s="299"/>
      <c r="C32" s="300"/>
      <c r="D32" s="214">
        <f>SUM(B26:C31)</f>
        <v>12</v>
      </c>
    </row>
    <row r="33" spans="1:7" x14ac:dyDescent="0.3">
      <c r="A33" s="298" t="s">
        <v>342</v>
      </c>
      <c r="B33" s="299"/>
      <c r="C33" s="300"/>
      <c r="D33" s="65">
        <f>D32/(COUNT(B26:C31)*2)</f>
        <v>1</v>
      </c>
    </row>
    <row r="34" spans="1:7" s="50" customFormat="1" x14ac:dyDescent="0.3">
      <c r="A34" s="54"/>
      <c r="B34" s="55"/>
      <c r="C34" s="55"/>
      <c r="D34" s="56"/>
    </row>
    <row r="35" spans="1:7" s="50" customFormat="1" ht="19.5" x14ac:dyDescent="0.4">
      <c r="A35" s="307" t="s">
        <v>246</v>
      </c>
      <c r="B35" s="308"/>
      <c r="C35" s="308"/>
      <c r="D35" s="308"/>
      <c r="E35" s="308"/>
      <c r="F35" s="308"/>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298" t="s">
        <v>38</v>
      </c>
      <c r="B41" s="299"/>
      <c r="C41" s="300"/>
      <c r="D41" s="214">
        <f>SUM(B36:C40)</f>
        <v>10</v>
      </c>
      <c r="E41" s="37"/>
      <c r="F41" s="37"/>
    </row>
    <row r="42" spans="1:7" s="50" customFormat="1" x14ac:dyDescent="0.3">
      <c r="A42" s="298" t="s">
        <v>342</v>
      </c>
      <c r="B42" s="299"/>
      <c r="C42" s="300"/>
      <c r="D42" s="65">
        <f>D41/(COUNT(B36:C40)*2)</f>
        <v>1</v>
      </c>
      <c r="E42" s="37"/>
      <c r="F42" s="37"/>
    </row>
    <row r="43" spans="1:7" s="50" customFormat="1" x14ac:dyDescent="0.3">
      <c r="A43" s="90"/>
      <c r="B43" s="91"/>
      <c r="C43" s="91"/>
      <c r="D43" s="92"/>
    </row>
    <row r="44" spans="1:7" ht="19.5" x14ac:dyDescent="0.4">
      <c r="A44" s="313" t="s">
        <v>21</v>
      </c>
      <c r="B44" s="314"/>
      <c r="C44" s="314"/>
      <c r="D44" s="314"/>
      <c r="E44" s="314"/>
      <c r="F44" s="314"/>
    </row>
    <row r="45" spans="1:7" ht="33" x14ac:dyDescent="0.3">
      <c r="A45" s="41" t="s">
        <v>317</v>
      </c>
      <c r="B45" s="221">
        <v>1</v>
      </c>
      <c r="C45" s="221"/>
      <c r="D45" s="222" t="s">
        <v>550</v>
      </c>
      <c r="E45" s="221"/>
      <c r="F45" s="221"/>
    </row>
    <row r="46" spans="1:7" x14ac:dyDescent="0.3">
      <c r="A46" s="41" t="s">
        <v>92</v>
      </c>
      <c r="B46" s="221">
        <v>2</v>
      </c>
      <c r="C46" s="221"/>
      <c r="D46" s="225"/>
      <c r="E46" s="221"/>
      <c r="F46" s="221"/>
    </row>
    <row r="47" spans="1:7" ht="33" x14ac:dyDescent="0.3">
      <c r="A47" s="41" t="s">
        <v>262</v>
      </c>
      <c r="B47" s="221">
        <v>1</v>
      </c>
      <c r="C47" s="221"/>
      <c r="D47" s="222" t="s">
        <v>541</v>
      </c>
      <c r="E47" s="221"/>
      <c r="F47" s="221"/>
    </row>
    <row r="48" spans="1:7"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298" t="s">
        <v>38</v>
      </c>
      <c r="B51" s="299"/>
      <c r="C51" s="300"/>
      <c r="D51" s="214">
        <f>SUM(B45:C50)</f>
        <v>10</v>
      </c>
    </row>
    <row r="52" spans="1:6" x14ac:dyDescent="0.3">
      <c r="A52" s="298" t="s">
        <v>342</v>
      </c>
      <c r="B52" s="299"/>
      <c r="C52" s="300"/>
      <c r="D52" s="65">
        <f>D51/(COUNT(B45:C50)*2)</f>
        <v>0.83333333333333337</v>
      </c>
    </row>
    <row r="53" spans="1:6" s="50" customFormat="1" x14ac:dyDescent="0.3">
      <c r="A53" s="54"/>
      <c r="B53" s="55"/>
      <c r="C53" s="55"/>
      <c r="D53" s="56"/>
    </row>
    <row r="54" spans="1:6" ht="19.5" x14ac:dyDescent="0.4">
      <c r="A54" s="307" t="s">
        <v>8</v>
      </c>
      <c r="B54" s="308"/>
      <c r="C54" s="308"/>
      <c r="D54" s="308"/>
      <c r="E54" s="308"/>
      <c r="F54" s="308"/>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8" t="s">
        <v>38</v>
      </c>
      <c r="B62" s="299"/>
      <c r="C62" s="300"/>
      <c r="D62" s="214">
        <f>SUM(B55:C61)</f>
        <v>14</v>
      </c>
    </row>
    <row r="63" spans="1:6" x14ac:dyDescent="0.3">
      <c r="A63" s="298" t="s">
        <v>342</v>
      </c>
      <c r="B63" s="299"/>
      <c r="C63" s="300"/>
      <c r="D63" s="65">
        <f>D62/(COUNT(B55:C61)*2)</f>
        <v>1</v>
      </c>
    </row>
    <row r="64" spans="1:6" s="50" customFormat="1" x14ac:dyDescent="0.3">
      <c r="A64" s="54"/>
      <c r="B64" s="55"/>
      <c r="C64" s="55"/>
      <c r="D64" s="56"/>
    </row>
    <row r="65" spans="1:6" ht="19.5" x14ac:dyDescent="0.4">
      <c r="A65" s="307" t="s">
        <v>143</v>
      </c>
      <c r="B65" s="308"/>
      <c r="C65" s="308"/>
      <c r="D65" s="308"/>
      <c r="E65" s="308"/>
      <c r="F65" s="308"/>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1</v>
      </c>
      <c r="C72" s="228"/>
      <c r="D72" s="221" t="s">
        <v>593</v>
      </c>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592</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8" t="s">
        <v>38</v>
      </c>
      <c r="B83" s="299"/>
      <c r="C83" s="300"/>
      <c r="D83" s="214">
        <f>SUM(B66:C82)</f>
        <v>27</v>
      </c>
    </row>
    <row r="84" spans="1:6" x14ac:dyDescent="0.3">
      <c r="A84" s="298" t="s">
        <v>342</v>
      </c>
      <c r="B84" s="299"/>
      <c r="C84" s="300"/>
      <c r="D84" s="65">
        <f>D83/(COUNT(B66:C82)*2)</f>
        <v>0.9642857142857143</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3" t="s">
        <v>320</v>
      </c>
      <c r="B87" s="237">
        <v>1</v>
      </c>
      <c r="C87" s="228"/>
      <c r="D87" s="222" t="s">
        <v>596</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531</v>
      </c>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1</v>
      </c>
      <c r="C94" s="221"/>
      <c r="D94" s="222" t="s">
        <v>597</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8" t="s">
        <v>38</v>
      </c>
      <c r="B101" s="299"/>
      <c r="C101" s="300"/>
      <c r="D101" s="214">
        <f>SUM(B87:C100)</f>
        <v>25</v>
      </c>
    </row>
    <row r="102" spans="1:6" x14ac:dyDescent="0.3">
      <c r="A102" s="298" t="s">
        <v>342</v>
      </c>
      <c r="B102" s="299"/>
      <c r="C102" s="300"/>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7" t="s">
        <v>238</v>
      </c>
      <c r="B105" s="308"/>
      <c r="C105" s="308"/>
      <c r="D105" s="308"/>
      <c r="E105" s="308"/>
      <c r="F105" s="308"/>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8" t="s">
        <v>38</v>
      </c>
      <c r="B117" s="299"/>
      <c r="C117" s="300"/>
      <c r="D117" s="214">
        <f>SUM(B106:C116)</f>
        <v>22</v>
      </c>
      <c r="E117" s="37"/>
      <c r="F117" s="37"/>
    </row>
    <row r="118" spans="1:6" s="50" customFormat="1" x14ac:dyDescent="0.3">
      <c r="A118" s="298" t="s">
        <v>342</v>
      </c>
      <c r="B118" s="299"/>
      <c r="C118" s="300"/>
      <c r="D118" s="65">
        <f>D117/(COUNT(B106:C116)*2)</f>
        <v>1</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32.25" x14ac:dyDescent="0.4">
      <c r="A125" s="41" t="s">
        <v>339</v>
      </c>
      <c r="B125" s="238">
        <v>0</v>
      </c>
      <c r="C125" s="228"/>
      <c r="D125" s="234" t="s">
        <v>602</v>
      </c>
      <c r="E125" s="229" t="s">
        <v>608</v>
      </c>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8" t="s">
        <v>38</v>
      </c>
      <c r="B132" s="299"/>
      <c r="C132" s="300"/>
      <c r="D132" s="214">
        <f>SUM(B121:C131)</f>
        <v>20</v>
      </c>
    </row>
    <row r="133" spans="1:6" x14ac:dyDescent="0.3">
      <c r="A133" s="298" t="s">
        <v>342</v>
      </c>
      <c r="B133" s="299"/>
      <c r="C133" s="300"/>
      <c r="D133" s="63">
        <f>D132/(COUNT(B121:C131)*2)</f>
        <v>0.90909090909090906</v>
      </c>
    </row>
    <row r="134" spans="1:6" s="50" customFormat="1" x14ac:dyDescent="0.3">
      <c r="A134" s="54"/>
      <c r="B134" s="55"/>
      <c r="C134" s="55"/>
      <c r="D134" s="61"/>
    </row>
    <row r="135" spans="1:6" ht="19.5" x14ac:dyDescent="0.4">
      <c r="A135" s="307" t="s">
        <v>78</v>
      </c>
      <c r="B135" s="308"/>
      <c r="C135" s="308"/>
      <c r="D135" s="308"/>
      <c r="E135" s="308"/>
      <c r="F135" s="308"/>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8" t="s">
        <v>38</v>
      </c>
      <c r="B148" s="299"/>
      <c r="C148" s="300"/>
      <c r="D148" s="214">
        <f>SUM(B136:C147)</f>
        <v>24</v>
      </c>
    </row>
    <row r="149" spans="1:6" x14ac:dyDescent="0.3">
      <c r="A149" s="298" t="s">
        <v>342</v>
      </c>
      <c r="B149" s="299"/>
      <c r="C149" s="300"/>
      <c r="D149" s="65">
        <f>D148/(COUNT(B136:C147)*2)</f>
        <v>1</v>
      </c>
    </row>
    <row r="150" spans="1:6" s="50" customFormat="1" x14ac:dyDescent="0.3">
      <c r="A150" s="54"/>
      <c r="B150" s="55"/>
      <c r="C150" s="55"/>
      <c r="D150" s="56"/>
    </row>
    <row r="151" spans="1:6" ht="19.5" x14ac:dyDescent="0.4">
      <c r="A151" s="307" t="s">
        <v>243</v>
      </c>
      <c r="B151" s="308"/>
      <c r="C151" s="308"/>
      <c r="D151" s="308"/>
      <c r="E151" s="308"/>
      <c r="F151" s="308"/>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0</v>
      </c>
      <c r="C154" s="248">
        <f>IF(B154=0, -5, "0")</f>
        <v>-5</v>
      </c>
      <c r="D154" s="222" t="s">
        <v>617</v>
      </c>
      <c r="E154" s="221"/>
      <c r="F154" s="221"/>
    </row>
    <row r="155" spans="1:6" ht="18" x14ac:dyDescent="0.35">
      <c r="A155" s="76" t="s">
        <v>354</v>
      </c>
      <c r="B155" s="221">
        <v>2</v>
      </c>
      <c r="C155" s="248" t="str">
        <f>IF(B155=0, -5, "0")</f>
        <v>0</v>
      </c>
      <c r="D155" s="222"/>
      <c r="E155" s="221"/>
      <c r="F155" s="221"/>
    </row>
    <row r="156" spans="1:6" ht="33.75" x14ac:dyDescent="0.35">
      <c r="A156" s="76" t="s">
        <v>355</v>
      </c>
      <c r="B156" s="221">
        <v>1</v>
      </c>
      <c r="C156" s="248" t="str">
        <f>IF(B156=0, -5, "0")</f>
        <v>0</v>
      </c>
      <c r="D156" s="222" t="s">
        <v>603</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8" t="s">
        <v>38</v>
      </c>
      <c r="B160" s="305"/>
      <c r="C160" s="306"/>
      <c r="D160" s="215">
        <f>SUM(B152:C159)</f>
        <v>8</v>
      </c>
    </row>
    <row r="161" spans="1:6" x14ac:dyDescent="0.3">
      <c r="A161" s="298" t="s">
        <v>342</v>
      </c>
      <c r="B161" s="299"/>
      <c r="C161" s="300"/>
      <c r="D161" s="65">
        <f>D160/(COUNT(B152:C159)*2)</f>
        <v>0.44444444444444442</v>
      </c>
    </row>
    <row r="162" spans="1:6" s="50" customFormat="1" x14ac:dyDescent="0.3">
      <c r="A162" s="54"/>
      <c r="B162" s="55"/>
      <c r="C162" s="57"/>
      <c r="D162" s="58"/>
    </row>
    <row r="163" spans="1:6" ht="19.5" x14ac:dyDescent="0.4">
      <c r="A163" s="307" t="s">
        <v>85</v>
      </c>
      <c r="B163" s="308"/>
      <c r="C163" s="308"/>
      <c r="D163" s="308"/>
      <c r="E163" s="308"/>
      <c r="F163" s="308"/>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8" t="s">
        <v>38</v>
      </c>
      <c r="B168" s="299"/>
      <c r="C168" s="300"/>
      <c r="D168" s="214">
        <f>SUM(B164:C167)</f>
        <v>8</v>
      </c>
    </row>
    <row r="169" spans="1:6" x14ac:dyDescent="0.3">
      <c r="A169" s="298" t="s">
        <v>342</v>
      </c>
      <c r="B169" s="299"/>
      <c r="C169" s="300"/>
      <c r="D169" s="65">
        <f>D168/(COUNT(B164:C167)*2)</f>
        <v>1</v>
      </c>
    </row>
    <row r="170" spans="1:6" s="50" customFormat="1" x14ac:dyDescent="0.3">
      <c r="A170" s="54"/>
      <c r="B170" s="55"/>
      <c r="C170" s="55"/>
      <c r="D170" s="56"/>
    </row>
    <row r="171" spans="1:6" ht="19.5" x14ac:dyDescent="0.4">
      <c r="A171" s="315" t="s">
        <v>17</v>
      </c>
      <c r="B171" s="316"/>
      <c r="C171" s="316"/>
      <c r="D171" s="316"/>
      <c r="E171" s="316"/>
      <c r="F171" s="316"/>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8" t="s">
        <v>38</v>
      </c>
      <c r="B176" s="299"/>
      <c r="C176" s="300"/>
      <c r="D176" s="214">
        <f>SUM(B172:C175)</f>
        <v>8</v>
      </c>
    </row>
    <row r="177" spans="1:6" x14ac:dyDescent="0.3">
      <c r="A177" s="298" t="s">
        <v>342</v>
      </c>
      <c r="B177" s="299"/>
      <c r="C177" s="300"/>
      <c r="D177" s="65">
        <f>D176/(COUNT(B172:C175)*2)</f>
        <v>1</v>
      </c>
    </row>
    <row r="178" spans="1:6" s="50" customFormat="1" x14ac:dyDescent="0.3">
      <c r="A178" s="54"/>
      <c r="B178" s="55"/>
      <c r="C178" s="55"/>
      <c r="D178" s="56"/>
    </row>
    <row r="179" spans="1:6" ht="19.5" x14ac:dyDescent="0.4">
      <c r="A179" s="307" t="s">
        <v>87</v>
      </c>
      <c r="B179" s="308"/>
      <c r="C179" s="308"/>
      <c r="D179" s="308"/>
      <c r="E179" s="308"/>
      <c r="F179" s="308"/>
    </row>
    <row r="180" spans="1:6" ht="33" x14ac:dyDescent="0.3">
      <c r="A180" s="87" t="s">
        <v>364</v>
      </c>
      <c r="B180" s="221">
        <v>1</v>
      </c>
      <c r="C180" s="221"/>
      <c r="D180" s="222" t="s">
        <v>618</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8" t="s">
        <v>38</v>
      </c>
      <c r="B185" s="299"/>
      <c r="C185" s="300"/>
      <c r="D185" s="214">
        <f>SUM(B180:C184)</f>
        <v>9</v>
      </c>
    </row>
    <row r="186" spans="1:6" x14ac:dyDescent="0.3">
      <c r="A186" s="298" t="s">
        <v>342</v>
      </c>
      <c r="B186" s="299"/>
      <c r="C186" s="300"/>
      <c r="D186" s="65">
        <f>D185/(COUNT(B180:C184)*2)</f>
        <v>0.9</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1</v>
      </c>
      <c r="C191" s="221"/>
      <c r="D191" s="222" t="s">
        <v>601</v>
      </c>
      <c r="E191" s="221"/>
      <c r="F191" s="221"/>
    </row>
    <row r="192" spans="1:6" x14ac:dyDescent="0.3">
      <c r="A192" s="96" t="s">
        <v>212</v>
      </c>
      <c r="B192" s="221" t="s">
        <v>34</v>
      </c>
      <c r="C192" s="221"/>
      <c r="D192" s="221"/>
      <c r="E192" s="221"/>
      <c r="F192" s="221"/>
    </row>
    <row r="193" spans="1:4" x14ac:dyDescent="0.3">
      <c r="A193" s="298" t="s">
        <v>38</v>
      </c>
      <c r="B193" s="299"/>
      <c r="C193" s="300"/>
      <c r="D193" s="97">
        <f>SUM(B189:C192)</f>
        <v>3</v>
      </c>
    </row>
    <row r="194" spans="1:4" x14ac:dyDescent="0.3">
      <c r="A194" s="298" t="s">
        <v>342</v>
      </c>
      <c r="B194" s="299"/>
      <c r="C194" s="300"/>
      <c r="D194" s="65">
        <f>D193/(COUNT(B189:C192)*2)</f>
        <v>0.75</v>
      </c>
    </row>
    <row r="196" spans="1:4" ht="18" x14ac:dyDescent="0.35">
      <c r="A196" s="121" t="s">
        <v>284</v>
      </c>
      <c r="B196" s="120"/>
      <c r="C196" s="120"/>
      <c r="D196" s="220">
        <v>0.42799999999999999</v>
      </c>
    </row>
    <row r="197" spans="1:4" ht="22.5" x14ac:dyDescent="0.3">
      <c r="A197" s="71" t="s">
        <v>377</v>
      </c>
      <c r="B197" s="72"/>
      <c r="C197" s="73"/>
      <c r="D197" s="74">
        <f>SUM(D193,D185,D176,D168,D160,D62,D51,D32,D22,D117,D148,D132,D101,D83,D41)</f>
        <v>208</v>
      </c>
    </row>
    <row r="198" spans="1:4" ht="22.5" x14ac:dyDescent="0.3">
      <c r="A198" s="71" t="s">
        <v>378</v>
      </c>
      <c r="B198" s="72"/>
      <c r="C198" s="73"/>
      <c r="D198" s="75">
        <f>D197/(COUNT(B189:C192,B180:C184,B172:C175,B164:C167,B152:C159,B55:C61,B45:C50,B26:C31,B17:C21,B106:C116,B136:C147,B121:C131,B87:C100,B66:C82,B36:C40)*2)</f>
        <v>0.90434782608695652</v>
      </c>
    </row>
  </sheetData>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abSelected="1" topLeftCell="A211" zoomScale="80" zoomScaleNormal="80" workbookViewId="0">
      <selection activeCell="B499" sqref="B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6"/>
      <c r="E1" s="286"/>
      <c r="F1" s="286"/>
      <c r="G1" s="286"/>
      <c r="H1" s="286"/>
      <c r="I1" s="286"/>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7" t="s">
        <v>201</v>
      </c>
      <c r="B7" s="287"/>
      <c r="C7" s="287"/>
      <c r="D7" s="287"/>
      <c r="E7" s="287"/>
      <c r="F7" s="287"/>
      <c r="G7" s="213"/>
      <c r="H7" s="213"/>
      <c r="I7" s="213"/>
    </row>
    <row r="8" spans="1:9" ht="29.25" x14ac:dyDescent="0.5">
      <c r="A8" s="288" t="str">
        <f>'Page de garde'!D18</f>
        <v>Centre Urbain Nord</v>
      </c>
      <c r="B8" s="288"/>
      <c r="C8" s="288"/>
      <c r="D8" s="288"/>
      <c r="E8" s="288"/>
      <c r="F8" s="288"/>
      <c r="G8" s="216"/>
      <c r="H8" s="216"/>
      <c r="I8" s="213"/>
    </row>
    <row r="9" spans="1:9" ht="24.75" x14ac:dyDescent="0.5">
      <c r="A9" s="38" t="s">
        <v>44</v>
      </c>
      <c r="B9" s="289" t="s">
        <v>619</v>
      </c>
      <c r="C9" s="289"/>
      <c r="D9" s="289"/>
      <c r="E9" s="289"/>
      <c r="F9" s="289"/>
      <c r="G9" s="216"/>
      <c r="H9" s="216"/>
      <c r="I9" s="213"/>
    </row>
    <row r="10" spans="1:9" ht="24" x14ac:dyDescent="0.45">
      <c r="A10" s="39" t="s">
        <v>46</v>
      </c>
      <c r="B10" s="290" t="s">
        <v>620</v>
      </c>
      <c r="C10" s="290"/>
      <c r="D10" s="290"/>
      <c r="E10" s="290"/>
      <c r="F10" s="290"/>
      <c r="G10" s="216"/>
      <c r="H10" s="216"/>
      <c r="I10" s="213"/>
    </row>
    <row r="11" spans="1:9" ht="24.75" x14ac:dyDescent="0.5">
      <c r="A11" s="38" t="s">
        <v>45</v>
      </c>
      <c r="B11" s="285">
        <v>43066</v>
      </c>
      <c r="C11" s="285"/>
      <c r="D11" s="285"/>
      <c r="E11" s="285"/>
      <c r="F11" s="285"/>
      <c r="G11" s="216"/>
      <c r="H11" s="216"/>
      <c r="I11" s="213"/>
    </row>
    <row r="12" spans="1:9" ht="24.75" x14ac:dyDescent="0.5">
      <c r="A12" s="38" t="s">
        <v>276</v>
      </c>
      <c r="B12" s="291">
        <f>D505</f>
        <v>0.96678321678321677</v>
      </c>
      <c r="C12" s="291"/>
      <c r="D12" s="291"/>
      <c r="E12" s="291"/>
      <c r="F12" s="291"/>
      <c r="G12" s="216"/>
      <c r="H12" s="216"/>
      <c r="I12" s="213"/>
    </row>
    <row r="13" spans="1:9" ht="22.5" x14ac:dyDescent="0.45">
      <c r="A13" s="35"/>
      <c r="B13" s="36"/>
      <c r="C13" s="36"/>
      <c r="D13" s="292"/>
      <c r="E13" s="292"/>
      <c r="F13" s="292"/>
      <c r="G13" s="292"/>
      <c r="H13" s="292"/>
      <c r="I13" s="3"/>
    </row>
    <row r="14" spans="1:9" ht="16.5" customHeight="1" x14ac:dyDescent="0.3">
      <c r="A14" s="293" t="s">
        <v>32</v>
      </c>
      <c r="B14" s="294" t="s">
        <v>33</v>
      </c>
      <c r="C14" s="294"/>
      <c r="D14" s="294" t="s">
        <v>48</v>
      </c>
      <c r="E14" s="295" t="s">
        <v>358</v>
      </c>
      <c r="F14" s="294" t="s">
        <v>214</v>
      </c>
      <c r="G14" s="36"/>
      <c r="H14" s="36"/>
    </row>
    <row r="15" spans="1:9" ht="16.5" customHeight="1" x14ac:dyDescent="0.3">
      <c r="A15" s="293"/>
      <c r="B15" s="77" t="s">
        <v>36</v>
      </c>
      <c r="C15" s="77" t="s">
        <v>35</v>
      </c>
      <c r="D15" s="294"/>
      <c r="E15" s="295"/>
      <c r="F15" s="294"/>
      <c r="G15" s="36"/>
      <c r="H15" s="36"/>
    </row>
    <row r="16" spans="1:9" ht="18" x14ac:dyDescent="0.35">
      <c r="A16" s="282" t="s">
        <v>0</v>
      </c>
      <c r="B16" s="282"/>
      <c r="C16" s="282"/>
      <c r="D16" s="282"/>
      <c r="E16" s="282"/>
      <c r="F16" s="282"/>
      <c r="G16" s="36"/>
      <c r="H16" s="36"/>
    </row>
    <row r="17" spans="1:8" ht="18" x14ac:dyDescent="0.3">
      <c r="A17" s="182">
        <f>B11</f>
        <v>43066</v>
      </c>
      <c r="B17" s="36"/>
      <c r="C17" s="36"/>
      <c r="D17" s="36"/>
      <c r="E17" s="36"/>
      <c r="F17" s="36"/>
      <c r="G17" s="36"/>
      <c r="H17" s="36"/>
    </row>
    <row r="18" spans="1:8" ht="18" x14ac:dyDescent="0.25">
      <c r="A18" s="296" t="s">
        <v>1</v>
      </c>
      <c r="B18" s="297"/>
      <c r="C18" s="297"/>
      <c r="D18" s="297"/>
      <c r="E18" s="297"/>
      <c r="F18" s="297"/>
    </row>
    <row r="19" spans="1:8" x14ac:dyDescent="0.25">
      <c r="A19" s="169" t="s">
        <v>10</v>
      </c>
      <c r="B19" s="170">
        <v>2</v>
      </c>
      <c r="C19" s="170"/>
      <c r="D19" s="168"/>
      <c r="E19" s="147"/>
      <c r="F19" s="147"/>
    </row>
    <row r="20" spans="1:8" x14ac:dyDescent="0.25">
      <c r="A20" s="169" t="s">
        <v>211</v>
      </c>
      <c r="B20" s="170">
        <v>2</v>
      </c>
      <c r="C20" s="170"/>
      <c r="D20" s="168"/>
      <c r="E20" s="147"/>
      <c r="F20" s="147"/>
    </row>
    <row r="21" spans="1:8" ht="16.5" x14ac:dyDescent="0.3">
      <c r="A21" s="169" t="s">
        <v>98</v>
      </c>
      <c r="B21" s="170">
        <v>2</v>
      </c>
      <c r="C21" s="170"/>
      <c r="D21" s="222"/>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0" t="s">
        <v>18</v>
      </c>
      <c r="B26" s="281"/>
      <c r="C26" s="281"/>
      <c r="D26" s="281"/>
      <c r="E26" s="281"/>
      <c r="F26" s="281"/>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621</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0</v>
      </c>
      <c r="C36" s="154"/>
      <c r="D36" s="263">
        <v>0</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82" t="s">
        <v>137</v>
      </c>
      <c r="B43" s="282"/>
      <c r="C43" s="282"/>
      <c r="D43" s="282"/>
      <c r="E43" s="282"/>
      <c r="F43" s="282"/>
    </row>
    <row r="44" spans="1:7" x14ac:dyDescent="0.25">
      <c r="A44" s="183">
        <f>B11</f>
        <v>43066</v>
      </c>
      <c r="B44" s="6"/>
      <c r="C44" s="7"/>
      <c r="D44" s="6"/>
    </row>
    <row r="45" spans="1:7" ht="16.5" x14ac:dyDescent="0.25">
      <c r="A45" s="283" t="s">
        <v>63</v>
      </c>
      <c r="B45" s="284"/>
      <c r="C45" s="284"/>
      <c r="D45" s="284"/>
      <c r="E45" s="284"/>
      <c r="F45" s="284"/>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90" x14ac:dyDescent="0.25">
      <c r="A50" s="43" t="s">
        <v>141</v>
      </c>
      <c r="B50" s="170">
        <v>1</v>
      </c>
      <c r="C50" s="170"/>
      <c r="D50" s="156" t="s">
        <v>622</v>
      </c>
      <c r="E50" s="147"/>
      <c r="F50" s="147"/>
    </row>
    <row r="51" spans="1:6" ht="46.5" x14ac:dyDescent="0.35">
      <c r="A51" s="76" t="s">
        <v>7</v>
      </c>
      <c r="B51" s="170">
        <v>1</v>
      </c>
      <c r="C51" s="217" t="str">
        <f>IF(B51=0, -5, "0")</f>
        <v>0</v>
      </c>
      <c r="D51" s="157" t="s">
        <v>623</v>
      </c>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0.875</v>
      </c>
    </row>
    <row r="56" spans="1:6" x14ac:dyDescent="0.25">
      <c r="A56" s="9"/>
      <c r="B56" s="6"/>
      <c r="C56" s="7"/>
      <c r="D56" s="6"/>
    </row>
    <row r="57" spans="1:6" ht="18" x14ac:dyDescent="0.25">
      <c r="A57" s="280" t="s">
        <v>65</v>
      </c>
      <c r="B57" s="281"/>
      <c r="C57" s="281"/>
      <c r="D57" s="281"/>
      <c r="E57" s="281"/>
      <c r="F57" s="281"/>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40</v>
      </c>
    </row>
    <row r="82" spans="1:6" x14ac:dyDescent="0.25">
      <c r="A82" s="19" t="s">
        <v>37</v>
      </c>
      <c r="B82" s="20"/>
      <c r="C82" s="21"/>
      <c r="D82" s="63">
        <f>D81/(COUNT(B58:C80)*2)</f>
        <v>1</v>
      </c>
    </row>
    <row r="83" spans="1:6" x14ac:dyDescent="0.25">
      <c r="A83" s="9"/>
      <c r="B83" s="6"/>
      <c r="C83" s="7"/>
      <c r="D83" s="6"/>
    </row>
    <row r="84" spans="1:6" ht="18" x14ac:dyDescent="0.25">
      <c r="A84" s="280" t="s">
        <v>25</v>
      </c>
      <c r="B84" s="281"/>
      <c r="C84" s="281"/>
      <c r="D84" s="281"/>
      <c r="E84" s="281"/>
      <c r="F84" s="281"/>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76.25" customHeight="1" x14ac:dyDescent="0.25">
      <c r="A90" s="169" t="s">
        <v>293</v>
      </c>
      <c r="B90" s="170">
        <v>1</v>
      </c>
      <c r="C90" s="170"/>
      <c r="D90" s="156" t="s">
        <v>624</v>
      </c>
      <c r="E90" s="173"/>
      <c r="F90" s="147"/>
    </row>
    <row r="91" spans="1:6" ht="30" x14ac:dyDescent="0.25">
      <c r="A91" s="18" t="s">
        <v>260</v>
      </c>
      <c r="B91" s="170">
        <v>2</v>
      </c>
      <c r="C91" s="170"/>
      <c r="D91" s="157"/>
      <c r="E91" s="147"/>
      <c r="F91" s="147"/>
    </row>
    <row r="92" spans="1:6" ht="45" x14ac:dyDescent="0.25">
      <c r="A92" s="109" t="s">
        <v>287</v>
      </c>
      <c r="B92" s="170">
        <v>2</v>
      </c>
      <c r="C92" s="154"/>
      <c r="D92" s="264">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67</v>
      </c>
    </row>
    <row r="97" spans="1:6" ht="18" x14ac:dyDescent="0.25">
      <c r="A97" s="78" t="s">
        <v>224</v>
      </c>
      <c r="B97" s="84"/>
      <c r="C97" s="85"/>
      <c r="D97" s="82">
        <f>D96/(COUNT(B85:C91,B46:C53,B58:C80)*2)</f>
        <v>0.95714285714285718</v>
      </c>
    </row>
    <row r="98" spans="1:6" x14ac:dyDescent="0.25">
      <c r="A98" s="5"/>
      <c r="B98" s="6"/>
      <c r="C98" s="7"/>
      <c r="D98" s="6"/>
    </row>
    <row r="99" spans="1:6" ht="18" x14ac:dyDescent="0.35">
      <c r="A99" s="282" t="s">
        <v>129</v>
      </c>
      <c r="B99" s="282"/>
      <c r="C99" s="282"/>
      <c r="D99" s="282"/>
      <c r="E99" s="282"/>
      <c r="F99" s="282"/>
    </row>
    <row r="100" spans="1:6" x14ac:dyDescent="0.25">
      <c r="A100" s="183">
        <f>B11</f>
        <v>43066</v>
      </c>
      <c r="B100" s="6"/>
      <c r="C100" s="7"/>
      <c r="D100" s="6"/>
    </row>
    <row r="101" spans="1:6" ht="16.5" x14ac:dyDescent="0.25">
      <c r="A101" s="283" t="s">
        <v>63</v>
      </c>
      <c r="B101" s="284"/>
      <c r="C101" s="284"/>
      <c r="D101" s="284"/>
      <c r="E101" s="284"/>
      <c r="F101" s="284"/>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0" t="s">
        <v>133</v>
      </c>
      <c r="B113" s="281"/>
      <c r="C113" s="281"/>
      <c r="D113" s="281"/>
      <c r="E113" s="281"/>
      <c r="F113" s="281"/>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60" x14ac:dyDescent="0.25">
      <c r="A119" s="169" t="s">
        <v>175</v>
      </c>
      <c r="B119" s="170">
        <v>1</v>
      </c>
      <c r="C119" s="170"/>
      <c r="D119" s="12" t="s">
        <v>534</v>
      </c>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t="s">
        <v>604</v>
      </c>
      <c r="E122" s="147"/>
      <c r="F122" s="147"/>
    </row>
    <row r="123" spans="1:6" ht="30.75" x14ac:dyDescent="0.3">
      <c r="A123" s="48" t="s">
        <v>189</v>
      </c>
      <c r="B123" s="177">
        <v>1</v>
      </c>
      <c r="C123" s="177"/>
      <c r="D123" s="184" t="s">
        <v>625</v>
      </c>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80" t="s">
        <v>73</v>
      </c>
      <c r="B137" s="281"/>
      <c r="C137" s="281"/>
      <c r="D137" s="281"/>
      <c r="E137" s="281"/>
      <c r="F137" s="281"/>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30" x14ac:dyDescent="0.3">
      <c r="A142" s="53" t="s">
        <v>149</v>
      </c>
      <c r="B142" s="170">
        <v>1</v>
      </c>
      <c r="C142" s="170"/>
      <c r="D142" s="156" t="s">
        <v>598</v>
      </c>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263">
        <v>0.4</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67</v>
      </c>
    </row>
    <row r="150" spans="1:6" ht="18" x14ac:dyDescent="0.25">
      <c r="A150" s="78" t="s">
        <v>225</v>
      </c>
      <c r="B150" s="84"/>
      <c r="C150" s="85"/>
      <c r="D150" s="82">
        <f>D149/(COUNT(B138:C144,B102:C109,B114:C133)*2)</f>
        <v>0.95714285714285718</v>
      </c>
    </row>
    <row r="151" spans="1:6" x14ac:dyDescent="0.25">
      <c r="A151" s="9"/>
      <c r="B151" s="6"/>
      <c r="C151" s="7"/>
      <c r="D151" s="6"/>
    </row>
    <row r="152" spans="1:6" ht="18" x14ac:dyDescent="0.35">
      <c r="A152" s="282" t="s">
        <v>130</v>
      </c>
      <c r="B152" s="282"/>
      <c r="C152" s="282"/>
      <c r="D152" s="282"/>
      <c r="E152" s="282"/>
      <c r="F152" s="282"/>
    </row>
    <row r="153" spans="1:6" x14ac:dyDescent="0.25">
      <c r="A153" s="183">
        <f>B11</f>
        <v>43066</v>
      </c>
      <c r="B153" s="6"/>
      <c r="C153" s="7"/>
      <c r="D153" s="59"/>
    </row>
    <row r="154" spans="1:6" ht="16.5" x14ac:dyDescent="0.25">
      <c r="A154" s="283" t="s">
        <v>63</v>
      </c>
      <c r="B154" s="284"/>
      <c r="C154" s="284"/>
      <c r="D154" s="284"/>
      <c r="E154" s="284"/>
      <c r="F154" s="284"/>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t="s">
        <v>628</v>
      </c>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0" t="s">
        <v>134</v>
      </c>
      <c r="B166" s="281"/>
      <c r="C166" s="281"/>
      <c r="D166" s="281"/>
      <c r="E166" s="281"/>
      <c r="F166" s="281"/>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263">
        <v>1</v>
      </c>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52</v>
      </c>
    </row>
    <row r="190" spans="1:7" ht="18" x14ac:dyDescent="0.25">
      <c r="A190" s="78" t="s">
        <v>226</v>
      </c>
      <c r="B190" s="84"/>
      <c r="C190" s="85"/>
      <c r="D190" s="82">
        <f>D189/(COUNT(B155:C162,B167:C184)*2)</f>
        <v>1</v>
      </c>
    </row>
    <row r="191" spans="1:7" x14ac:dyDescent="0.25">
      <c r="A191" s="9"/>
      <c r="B191" s="6"/>
      <c r="C191" s="7"/>
      <c r="D191" s="6"/>
    </row>
    <row r="192" spans="1:7" ht="18" x14ac:dyDescent="0.35">
      <c r="A192" s="282" t="s">
        <v>167</v>
      </c>
      <c r="B192" s="282"/>
      <c r="C192" s="282"/>
      <c r="D192" s="282"/>
      <c r="E192" s="282"/>
      <c r="F192" s="282"/>
    </row>
    <row r="193" spans="1:7" x14ac:dyDescent="0.25">
      <c r="A193" s="189">
        <f>B11</f>
        <v>43066</v>
      </c>
      <c r="B193" s="6"/>
      <c r="C193" s="7"/>
      <c r="D193" s="6"/>
    </row>
    <row r="194" spans="1:7" ht="18" x14ac:dyDescent="0.25">
      <c r="A194" s="280" t="s">
        <v>158</v>
      </c>
      <c r="B194" s="281"/>
      <c r="C194" s="281"/>
      <c r="D194" s="281"/>
      <c r="E194" s="281"/>
      <c r="F194" s="281"/>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0" t="s">
        <v>76</v>
      </c>
      <c r="B209" s="281"/>
      <c r="C209" s="281"/>
      <c r="D209" s="281"/>
      <c r="E209" s="281"/>
      <c r="F209" s="281"/>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1</v>
      </c>
      <c r="C212" s="170"/>
      <c r="D212" s="143" t="s">
        <v>629</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ht="30" x14ac:dyDescent="0.25">
      <c r="A215" s="169" t="s">
        <v>64</v>
      </c>
      <c r="B215" s="170">
        <v>2</v>
      </c>
      <c r="C215" s="170"/>
      <c r="D215" s="168" t="s">
        <v>605</v>
      </c>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t="s">
        <v>604</v>
      </c>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30" x14ac:dyDescent="0.25">
      <c r="A222" s="108" t="s">
        <v>72</v>
      </c>
      <c r="B222" s="170">
        <v>1</v>
      </c>
      <c r="C222" s="217" t="str">
        <f>IF(B222=0, -5, "0")</f>
        <v>0</v>
      </c>
      <c r="D222" s="168" t="s">
        <v>630</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80" t="s">
        <v>191</v>
      </c>
      <c r="B232" s="281"/>
      <c r="C232" s="281"/>
      <c r="D232" s="281"/>
      <c r="E232" s="281"/>
      <c r="F232" s="281"/>
    </row>
    <row r="233" spans="1:6" x14ac:dyDescent="0.25">
      <c r="A233" s="169" t="s">
        <v>314</v>
      </c>
      <c r="B233" s="170">
        <v>2</v>
      </c>
      <c r="C233" s="171"/>
      <c r="D233" s="152"/>
      <c r="E233" s="147"/>
      <c r="F233" s="147"/>
    </row>
    <row r="234" spans="1:6" ht="30" x14ac:dyDescent="0.25">
      <c r="A234" s="18" t="s">
        <v>205</v>
      </c>
      <c r="B234" s="170">
        <v>2</v>
      </c>
      <c r="C234" s="170"/>
      <c r="D234" s="155"/>
      <c r="E234" s="147"/>
      <c r="F234" s="147"/>
    </row>
    <row r="235" spans="1:6" ht="76.5" x14ac:dyDescent="0.35">
      <c r="A235" s="76" t="s">
        <v>59</v>
      </c>
      <c r="B235" s="170">
        <v>1</v>
      </c>
      <c r="C235" s="217" t="str">
        <f>IF(B235=0, -5, "0")</f>
        <v>0</v>
      </c>
      <c r="D235" s="157" t="s">
        <v>631</v>
      </c>
      <c r="E235" s="147"/>
      <c r="F235" s="147"/>
    </row>
    <row r="236" spans="1:6" ht="36" x14ac:dyDescent="0.35">
      <c r="A236" s="83" t="s">
        <v>177</v>
      </c>
      <c r="B236" s="170">
        <v>2</v>
      </c>
      <c r="C236" s="217" t="str">
        <f>IF(B236=0, -5, "0")</f>
        <v>0</v>
      </c>
      <c r="D236" s="157"/>
      <c r="E236" s="147"/>
      <c r="F236" s="147"/>
    </row>
    <row r="237" spans="1:6" x14ac:dyDescent="0.25">
      <c r="A237" s="18" t="s">
        <v>252</v>
      </c>
      <c r="B237" s="170">
        <v>2</v>
      </c>
      <c r="C237" s="170"/>
      <c r="D237" s="157"/>
      <c r="E237" s="147"/>
      <c r="F237" s="147"/>
    </row>
    <row r="238" spans="1:6" x14ac:dyDescent="0.25">
      <c r="A238" s="18" t="s">
        <v>55</v>
      </c>
      <c r="B238" s="170">
        <v>2</v>
      </c>
      <c r="C238" s="170"/>
      <c r="D238" s="158"/>
      <c r="E238" s="147"/>
      <c r="F238" s="147"/>
    </row>
    <row r="239" spans="1:6" x14ac:dyDescent="0.25">
      <c r="A239" s="169" t="s">
        <v>299</v>
      </c>
      <c r="B239" s="170">
        <v>2</v>
      </c>
      <c r="C239" s="171"/>
      <c r="D239" s="165"/>
      <c r="E239" s="173"/>
      <c r="F239" s="147"/>
    </row>
    <row r="240" spans="1:6" x14ac:dyDescent="0.25">
      <c r="A240" s="169" t="s">
        <v>156</v>
      </c>
      <c r="B240" s="170">
        <v>2</v>
      </c>
      <c r="C240" s="170"/>
      <c r="D240" s="156"/>
      <c r="E240" s="147"/>
      <c r="F240" s="147"/>
    </row>
    <row r="241" spans="1:6" ht="45" x14ac:dyDescent="0.25">
      <c r="A241" s="100" t="s">
        <v>287</v>
      </c>
      <c r="B241" s="170">
        <v>1</v>
      </c>
      <c r="C241" s="154"/>
      <c r="D241" s="265">
        <v>0.5</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73</v>
      </c>
    </row>
    <row r="246" spans="1:6" ht="18" x14ac:dyDescent="0.25">
      <c r="A246" s="103" t="s">
        <v>227</v>
      </c>
      <c r="B246" s="104"/>
      <c r="C246" s="105"/>
      <c r="D246" s="106">
        <f>D245/(COUNT(B210:C228,B233:C240,B195:C205)*2)</f>
        <v>0.96052631578947367</v>
      </c>
    </row>
    <row r="247" spans="1:6" s="3" customFormat="1" ht="18" x14ac:dyDescent="0.25">
      <c r="A247" s="45"/>
      <c r="B247" s="46"/>
      <c r="C247" s="46"/>
      <c r="D247" s="47"/>
    </row>
    <row r="248" spans="1:6" s="3" customFormat="1" ht="18" x14ac:dyDescent="0.35">
      <c r="A248" s="282" t="s">
        <v>78</v>
      </c>
      <c r="B248" s="282"/>
      <c r="C248" s="282"/>
      <c r="D248" s="282"/>
      <c r="E248" s="282"/>
      <c r="F248" s="282"/>
    </row>
    <row r="249" spans="1:6" s="3" customFormat="1" x14ac:dyDescent="0.25">
      <c r="A249" s="183">
        <f>B11</f>
        <v>43066</v>
      </c>
      <c r="B249" s="6"/>
      <c r="C249" s="7"/>
      <c r="D249" s="6"/>
    </row>
    <row r="250" spans="1:6" s="3" customFormat="1" ht="18" x14ac:dyDescent="0.25">
      <c r="A250" s="280" t="s">
        <v>79</v>
      </c>
      <c r="B250" s="281"/>
      <c r="C250" s="281"/>
      <c r="D250" s="281"/>
      <c r="E250" s="281"/>
      <c r="F250" s="281"/>
    </row>
    <row r="251" spans="1:6" s="3" customFormat="1" ht="36" x14ac:dyDescent="0.35">
      <c r="A251" s="83" t="s">
        <v>27</v>
      </c>
      <c r="B251" s="318">
        <v>2</v>
      </c>
      <c r="C251" s="217" t="str">
        <f>IF(B251=0, -5, "0")</f>
        <v>0</v>
      </c>
      <c r="D251" s="168"/>
      <c r="E251" s="173"/>
      <c r="F251" s="173"/>
    </row>
    <row r="252" spans="1:6" s="3" customFormat="1" ht="16.5" x14ac:dyDescent="0.3">
      <c r="A252" s="23" t="s">
        <v>148</v>
      </c>
      <c r="B252" s="318">
        <v>2</v>
      </c>
      <c r="C252" s="170"/>
      <c r="D252" s="168"/>
      <c r="E252" s="173"/>
      <c r="F252" s="173"/>
    </row>
    <row r="253" spans="1:6" s="3" customFormat="1" ht="16.5" x14ac:dyDescent="0.3">
      <c r="A253" s="33" t="s">
        <v>300</v>
      </c>
      <c r="B253" s="318">
        <v>2</v>
      </c>
      <c r="C253" s="170"/>
      <c r="D253" s="146"/>
      <c r="E253" s="173"/>
      <c r="F253" s="173"/>
    </row>
    <row r="254" spans="1:6" s="3" customFormat="1" ht="16.5" x14ac:dyDescent="0.3">
      <c r="A254" s="33" t="s">
        <v>301</v>
      </c>
      <c r="B254" s="318">
        <v>2</v>
      </c>
      <c r="C254" s="170"/>
      <c r="D254" s="146"/>
      <c r="E254" s="173"/>
      <c r="F254" s="173"/>
    </row>
    <row r="255" spans="1:6" s="3" customFormat="1" ht="16.5" x14ac:dyDescent="0.3">
      <c r="A255" s="33" t="s">
        <v>28</v>
      </c>
      <c r="B255" s="318">
        <v>2</v>
      </c>
      <c r="C255" s="170"/>
      <c r="D255" s="149"/>
      <c r="E255" s="173"/>
      <c r="F255" s="173"/>
    </row>
    <row r="256" spans="1:6" s="3" customFormat="1" ht="36" x14ac:dyDescent="0.35">
      <c r="A256" s="83" t="s">
        <v>161</v>
      </c>
      <c r="B256" s="318">
        <v>2</v>
      </c>
      <c r="C256" s="217" t="str">
        <f>IF(B256=0, -5, "0")</f>
        <v>0</v>
      </c>
      <c r="D256" s="168"/>
      <c r="E256" s="173"/>
      <c r="F256" s="173"/>
    </row>
    <row r="257" spans="1:6" s="3" customFormat="1" ht="30" x14ac:dyDescent="0.3">
      <c r="A257" s="33" t="s">
        <v>193</v>
      </c>
      <c r="B257" s="318">
        <v>2</v>
      </c>
      <c r="C257" s="170"/>
      <c r="D257" s="149"/>
      <c r="E257" s="173"/>
      <c r="F257" s="173"/>
    </row>
    <row r="258" spans="1:6" s="3" customFormat="1" ht="16.5" x14ac:dyDescent="0.3">
      <c r="A258" s="33" t="s">
        <v>160</v>
      </c>
      <c r="B258" s="318">
        <v>2</v>
      </c>
      <c r="C258" s="170"/>
      <c r="D258" s="149"/>
      <c r="E258" s="173"/>
      <c r="F258" s="173"/>
    </row>
    <row r="259" spans="1:6" s="3" customFormat="1" ht="16.5" x14ac:dyDescent="0.3">
      <c r="A259" s="23" t="s">
        <v>68</v>
      </c>
      <c r="B259" s="318">
        <v>2</v>
      </c>
      <c r="C259" s="170"/>
      <c r="D259" s="168"/>
      <c r="E259" s="173"/>
      <c r="F259" s="173"/>
    </row>
    <row r="260" spans="1:6" s="3" customFormat="1" ht="18" x14ac:dyDescent="0.35">
      <c r="A260" s="76" t="s">
        <v>59</v>
      </c>
      <c r="B260" s="318">
        <v>2</v>
      </c>
      <c r="C260" s="217" t="str">
        <f>IF(B260=0, -5, "0")</f>
        <v>0</v>
      </c>
      <c r="D260" s="168"/>
      <c r="E260" s="173"/>
      <c r="F260" s="173"/>
    </row>
    <row r="261" spans="1:6" s="3" customFormat="1" ht="16.5" x14ac:dyDescent="0.3">
      <c r="A261" s="23" t="s">
        <v>145</v>
      </c>
      <c r="B261" s="318">
        <v>2</v>
      </c>
      <c r="C261" s="170"/>
      <c r="D261" s="168"/>
      <c r="E261" s="173"/>
      <c r="F261" s="173"/>
    </row>
    <row r="262" spans="1:6" s="3" customFormat="1" ht="16.5" x14ac:dyDescent="0.3">
      <c r="A262" s="23" t="s">
        <v>153</v>
      </c>
      <c r="B262" s="318">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ht="16.5" x14ac:dyDescent="0.3">
      <c r="A267" s="152" t="s">
        <v>368</v>
      </c>
      <c r="B267" s="318">
        <v>2</v>
      </c>
      <c r="C267" s="171"/>
      <c r="E267" s="173"/>
      <c r="F267" s="173"/>
    </row>
    <row r="268" spans="1:6" s="3" customFormat="1" ht="16.5" x14ac:dyDescent="0.3">
      <c r="A268" s="18" t="s">
        <v>206</v>
      </c>
      <c r="B268" s="318">
        <v>2</v>
      </c>
      <c r="C268" s="170"/>
      <c r="D268" s="11"/>
      <c r="E268" s="173"/>
      <c r="F268" s="173"/>
    </row>
    <row r="269" spans="1:6" s="3" customFormat="1" ht="16.5" x14ac:dyDescent="0.3">
      <c r="A269" s="169" t="s">
        <v>312</v>
      </c>
      <c r="B269" s="318">
        <v>2</v>
      </c>
      <c r="C269" s="170"/>
      <c r="D269" s="164"/>
      <c r="E269" s="173"/>
      <c r="F269" s="173"/>
    </row>
    <row r="270" spans="1:6" s="3" customFormat="1" ht="16.5" x14ac:dyDescent="0.3">
      <c r="A270" s="169" t="s">
        <v>149</v>
      </c>
      <c r="B270" s="318">
        <v>2</v>
      </c>
      <c r="C270" s="170"/>
      <c r="D270" s="11"/>
      <c r="E270" s="173"/>
      <c r="F270" s="173"/>
    </row>
    <row r="271" spans="1:6" s="3" customFormat="1" ht="18" x14ac:dyDescent="0.35">
      <c r="A271" s="76" t="s">
        <v>7</v>
      </c>
      <c r="B271" s="318">
        <v>2</v>
      </c>
      <c r="C271" s="217" t="str">
        <f>IF(B271=0, -5, "0")</f>
        <v>0</v>
      </c>
      <c r="D271" s="11"/>
      <c r="E271" s="173"/>
      <c r="F271" s="173"/>
    </row>
    <row r="272" spans="1:6" s="3" customFormat="1" ht="16.5" x14ac:dyDescent="0.3">
      <c r="A272" s="18" t="s">
        <v>253</v>
      </c>
      <c r="B272" s="318">
        <v>2</v>
      </c>
      <c r="C272" s="170"/>
      <c r="D272" s="11"/>
      <c r="E272" s="173"/>
      <c r="F272" s="173"/>
    </row>
    <row r="273" spans="1:6" s="3" customFormat="1" ht="16.5" x14ac:dyDescent="0.3">
      <c r="A273" s="48" t="s">
        <v>80</v>
      </c>
      <c r="B273" s="318">
        <v>2</v>
      </c>
      <c r="C273" s="170"/>
      <c r="D273" s="11"/>
      <c r="E273" s="146"/>
      <c r="F273" s="173"/>
    </row>
    <row r="274" spans="1:6" s="3" customFormat="1" ht="30" x14ac:dyDescent="0.3">
      <c r="A274" s="169" t="s">
        <v>302</v>
      </c>
      <c r="B274" s="318">
        <v>2</v>
      </c>
      <c r="C274" s="170"/>
      <c r="D274" s="11"/>
      <c r="E274" s="173"/>
      <c r="F274" s="173"/>
    </row>
    <row r="275" spans="1:6" s="3" customFormat="1" ht="16.5" x14ac:dyDescent="0.3">
      <c r="A275" s="169" t="s">
        <v>188</v>
      </c>
      <c r="B275" s="318">
        <v>2</v>
      </c>
      <c r="C275" s="170"/>
      <c r="D275" s="11"/>
      <c r="E275" s="146"/>
      <c r="F275" s="173"/>
    </row>
    <row r="276" spans="1:6" s="3" customFormat="1" ht="16.5" x14ac:dyDescent="0.3">
      <c r="A276" s="169" t="s">
        <v>291</v>
      </c>
      <c r="B276" s="318">
        <v>2</v>
      </c>
      <c r="C276" s="171"/>
      <c r="D276" s="164"/>
      <c r="E276" s="173"/>
      <c r="F276" s="173"/>
    </row>
    <row r="277" spans="1:6" s="3" customFormat="1" ht="18" x14ac:dyDescent="0.3">
      <c r="A277" s="108" t="s">
        <v>173</v>
      </c>
      <c r="B277" s="318">
        <v>2</v>
      </c>
      <c r="C277" s="218" t="str">
        <f>IF(B277=0, -5, "0")</f>
        <v>0</v>
      </c>
      <c r="D277" s="164"/>
      <c r="E277" s="173"/>
      <c r="F277" s="173"/>
    </row>
    <row r="278" spans="1:6" s="3" customFormat="1" ht="18" x14ac:dyDescent="0.35">
      <c r="A278" s="48" t="s">
        <v>289</v>
      </c>
      <c r="B278" s="318">
        <v>2</v>
      </c>
      <c r="C278" s="171"/>
      <c r="D278" s="164"/>
      <c r="E278" s="160"/>
      <c r="F278" s="173"/>
    </row>
    <row r="279" spans="1:6" s="3" customFormat="1" ht="16.5" x14ac:dyDescent="0.3">
      <c r="A279" s="107" t="s">
        <v>168</v>
      </c>
      <c r="B279" s="318">
        <v>2</v>
      </c>
      <c r="C279" s="218" t="str">
        <f>IF(B279=0, -5, "0")</f>
        <v>0</v>
      </c>
      <c r="D279" s="164"/>
      <c r="E279" s="173"/>
      <c r="F279" s="173"/>
    </row>
    <row r="280" spans="1:6" s="3" customFormat="1" ht="16.5" x14ac:dyDescent="0.3">
      <c r="A280" s="24" t="s">
        <v>83</v>
      </c>
      <c r="B280" s="318">
        <v>2</v>
      </c>
      <c r="C280" s="170"/>
      <c r="D280" s="11"/>
      <c r="E280" s="173"/>
      <c r="F280" s="173"/>
    </row>
    <row r="281" spans="1:6" s="3" customFormat="1" ht="30" x14ac:dyDescent="0.3">
      <c r="A281" s="24" t="s">
        <v>234</v>
      </c>
      <c r="B281" s="318">
        <v>2</v>
      </c>
      <c r="C281" s="170"/>
      <c r="D281" s="11"/>
      <c r="E281" s="173"/>
      <c r="F281" s="173"/>
    </row>
    <row r="282" spans="1:6" s="3" customFormat="1" ht="16.5" x14ac:dyDescent="0.3">
      <c r="A282" s="24" t="s">
        <v>248</v>
      </c>
      <c r="B282" s="318">
        <v>2</v>
      </c>
      <c r="C282" s="170"/>
      <c r="D282" s="11"/>
      <c r="E282" s="173"/>
      <c r="F282" s="173"/>
    </row>
    <row r="283" spans="1:6" s="3" customFormat="1" ht="30" x14ac:dyDescent="0.3">
      <c r="A283" s="24" t="s">
        <v>199</v>
      </c>
      <c r="B283" s="318">
        <v>2</v>
      </c>
      <c r="C283" s="170"/>
      <c r="D283" s="11"/>
      <c r="E283" s="173"/>
      <c r="F283" s="173"/>
    </row>
    <row r="284" spans="1:6" s="3" customFormat="1" ht="45" x14ac:dyDescent="0.3">
      <c r="A284" s="101" t="s">
        <v>287</v>
      </c>
      <c r="B284" s="318">
        <v>2</v>
      </c>
      <c r="C284" s="154"/>
      <c r="D284" s="266">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58</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82" t="s">
        <v>4</v>
      </c>
      <c r="B291" s="282"/>
      <c r="C291" s="282"/>
      <c r="D291" s="282"/>
      <c r="E291" s="282"/>
      <c r="F291" s="282"/>
    </row>
    <row r="292" spans="1:7" x14ac:dyDescent="0.25">
      <c r="A292" s="192">
        <f>B11</f>
        <v>43066</v>
      </c>
      <c r="B292" s="6"/>
      <c r="C292" s="7"/>
      <c r="D292" s="59"/>
    </row>
    <row r="293" spans="1:7" ht="18" x14ac:dyDescent="0.25">
      <c r="A293" s="280" t="s">
        <v>19</v>
      </c>
      <c r="B293" s="281"/>
      <c r="C293" s="281"/>
      <c r="D293" s="281"/>
      <c r="E293" s="281"/>
      <c r="F293" s="281"/>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217"/>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0" t="s">
        <v>122</v>
      </c>
      <c r="B305" s="281"/>
      <c r="C305" s="281"/>
      <c r="D305" s="281"/>
      <c r="E305" s="281"/>
      <c r="F305" s="281"/>
    </row>
    <row r="306" spans="1:6" x14ac:dyDescent="0.25">
      <c r="A306" s="169" t="s">
        <v>303</v>
      </c>
      <c r="B306" s="170">
        <v>2</v>
      </c>
      <c r="C306" s="171"/>
      <c r="D306" s="146"/>
      <c r="E306" s="173"/>
      <c r="F306" s="173"/>
    </row>
    <row r="307" spans="1:6" x14ac:dyDescent="0.25">
      <c r="A307" s="169" t="s">
        <v>373</v>
      </c>
      <c r="B307" s="170">
        <v>2</v>
      </c>
      <c r="C307" s="170"/>
      <c r="D307" s="168"/>
      <c r="E307" s="147"/>
      <c r="F307" s="147"/>
    </row>
    <row r="308" spans="1:6" x14ac:dyDescent="0.25">
      <c r="A308" s="18" t="s">
        <v>5</v>
      </c>
      <c r="B308" s="170">
        <v>2</v>
      </c>
      <c r="C308" s="170"/>
      <c r="D308" s="157"/>
      <c r="E308" s="147"/>
      <c r="F308" s="147"/>
    </row>
    <row r="309" spans="1:6" ht="18" x14ac:dyDescent="0.35">
      <c r="A309" s="76" t="s">
        <v>367</v>
      </c>
      <c r="B309" s="170">
        <v>2</v>
      </c>
      <c r="C309" s="217" t="str">
        <f>IF(B309=0, -5, "0")</f>
        <v>0</v>
      </c>
      <c r="D309" s="98"/>
      <c r="E309" s="147"/>
      <c r="F309" s="147"/>
    </row>
    <row r="310" spans="1:6" ht="45" x14ac:dyDescent="0.25">
      <c r="A310" s="169" t="s">
        <v>108</v>
      </c>
      <c r="B310" s="170">
        <v>2</v>
      </c>
      <c r="C310" s="170"/>
      <c r="D310" s="156" t="s">
        <v>636</v>
      </c>
      <c r="E310" s="168"/>
      <c r="F310" s="147"/>
    </row>
    <row r="311" spans="1:6" ht="18" x14ac:dyDescent="0.35">
      <c r="A311" s="76" t="s">
        <v>61</v>
      </c>
      <c r="B311" s="170">
        <v>2</v>
      </c>
      <c r="C311" s="217" t="str">
        <f>IF(B311=0, -5, "0")</f>
        <v>0</v>
      </c>
      <c r="D311" s="157"/>
      <c r="E311" s="168"/>
      <c r="F311" s="147"/>
    </row>
    <row r="312" spans="1:6" x14ac:dyDescent="0.25">
      <c r="A312" s="18" t="s">
        <v>254</v>
      </c>
      <c r="B312" s="170">
        <v>2</v>
      </c>
      <c r="C312" s="170"/>
      <c r="D312" s="98"/>
      <c r="E312" s="147"/>
      <c r="F312" s="147"/>
    </row>
    <row r="313" spans="1:6" ht="30" x14ac:dyDescent="0.25">
      <c r="A313" s="18" t="s">
        <v>199</v>
      </c>
      <c r="B313" s="170">
        <v>2</v>
      </c>
      <c r="C313" s="170"/>
      <c r="D313" s="168"/>
      <c r="E313" s="147"/>
      <c r="F313" s="147"/>
    </row>
    <row r="314" spans="1:6" x14ac:dyDescent="0.25">
      <c r="A314" s="18" t="s">
        <v>248</v>
      </c>
      <c r="B314" s="170">
        <v>2</v>
      </c>
      <c r="C314" s="170"/>
      <c r="D314" s="168"/>
      <c r="E314" s="147"/>
      <c r="F314" s="147"/>
    </row>
    <row r="315" spans="1:6" ht="16.5" x14ac:dyDescent="0.25">
      <c r="A315" s="107" t="s">
        <v>168</v>
      </c>
      <c r="B315" s="170">
        <v>2</v>
      </c>
      <c r="C315" s="218" t="str">
        <f>IF(B315=0, -5, "0")</f>
        <v>0</v>
      </c>
      <c r="D315" s="146"/>
      <c r="E315" s="147"/>
      <c r="F315" s="147"/>
    </row>
    <row r="316" spans="1:6" x14ac:dyDescent="0.25">
      <c r="A316" s="24" t="s">
        <v>83</v>
      </c>
      <c r="B316" s="170">
        <v>2</v>
      </c>
      <c r="C316" s="170"/>
      <c r="D316" s="168"/>
      <c r="E316" s="147"/>
      <c r="F316" s="147"/>
    </row>
    <row r="317" spans="1:6" ht="45" x14ac:dyDescent="0.25">
      <c r="A317" s="101" t="s">
        <v>287</v>
      </c>
      <c r="B317" s="170">
        <v>2</v>
      </c>
      <c r="C317" s="154"/>
      <c r="D317" s="263">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82" t="s">
        <v>21</v>
      </c>
      <c r="B324" s="282"/>
      <c r="C324" s="282"/>
      <c r="D324" s="282"/>
      <c r="E324" s="282"/>
      <c r="F324" s="282"/>
    </row>
    <row r="325" spans="1:9" x14ac:dyDescent="0.25">
      <c r="A325" s="193">
        <f>B11</f>
        <v>43066</v>
      </c>
      <c r="B325" s="6"/>
      <c r="C325" s="7"/>
      <c r="D325" s="6"/>
    </row>
    <row r="326" spans="1:9" ht="18" x14ac:dyDescent="0.25">
      <c r="A326" s="280" t="s">
        <v>12</v>
      </c>
      <c r="B326" s="281"/>
      <c r="C326" s="281"/>
      <c r="D326" s="281"/>
      <c r="E326" s="281"/>
      <c r="F326" s="281"/>
    </row>
    <row r="327" spans="1:9" ht="16.5" x14ac:dyDescent="0.3">
      <c r="A327" s="169" t="s">
        <v>109</v>
      </c>
      <c r="B327" s="319">
        <v>2</v>
      </c>
      <c r="C327" s="170"/>
      <c r="D327" s="143"/>
      <c r="E327" s="147"/>
      <c r="F327" s="147"/>
    </row>
    <row r="328" spans="1:9" ht="16.5" x14ac:dyDescent="0.3">
      <c r="A328" s="169" t="s">
        <v>51</v>
      </c>
      <c r="B328" s="319">
        <v>2</v>
      </c>
      <c r="C328" s="170"/>
      <c r="E328" s="147"/>
      <c r="F328" s="147"/>
    </row>
    <row r="329" spans="1:9" ht="16.5" x14ac:dyDescent="0.3">
      <c r="A329" s="169" t="s">
        <v>100</v>
      </c>
      <c r="B329" s="319">
        <v>2</v>
      </c>
      <c r="C329" s="170"/>
      <c r="D329" s="143"/>
      <c r="E329" s="147"/>
      <c r="F329" s="147"/>
    </row>
    <row r="330" spans="1:9" ht="18" x14ac:dyDescent="0.35">
      <c r="A330" s="76" t="s">
        <v>22</v>
      </c>
      <c r="B330" s="319">
        <v>2</v>
      </c>
      <c r="C330" s="217" t="str">
        <f>IF(B330=0, -5, "0")</f>
        <v>0</v>
      </c>
      <c r="D330" s="168"/>
      <c r="E330" s="147"/>
      <c r="F330" s="147"/>
    </row>
    <row r="331" spans="1:9" ht="18" x14ac:dyDescent="0.35">
      <c r="A331" s="76" t="s">
        <v>60</v>
      </c>
      <c r="B331" s="319">
        <v>2</v>
      </c>
      <c r="C331" s="217" t="str">
        <f>IF(B331=0, -5, "0")</f>
        <v>0</v>
      </c>
      <c r="D331" s="168"/>
      <c r="E331" s="147"/>
      <c r="F331" s="147"/>
    </row>
    <row r="332" spans="1:9" ht="16.5" x14ac:dyDescent="0.3">
      <c r="A332" s="169" t="s">
        <v>145</v>
      </c>
      <c r="B332" s="319">
        <v>2</v>
      </c>
      <c r="C332" s="170"/>
      <c r="D332" s="168"/>
      <c r="E332" s="147"/>
      <c r="F332" s="147"/>
    </row>
    <row r="333" spans="1:9" ht="36" x14ac:dyDescent="0.35">
      <c r="A333" s="83" t="s">
        <v>23</v>
      </c>
      <c r="B333" s="319">
        <v>2</v>
      </c>
      <c r="C333" s="217" t="str">
        <f>IF(B333=0, -5, "0")</f>
        <v>0</v>
      </c>
      <c r="D333" s="129"/>
      <c r="E333" s="147"/>
      <c r="F333" s="147"/>
    </row>
    <row r="334" spans="1:9" ht="30" x14ac:dyDescent="0.3">
      <c r="A334" s="169" t="s">
        <v>304</v>
      </c>
      <c r="B334" s="319">
        <v>2</v>
      </c>
      <c r="C334" s="171"/>
      <c r="D334" s="162"/>
      <c r="E334" s="146"/>
      <c r="F334" s="173"/>
      <c r="G334" s="172"/>
      <c r="H334" s="172"/>
      <c r="I334" s="172"/>
    </row>
    <row r="335" spans="1:9" ht="16.5" x14ac:dyDescent="0.3">
      <c r="A335" s="101" t="s">
        <v>248</v>
      </c>
      <c r="B335" s="319">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0" t="s">
        <v>25</v>
      </c>
      <c r="B339" s="281"/>
      <c r="C339" s="281"/>
      <c r="D339" s="281"/>
      <c r="E339" s="281"/>
      <c r="F339" s="281"/>
    </row>
    <row r="340" spans="1:6" ht="16.5" x14ac:dyDescent="0.3">
      <c r="A340" s="169" t="s">
        <v>110</v>
      </c>
      <c r="B340" s="319">
        <v>1</v>
      </c>
      <c r="C340" s="170"/>
      <c r="D340" s="168" t="s">
        <v>638</v>
      </c>
      <c r="E340" s="147"/>
      <c r="F340" s="147"/>
    </row>
    <row r="341" spans="1:6" ht="31.5" x14ac:dyDescent="0.35">
      <c r="A341" s="76" t="s">
        <v>7</v>
      </c>
      <c r="B341" s="319">
        <v>0</v>
      </c>
      <c r="C341" s="217">
        <f>IF(B341=0, -5, "0")</f>
        <v>-5</v>
      </c>
      <c r="D341" s="168" t="s">
        <v>637</v>
      </c>
      <c r="E341" s="173" t="s">
        <v>640</v>
      </c>
      <c r="F341" s="147"/>
    </row>
    <row r="342" spans="1:6" ht="16.5" x14ac:dyDescent="0.3">
      <c r="A342" s="169" t="s">
        <v>145</v>
      </c>
      <c r="B342" s="319">
        <v>2</v>
      </c>
      <c r="C342" s="170"/>
      <c r="D342" s="168"/>
      <c r="E342" s="147"/>
      <c r="F342" s="147"/>
    </row>
    <row r="343" spans="1:6" ht="16.5" x14ac:dyDescent="0.3">
      <c r="A343" s="169" t="s">
        <v>253</v>
      </c>
      <c r="B343" s="319">
        <v>2</v>
      </c>
      <c r="C343" s="170"/>
      <c r="D343" s="168"/>
      <c r="E343" s="147"/>
      <c r="F343" s="147"/>
    </row>
    <row r="344" spans="1:6" ht="30" x14ac:dyDescent="0.3">
      <c r="A344" s="24" t="s">
        <v>111</v>
      </c>
      <c r="B344" s="319">
        <v>2</v>
      </c>
      <c r="C344" s="170"/>
      <c r="D344" s="143" t="s">
        <v>639</v>
      </c>
      <c r="E344" s="147"/>
      <c r="F344" s="147"/>
    </row>
    <row r="345" spans="1:6" ht="45" x14ac:dyDescent="0.3">
      <c r="A345" s="101" t="s">
        <v>287</v>
      </c>
      <c r="B345" s="319">
        <v>2</v>
      </c>
      <c r="C345" s="154"/>
      <c r="D345" s="267">
        <v>1</v>
      </c>
      <c r="E345" s="102"/>
      <c r="F345" s="102"/>
    </row>
    <row r="346" spans="1:6" x14ac:dyDescent="0.25">
      <c r="A346" s="19" t="s">
        <v>38</v>
      </c>
      <c r="B346" s="19"/>
      <c r="C346" s="19"/>
      <c r="D346" s="19">
        <f>SUM(B340:C344)</f>
        <v>2</v>
      </c>
    </row>
    <row r="347" spans="1:6" x14ac:dyDescent="0.25">
      <c r="A347" s="19" t="s">
        <v>37</v>
      </c>
      <c r="B347" s="20"/>
      <c r="C347" s="21"/>
      <c r="D347" s="63">
        <f>D346/(COUNT(B340:C344)*2)</f>
        <v>0.16666666666666666</v>
      </c>
    </row>
    <row r="348" spans="1:6" x14ac:dyDescent="0.25">
      <c r="A348" s="8"/>
      <c r="B348" s="7"/>
      <c r="C348" s="7"/>
      <c r="D348" s="7"/>
    </row>
    <row r="349" spans="1:6" ht="18" x14ac:dyDescent="0.25">
      <c r="A349" s="78" t="s">
        <v>42</v>
      </c>
      <c r="B349" s="84"/>
      <c r="C349" s="85"/>
      <c r="D349" s="81">
        <f>SUM(D346,D336)</f>
        <v>20</v>
      </c>
    </row>
    <row r="350" spans="1:6" ht="18" x14ac:dyDescent="0.25">
      <c r="A350" s="78" t="s">
        <v>230</v>
      </c>
      <c r="B350" s="84"/>
      <c r="C350" s="85"/>
      <c r="D350" s="212">
        <f>D349/(COUNT(B340:C344,B327:C335)*2)</f>
        <v>0.66666666666666663</v>
      </c>
    </row>
    <row r="351" spans="1:6" x14ac:dyDescent="0.25">
      <c r="A351" s="9"/>
      <c r="B351" s="6"/>
      <c r="C351" s="7"/>
      <c r="D351" s="6"/>
    </row>
    <row r="352" spans="1:6" ht="18" x14ac:dyDescent="0.35">
      <c r="A352" s="282" t="s">
        <v>8</v>
      </c>
      <c r="B352" s="282"/>
      <c r="C352" s="282"/>
      <c r="D352" s="282"/>
      <c r="E352" s="282"/>
      <c r="F352" s="282"/>
    </row>
    <row r="353" spans="1:6" x14ac:dyDescent="0.25">
      <c r="A353" s="183">
        <f>B11</f>
        <v>43066</v>
      </c>
      <c r="B353" s="6"/>
      <c r="C353" s="7"/>
      <c r="D353" s="59"/>
    </row>
    <row r="354" spans="1:6" ht="16.5" x14ac:dyDescent="0.25">
      <c r="A354" s="283" t="s">
        <v>113</v>
      </c>
      <c r="B354" s="284"/>
      <c r="C354" s="284"/>
      <c r="D354" s="284"/>
      <c r="E354" s="284"/>
      <c r="F354" s="284"/>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0" t="s">
        <v>25</v>
      </c>
      <c r="B366" s="281"/>
      <c r="C366" s="281"/>
      <c r="D366" s="281"/>
      <c r="E366" s="281"/>
      <c r="F366" s="281"/>
    </row>
    <row r="367" spans="1:6" x14ac:dyDescent="0.25">
      <c r="A367" s="169" t="s">
        <v>314</v>
      </c>
      <c r="B367" s="170">
        <v>2</v>
      </c>
      <c r="C367" s="171"/>
      <c r="D367" s="152"/>
      <c r="E367" s="147"/>
      <c r="F367" s="147"/>
    </row>
    <row r="368" spans="1:6" x14ac:dyDescent="0.25">
      <c r="A368" s="18" t="s">
        <v>105</v>
      </c>
      <c r="B368" s="170">
        <v>2</v>
      </c>
      <c r="C368" s="170"/>
      <c r="D368" s="143"/>
      <c r="E368" s="147"/>
      <c r="F368" s="147"/>
    </row>
    <row r="369" spans="1:6" ht="18" x14ac:dyDescent="0.35">
      <c r="A369" s="76" t="s">
        <v>59</v>
      </c>
      <c r="B369" s="170">
        <v>2</v>
      </c>
      <c r="C369" s="217" t="str">
        <f>IF(B369=0, -5, "0")</f>
        <v>0</v>
      </c>
      <c r="D369" s="168"/>
      <c r="E369" s="147"/>
      <c r="F369" s="147"/>
    </row>
    <row r="370" spans="1:6" x14ac:dyDescent="0.25">
      <c r="A370" s="18" t="s">
        <v>253</v>
      </c>
      <c r="B370" s="170">
        <v>2</v>
      </c>
      <c r="C370" s="170"/>
      <c r="D370" s="168"/>
      <c r="E370" s="147"/>
      <c r="F370" s="147"/>
    </row>
    <row r="371" spans="1:6" x14ac:dyDescent="0.25">
      <c r="A371" s="18" t="s">
        <v>55</v>
      </c>
      <c r="B371" s="170">
        <v>2</v>
      </c>
      <c r="C371" s="170"/>
      <c r="D371" s="12"/>
      <c r="E371" s="147"/>
      <c r="F371" s="147"/>
    </row>
    <row r="372" spans="1:6" x14ac:dyDescent="0.25">
      <c r="A372" s="18" t="s">
        <v>14</v>
      </c>
      <c r="B372" s="170">
        <v>2</v>
      </c>
      <c r="C372" s="170"/>
      <c r="D372" s="12"/>
      <c r="E372" s="147"/>
      <c r="F372" s="147"/>
    </row>
    <row r="373" spans="1:6" x14ac:dyDescent="0.25">
      <c r="A373" s="24" t="s">
        <v>114</v>
      </c>
      <c r="B373" s="170">
        <v>2</v>
      </c>
      <c r="C373" s="170"/>
      <c r="D373" s="129"/>
      <c r="E373" s="147"/>
      <c r="F373" s="147"/>
    </row>
    <row r="374" spans="1:6" ht="31.5" x14ac:dyDescent="0.35">
      <c r="A374" s="76" t="s">
        <v>115</v>
      </c>
      <c r="B374" s="170">
        <v>2</v>
      </c>
      <c r="C374" s="217" t="str">
        <f>IF(B374=0, -5, "0")</f>
        <v>0</v>
      </c>
      <c r="D374" s="168" t="s">
        <v>641</v>
      </c>
      <c r="E374" s="147"/>
      <c r="F374" s="147"/>
    </row>
    <row r="375" spans="1:6" ht="30" x14ac:dyDescent="0.25">
      <c r="A375" s="18" t="s">
        <v>199</v>
      </c>
      <c r="B375" s="170">
        <v>2</v>
      </c>
      <c r="C375" s="170"/>
      <c r="D375" s="168"/>
      <c r="E375" s="147"/>
      <c r="F375" s="147"/>
    </row>
    <row r="376" spans="1:6" x14ac:dyDescent="0.25">
      <c r="A376" s="18" t="s">
        <v>248</v>
      </c>
      <c r="B376" s="170">
        <v>2</v>
      </c>
      <c r="C376" s="170"/>
      <c r="D376" s="168"/>
      <c r="E376" s="147"/>
      <c r="F376" s="147"/>
    </row>
    <row r="377" spans="1:6" x14ac:dyDescent="0.25">
      <c r="A377" s="24" t="s">
        <v>168</v>
      </c>
      <c r="B377" s="170">
        <v>2</v>
      </c>
      <c r="C377" s="170"/>
      <c r="D377" s="168"/>
      <c r="E377" s="147"/>
      <c r="F377" s="147"/>
    </row>
    <row r="378" spans="1:6" x14ac:dyDescent="0.25">
      <c r="A378" s="24" t="s">
        <v>83</v>
      </c>
      <c r="B378" s="170">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80" t="s">
        <v>124</v>
      </c>
      <c r="B382" s="281"/>
      <c r="C382" s="281"/>
      <c r="D382" s="281"/>
      <c r="E382" s="281"/>
      <c r="F382" s="281"/>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69" t="s">
        <v>314</v>
      </c>
      <c r="B392" s="170">
        <v>2</v>
      </c>
      <c r="C392" s="171"/>
      <c r="D392" s="152"/>
      <c r="E392" s="147"/>
      <c r="F392" s="147"/>
    </row>
    <row r="393" spans="1:16384" x14ac:dyDescent="0.25">
      <c r="A393" s="169" t="s">
        <v>56</v>
      </c>
      <c r="B393" s="170">
        <v>2</v>
      </c>
      <c r="C393" s="170"/>
      <c r="D393" s="157"/>
      <c r="E393" s="147"/>
      <c r="F393" s="147"/>
    </row>
    <row r="394" spans="1:16384" x14ac:dyDescent="0.25">
      <c r="A394" s="24" t="s">
        <v>311</v>
      </c>
      <c r="B394" s="170">
        <v>2</v>
      </c>
      <c r="C394" s="170"/>
      <c r="D394" s="157"/>
      <c r="E394" s="168"/>
      <c r="F394" s="147"/>
    </row>
    <row r="395" spans="1:16384" ht="18" x14ac:dyDescent="0.35">
      <c r="A395" s="76" t="s">
        <v>150</v>
      </c>
      <c r="B395" s="170">
        <v>2</v>
      </c>
      <c r="C395" s="217" t="str">
        <f>IF(B395=0, -5, "0")</f>
        <v>0</v>
      </c>
      <c r="D395" s="157"/>
      <c r="E395" s="147"/>
      <c r="F395" s="147"/>
    </row>
    <row r="396" spans="1:16384" ht="18" x14ac:dyDescent="0.35">
      <c r="A396" s="76" t="s">
        <v>119</v>
      </c>
      <c r="B396" s="170">
        <v>2</v>
      </c>
      <c r="C396" s="217" t="str">
        <f>IF(B396=0, -5, "0")</f>
        <v>0</v>
      </c>
      <c r="D396" s="157"/>
      <c r="E396" s="147"/>
      <c r="F396" s="147"/>
    </row>
    <row r="397" spans="1:16384" ht="32.25" customHeight="1" x14ac:dyDescent="0.25">
      <c r="A397" s="18" t="s">
        <v>256</v>
      </c>
      <c r="B397" s="170">
        <v>2</v>
      </c>
      <c r="C397" s="170"/>
      <c r="D397" s="157"/>
      <c r="E397" s="147"/>
      <c r="F397" s="147"/>
    </row>
    <row r="398" spans="1:16384" ht="27.75" customHeight="1" x14ac:dyDescent="0.25">
      <c r="A398" s="109" t="s">
        <v>287</v>
      </c>
      <c r="B398" s="170">
        <v>2</v>
      </c>
      <c r="C398" s="154"/>
      <c r="D398" s="26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82" t="s">
        <v>125</v>
      </c>
      <c r="B405" s="282"/>
      <c r="C405" s="282"/>
      <c r="D405" s="282"/>
      <c r="E405" s="282"/>
      <c r="F405" s="282"/>
    </row>
    <row r="406" spans="1:6" x14ac:dyDescent="0.25">
      <c r="A406" s="192">
        <f>B11</f>
        <v>43066</v>
      </c>
      <c r="B406" s="6"/>
      <c r="C406" s="7"/>
      <c r="D406" s="6"/>
    </row>
    <row r="407" spans="1:6" ht="16.5" x14ac:dyDescent="0.25">
      <c r="A407" s="283" t="s">
        <v>19</v>
      </c>
      <c r="B407" s="284"/>
      <c r="C407" s="284"/>
      <c r="D407" s="284"/>
      <c r="E407" s="284"/>
      <c r="F407" s="284"/>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3" t="s">
        <v>122</v>
      </c>
      <c r="B418" s="284"/>
      <c r="C418" s="284"/>
      <c r="D418" s="284"/>
      <c r="E418" s="284"/>
      <c r="F418" s="284"/>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ht="30" x14ac:dyDescent="0.25">
      <c r="A421" s="169" t="s">
        <v>407</v>
      </c>
      <c r="B421" s="170">
        <v>1</v>
      </c>
      <c r="C421" s="170"/>
      <c r="D421" s="168" t="s">
        <v>642</v>
      </c>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263">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82" t="s">
        <v>374</v>
      </c>
      <c r="B435" s="282"/>
      <c r="C435" s="282"/>
      <c r="D435" s="282"/>
      <c r="E435" s="282"/>
      <c r="F435" s="282"/>
    </row>
    <row r="436" spans="1:7" x14ac:dyDescent="0.25">
      <c r="A436" s="195">
        <f>+B11</f>
        <v>43066</v>
      </c>
      <c r="B436" s="6"/>
      <c r="C436" s="7"/>
      <c r="D436" s="6"/>
    </row>
    <row r="437" spans="1:7" ht="18" x14ac:dyDescent="0.25">
      <c r="A437" s="280" t="s">
        <v>375</v>
      </c>
      <c r="B437" s="281"/>
      <c r="C437" s="281"/>
      <c r="D437" s="281"/>
      <c r="E437" s="281"/>
      <c r="F437" s="281"/>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0" t="s">
        <v>31</v>
      </c>
      <c r="B444" s="281"/>
      <c r="C444" s="281"/>
      <c r="D444" s="281"/>
      <c r="E444" s="281"/>
      <c r="F444" s="281"/>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263">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2" t="s">
        <v>180</v>
      </c>
      <c r="B454" s="282"/>
      <c r="C454" s="282"/>
      <c r="D454" s="282"/>
      <c r="E454" s="282"/>
      <c r="F454" s="282"/>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t="s">
        <v>34</v>
      </c>
      <c r="C460" s="154"/>
      <c r="D460" s="265"/>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2" t="s">
        <v>87</v>
      </c>
      <c r="B464" s="282"/>
      <c r="C464" s="282"/>
      <c r="D464" s="282"/>
      <c r="E464" s="282"/>
      <c r="F464" s="282"/>
    </row>
    <row r="465" spans="1:7" x14ac:dyDescent="0.25">
      <c r="A465" s="15"/>
      <c r="B465" s="6"/>
      <c r="C465" s="7"/>
      <c r="D465" s="6"/>
    </row>
    <row r="466" spans="1:7" ht="30" x14ac:dyDescent="0.25">
      <c r="A466" s="32" t="s">
        <v>288</v>
      </c>
      <c r="B466" s="170">
        <v>2</v>
      </c>
      <c r="C466" s="171"/>
      <c r="D466" s="146"/>
      <c r="E466" s="173"/>
      <c r="F466" s="147"/>
    </row>
    <row r="467" spans="1:7" ht="15.75" x14ac:dyDescent="0.3">
      <c r="A467" s="181" t="s">
        <v>306</v>
      </c>
      <c r="B467" s="170">
        <v>2</v>
      </c>
      <c r="C467" s="218" t="str">
        <f>IF(B467=0, -5, "0")</f>
        <v>0</v>
      </c>
      <c r="D467" s="146"/>
      <c r="E467" s="172"/>
      <c r="F467" s="147"/>
      <c r="G467" s="172"/>
    </row>
    <row r="468" spans="1:7" ht="30" x14ac:dyDescent="0.25">
      <c r="A468" s="32" t="s">
        <v>196</v>
      </c>
      <c r="B468" s="170">
        <v>2</v>
      </c>
      <c r="C468" s="171"/>
      <c r="D468" s="162"/>
      <c r="E468" s="173"/>
      <c r="F468" s="147"/>
    </row>
    <row r="469" spans="1:7" ht="45" x14ac:dyDescent="0.25">
      <c r="A469" s="32" t="s">
        <v>287</v>
      </c>
      <c r="B469" s="170" t="s">
        <v>34</v>
      </c>
      <c r="C469" s="154"/>
      <c r="D469" s="267"/>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2" t="s">
        <v>151</v>
      </c>
      <c r="B473" s="282"/>
      <c r="C473" s="282"/>
      <c r="D473" s="282"/>
      <c r="E473" s="282"/>
      <c r="F473" s="282"/>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268">
        <v>1</v>
      </c>
      <c r="E490" s="102"/>
      <c r="F490" s="102"/>
    </row>
    <row r="491" spans="1:7" x14ac:dyDescent="0.25">
      <c r="A491" s="19" t="s">
        <v>38</v>
      </c>
      <c r="B491" s="19"/>
      <c r="C491" s="19"/>
      <c r="D491" s="19">
        <f>SUM(B475:C489)</f>
        <v>28</v>
      </c>
    </row>
    <row r="492" spans="1:7" x14ac:dyDescent="0.25">
      <c r="A492" s="19" t="s">
        <v>37</v>
      </c>
      <c r="B492" s="20"/>
      <c r="C492" s="21"/>
      <c r="D492" s="63">
        <f>D491/(COUNT(B475:C489)*2)</f>
        <v>1</v>
      </c>
    </row>
    <row r="493" spans="1:7" x14ac:dyDescent="0.25">
      <c r="A493" s="9"/>
      <c r="B493" s="6"/>
      <c r="C493" s="7"/>
      <c r="D493" s="6"/>
    </row>
    <row r="494" spans="1:7" ht="18" x14ac:dyDescent="0.35">
      <c r="A494" s="282" t="s">
        <v>152</v>
      </c>
      <c r="B494" s="282"/>
      <c r="C494" s="282"/>
      <c r="D494" s="282"/>
      <c r="E494" s="282"/>
      <c r="F494" s="282"/>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t="s">
        <v>34</v>
      </c>
      <c r="C499" s="170"/>
      <c r="D499" s="263"/>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0.82500000000000007</v>
      </c>
    </row>
    <row r="504" spans="1:6" ht="22.5" x14ac:dyDescent="0.3">
      <c r="A504" s="71" t="s">
        <v>47</v>
      </c>
      <c r="B504" s="72"/>
      <c r="C504" s="73"/>
      <c r="D504" s="74">
        <f>SUM(D500,D491,D461,D451,D402,D349,D321,D40,D470,D288,D245,D149,D432,D189,D96)</f>
        <v>553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0.96678321678321677</v>
      </c>
    </row>
  </sheetData>
  <sheetProtection algorithmName="SHA-512" hashValue="hibQi6jmvuY88NXYNnYw/REKH86GMd6twujb/xTaiVbjdvaxbtzkx7SMeayT+SLH9iAjwxfV/UVwCFwrVU2xUw==" saltValue="Yok0207RE3kGIuEMKFpJD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475:B490 B355:B362 B383:B387 B367:B378 B392:B398 B438:B441 B445:B447 B419:B428 B456:B460 B466:B469 B496:B499 B328:B335">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83" zoomScale="90" zoomScaleNormal="90" workbookViewId="0">
      <selection activeCell="E203" sqref="E203"/>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0"/>
      <c r="E1" s="310"/>
      <c r="F1" s="310"/>
      <c r="G1" s="310"/>
      <c r="H1" s="310"/>
      <c r="I1" s="310"/>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45">
      <c r="A6" s="287" t="s">
        <v>52</v>
      </c>
      <c r="B6" s="287"/>
      <c r="C6" s="287"/>
      <c r="D6" s="287"/>
      <c r="E6" s="287"/>
      <c r="F6" s="287"/>
      <c r="G6" s="216"/>
      <c r="H6" s="216"/>
      <c r="I6" s="216"/>
    </row>
    <row r="7" spans="1:9" s="36" customFormat="1" ht="21.75" customHeight="1" x14ac:dyDescent="0.5">
      <c r="A7" s="288" t="str">
        <f>'A1 Exploitation'!A8:F8</f>
        <v>Centre Urbain Nord</v>
      </c>
      <c r="B7" s="288"/>
      <c r="C7" s="288"/>
      <c r="D7" s="288"/>
      <c r="E7" s="288"/>
      <c r="F7" s="288"/>
      <c r="G7" s="216"/>
      <c r="H7" s="216"/>
      <c r="I7" s="216"/>
    </row>
    <row r="8" spans="1:9" s="36" customFormat="1" ht="24.75" x14ac:dyDescent="0.5">
      <c r="A8" s="38" t="s">
        <v>44</v>
      </c>
      <c r="B8" s="311" t="str">
        <f>'A4 Exploitation'!B9:F9</f>
        <v>Dr hend KAMOUN</v>
      </c>
      <c r="C8" s="311"/>
      <c r="D8" s="311"/>
      <c r="E8" s="311"/>
      <c r="F8" s="311"/>
      <c r="G8" s="216"/>
      <c r="H8" s="216"/>
      <c r="I8" s="216"/>
    </row>
    <row r="9" spans="1:9" s="36" customFormat="1" ht="24" x14ac:dyDescent="0.45">
      <c r="A9" s="39" t="s">
        <v>46</v>
      </c>
      <c r="B9" s="312" t="str">
        <f>'A4 Exploitation'!B10:F10</f>
        <v>Directeur magasin et chefs rayons</v>
      </c>
      <c r="C9" s="312"/>
      <c r="D9" s="312"/>
      <c r="E9" s="312"/>
      <c r="F9" s="312"/>
      <c r="G9" s="216"/>
      <c r="H9" s="216"/>
      <c r="I9" s="216"/>
    </row>
    <row r="10" spans="1:9" s="36" customFormat="1" ht="24.75" x14ac:dyDescent="0.5">
      <c r="A10" s="38" t="s">
        <v>45</v>
      </c>
      <c r="B10" s="309">
        <f>'A4 Exploitation'!B11:F11</f>
        <v>43066</v>
      </c>
      <c r="C10" s="309"/>
      <c r="D10" s="309"/>
      <c r="E10" s="309"/>
      <c r="F10" s="309"/>
      <c r="G10" s="216"/>
      <c r="H10" s="216"/>
      <c r="I10" s="216"/>
    </row>
    <row r="11" spans="1:9" s="36" customFormat="1" ht="24.75" x14ac:dyDescent="0.5">
      <c r="A11" s="38" t="s">
        <v>341</v>
      </c>
      <c r="B11" s="317">
        <f>D198</f>
        <v>0.97368421052631582</v>
      </c>
      <c r="C11" s="317"/>
      <c r="D11" s="317"/>
      <c r="E11" s="317"/>
      <c r="F11" s="317"/>
      <c r="G11" s="216"/>
      <c r="H11" s="216"/>
      <c r="I11" s="216"/>
    </row>
    <row r="12" spans="1:9" s="36" customFormat="1" ht="22.5" x14ac:dyDescent="0.45">
      <c r="A12" s="35"/>
      <c r="D12" s="292"/>
      <c r="E12" s="292"/>
      <c r="F12" s="292"/>
      <c r="G12" s="292"/>
      <c r="H12" s="292"/>
      <c r="I12" s="40"/>
    </row>
    <row r="13" spans="1:9" s="36" customFormat="1" ht="11.25" customHeight="1" x14ac:dyDescent="0.3">
      <c r="A13" s="293" t="s">
        <v>32</v>
      </c>
      <c r="B13" s="294" t="s">
        <v>33</v>
      </c>
      <c r="C13" s="294"/>
      <c r="D13" s="294" t="s">
        <v>48</v>
      </c>
      <c r="E13" s="294" t="s">
        <v>213</v>
      </c>
      <c r="F13" s="294" t="s">
        <v>214</v>
      </c>
    </row>
    <row r="14" spans="1:9" s="36" customFormat="1" ht="12.75" customHeight="1" x14ac:dyDescent="0.3">
      <c r="A14" s="293"/>
      <c r="B14" s="70" t="s">
        <v>36</v>
      </c>
      <c r="C14" s="70" t="s">
        <v>35</v>
      </c>
      <c r="D14" s="294"/>
      <c r="E14" s="294"/>
      <c r="F14" s="294"/>
    </row>
    <row r="15" spans="1:9" x14ac:dyDescent="0.3">
      <c r="A15" s="41"/>
      <c r="B15" s="41"/>
      <c r="C15" s="41"/>
      <c r="D15" s="41"/>
    </row>
    <row r="16" spans="1:9" ht="19.5" x14ac:dyDescent="0.4">
      <c r="A16" s="302" t="s">
        <v>0</v>
      </c>
      <c r="B16" s="303"/>
      <c r="C16" s="303"/>
      <c r="D16" s="303"/>
      <c r="E16" s="303"/>
      <c r="F16" s="303"/>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1</v>
      </c>
      <c r="C19" s="221"/>
      <c r="D19" s="222" t="s">
        <v>546</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4" t="s">
        <v>38</v>
      </c>
      <c r="B22" s="305"/>
      <c r="C22" s="306"/>
      <c r="D22" s="215">
        <f>SUM(B17:C21)</f>
        <v>9</v>
      </c>
    </row>
    <row r="23" spans="1:6" x14ac:dyDescent="0.3">
      <c r="A23" s="298" t="s">
        <v>342</v>
      </c>
      <c r="B23" s="299"/>
      <c r="C23" s="300"/>
      <c r="D23" s="65">
        <f>D22/(COUNT(B17:C21)*2)</f>
        <v>0.9</v>
      </c>
    </row>
    <row r="24" spans="1:6" s="50" customFormat="1" x14ac:dyDescent="0.3">
      <c r="A24" s="54"/>
      <c r="B24" s="55"/>
      <c r="C24" s="55"/>
      <c r="D24" s="56"/>
    </row>
    <row r="25" spans="1:6" ht="19.5" x14ac:dyDescent="0.4">
      <c r="A25" s="307" t="s">
        <v>4</v>
      </c>
      <c r="B25" s="308"/>
      <c r="C25" s="308"/>
      <c r="D25" s="308"/>
      <c r="E25" s="308"/>
      <c r="F25" s="308"/>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8" t="s">
        <v>38</v>
      </c>
      <c r="B32" s="299"/>
      <c r="C32" s="300"/>
      <c r="D32" s="214">
        <f>SUM(B26:C31)</f>
        <v>12</v>
      </c>
    </row>
    <row r="33" spans="1:6" x14ac:dyDescent="0.3">
      <c r="A33" s="298" t="s">
        <v>342</v>
      </c>
      <c r="B33" s="299"/>
      <c r="C33" s="300"/>
      <c r="D33" s="65">
        <f>D32/(COUNT(B26:C31)*2)</f>
        <v>1</v>
      </c>
    </row>
    <row r="34" spans="1:6" s="50" customFormat="1" x14ac:dyDescent="0.3">
      <c r="A34" s="54"/>
      <c r="B34" s="55"/>
      <c r="C34" s="55"/>
      <c r="D34" s="56"/>
    </row>
    <row r="35" spans="1:6" s="50" customFormat="1" ht="19.5" x14ac:dyDescent="0.4">
      <c r="A35" s="307" t="s">
        <v>246</v>
      </c>
      <c r="B35" s="308"/>
      <c r="C35" s="308"/>
      <c r="D35" s="308"/>
      <c r="E35" s="308"/>
      <c r="F35" s="308"/>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8" t="s">
        <v>38</v>
      </c>
      <c r="B41" s="299"/>
      <c r="C41" s="300"/>
      <c r="D41" s="214">
        <f>SUM(B36:C40)</f>
        <v>10</v>
      </c>
      <c r="E41" s="37"/>
      <c r="F41" s="37"/>
    </row>
    <row r="42" spans="1:6" s="50" customFormat="1" x14ac:dyDescent="0.3">
      <c r="A42" s="298" t="s">
        <v>342</v>
      </c>
      <c r="B42" s="299"/>
      <c r="C42" s="300"/>
      <c r="D42" s="65">
        <f>D41/(COUNT(B36:C40)*2)</f>
        <v>1</v>
      </c>
      <c r="E42" s="37"/>
      <c r="F42" s="37"/>
    </row>
    <row r="43" spans="1:6" s="50" customFormat="1" x14ac:dyDescent="0.3">
      <c r="A43" s="90"/>
      <c r="B43" s="91"/>
      <c r="C43" s="91"/>
      <c r="D43" s="92"/>
    </row>
    <row r="44" spans="1:6" ht="19.5" x14ac:dyDescent="0.4">
      <c r="A44" s="313" t="s">
        <v>21</v>
      </c>
      <c r="B44" s="314"/>
      <c r="C44" s="314"/>
      <c r="D44" s="314"/>
      <c r="E44" s="314"/>
      <c r="F44" s="314"/>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298" t="s">
        <v>38</v>
      </c>
      <c r="B51" s="299"/>
      <c r="C51" s="300"/>
      <c r="D51" s="214">
        <f>SUM(B45:C50)</f>
        <v>12</v>
      </c>
    </row>
    <row r="52" spans="1:6" x14ac:dyDescent="0.3">
      <c r="A52" s="298" t="s">
        <v>342</v>
      </c>
      <c r="B52" s="299"/>
      <c r="C52" s="300"/>
      <c r="D52" s="65">
        <f>D51/(COUNT(B45:C50)*2)</f>
        <v>1</v>
      </c>
    </row>
    <row r="53" spans="1:6" s="50" customFormat="1" x14ac:dyDescent="0.3">
      <c r="A53" s="54"/>
      <c r="B53" s="55"/>
      <c r="C53" s="55"/>
      <c r="D53" s="56"/>
    </row>
    <row r="54" spans="1:6" ht="19.5" x14ac:dyDescent="0.4">
      <c r="A54" s="307" t="s">
        <v>8</v>
      </c>
      <c r="B54" s="308"/>
      <c r="C54" s="308"/>
      <c r="D54" s="308"/>
      <c r="E54" s="308"/>
      <c r="F54" s="308"/>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8" t="s">
        <v>38</v>
      </c>
      <c r="B62" s="299"/>
      <c r="C62" s="300"/>
      <c r="D62" s="214">
        <f>SUM(B55:C61)</f>
        <v>14</v>
      </c>
    </row>
    <row r="63" spans="1:6" x14ac:dyDescent="0.3">
      <c r="A63" s="298" t="s">
        <v>342</v>
      </c>
      <c r="B63" s="299"/>
      <c r="C63" s="300"/>
      <c r="D63" s="65">
        <f>D62/(COUNT(B55:C61)*2)</f>
        <v>1</v>
      </c>
    </row>
    <row r="64" spans="1:6" s="50" customFormat="1" x14ac:dyDescent="0.3">
      <c r="A64" s="54"/>
      <c r="B64" s="55"/>
      <c r="C64" s="55"/>
      <c r="D64" s="56"/>
    </row>
    <row r="65" spans="1:6" ht="19.5" x14ac:dyDescent="0.4">
      <c r="A65" s="307" t="s">
        <v>143</v>
      </c>
      <c r="B65" s="308"/>
      <c r="C65" s="308"/>
      <c r="D65" s="308"/>
      <c r="E65" s="308"/>
      <c r="F65" s="308"/>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32.25" x14ac:dyDescent="0.4">
      <c r="A72" s="41" t="s">
        <v>103</v>
      </c>
      <c r="B72" s="227">
        <v>1</v>
      </c>
      <c r="C72" s="228"/>
      <c r="D72" s="232" t="s">
        <v>593</v>
      </c>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8" t="s">
        <v>38</v>
      </c>
      <c r="B83" s="299"/>
      <c r="C83" s="300"/>
      <c r="D83" s="214">
        <f>SUM(B66:C82)</f>
        <v>27</v>
      </c>
    </row>
    <row r="84" spans="1:6" x14ac:dyDescent="0.3">
      <c r="A84" s="298" t="s">
        <v>342</v>
      </c>
      <c r="B84" s="299"/>
      <c r="C84" s="300"/>
      <c r="D84" s="65">
        <f>D83/(COUNT(B66:C82)*2)</f>
        <v>0.9642857142857143</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627</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8" t="s">
        <v>38</v>
      </c>
      <c r="B101" s="299"/>
      <c r="C101" s="300"/>
      <c r="D101" s="214">
        <f>SUM(B87:C100)</f>
        <v>28</v>
      </c>
    </row>
    <row r="102" spans="1:6" x14ac:dyDescent="0.3">
      <c r="A102" s="298" t="s">
        <v>342</v>
      </c>
      <c r="B102" s="299"/>
      <c r="C102" s="300"/>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7" t="s">
        <v>238</v>
      </c>
      <c r="B105" s="308"/>
      <c r="C105" s="308"/>
      <c r="D105" s="308"/>
      <c r="E105" s="308"/>
      <c r="F105" s="308"/>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48"/>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8" t="s">
        <v>38</v>
      </c>
      <c r="B117" s="299"/>
      <c r="C117" s="300"/>
      <c r="D117" s="214">
        <f>SUM(B106:C116)</f>
        <v>22</v>
      </c>
      <c r="E117" s="37"/>
      <c r="F117" s="37"/>
    </row>
    <row r="118" spans="1:6" s="50" customFormat="1" x14ac:dyDescent="0.3">
      <c r="A118" s="298" t="s">
        <v>342</v>
      </c>
      <c r="B118" s="299"/>
      <c r="C118" s="300"/>
      <c r="D118" s="65">
        <f>D117/(COUNT(B106:C116)*2)</f>
        <v>1</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34.5" x14ac:dyDescent="0.4">
      <c r="A123" s="41" t="s">
        <v>340</v>
      </c>
      <c r="B123" s="238">
        <v>1</v>
      </c>
      <c r="C123" s="228"/>
      <c r="D123" s="222" t="s">
        <v>633</v>
      </c>
      <c r="E123" s="222"/>
      <c r="F123" s="221"/>
    </row>
    <row r="124" spans="1:6" ht="19.5" x14ac:dyDescent="0.4">
      <c r="A124" s="48" t="s">
        <v>285</v>
      </c>
      <c r="B124" s="238">
        <v>2</v>
      </c>
      <c r="C124" s="228"/>
      <c r="D124" s="222"/>
      <c r="E124" s="222"/>
      <c r="F124" s="221"/>
    </row>
    <row r="125" spans="1:6" ht="32.25" x14ac:dyDescent="0.4">
      <c r="A125" s="41" t="s">
        <v>339</v>
      </c>
      <c r="B125" s="238">
        <v>1</v>
      </c>
      <c r="C125" s="228"/>
      <c r="D125" s="234" t="s">
        <v>632</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634</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8" t="s">
        <v>38</v>
      </c>
      <c r="B132" s="299"/>
      <c r="C132" s="300"/>
      <c r="D132" s="214">
        <f>SUM(B121:C131)</f>
        <v>20</v>
      </c>
    </row>
    <row r="133" spans="1:6" x14ac:dyDescent="0.3">
      <c r="A133" s="298" t="s">
        <v>342</v>
      </c>
      <c r="B133" s="299"/>
      <c r="C133" s="300"/>
      <c r="D133" s="63">
        <f>D132/(COUNT(B121:C131)*2)</f>
        <v>0.90909090909090906</v>
      </c>
    </row>
    <row r="134" spans="1:6" s="50" customFormat="1" x14ac:dyDescent="0.3">
      <c r="A134" s="54"/>
      <c r="B134" s="55"/>
      <c r="C134" s="55"/>
      <c r="D134" s="61"/>
    </row>
    <row r="135" spans="1:6" ht="19.5" x14ac:dyDescent="0.4">
      <c r="A135" s="307" t="s">
        <v>78</v>
      </c>
      <c r="B135" s="308"/>
      <c r="C135" s="308"/>
      <c r="D135" s="308"/>
      <c r="E135" s="308"/>
      <c r="F135" s="308"/>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33.75" x14ac:dyDescent="0.35">
      <c r="A143" s="76" t="s">
        <v>268</v>
      </c>
      <c r="B143" s="237">
        <v>2</v>
      </c>
      <c r="C143" s="250" t="str">
        <f>IF(B143=0, -5, "0")</f>
        <v>0</v>
      </c>
      <c r="D143" s="222" t="s">
        <v>635</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8" t="s">
        <v>38</v>
      </c>
      <c r="B148" s="299"/>
      <c r="C148" s="300"/>
      <c r="D148" s="214">
        <f>SUM(B136:C147)</f>
        <v>24</v>
      </c>
    </row>
    <row r="149" spans="1:6" x14ac:dyDescent="0.3">
      <c r="A149" s="298" t="s">
        <v>342</v>
      </c>
      <c r="B149" s="299"/>
      <c r="C149" s="300"/>
      <c r="D149" s="65">
        <f>D148/(COUNT(B136:C147)*2)</f>
        <v>1</v>
      </c>
    </row>
    <row r="150" spans="1:6" s="50" customFormat="1" x14ac:dyDescent="0.3">
      <c r="A150" s="54"/>
      <c r="B150" s="55"/>
      <c r="C150" s="55"/>
      <c r="D150" s="56"/>
    </row>
    <row r="151" spans="1:6" ht="19.5" x14ac:dyDescent="0.4">
      <c r="A151" s="307" t="s">
        <v>243</v>
      </c>
      <c r="B151" s="308"/>
      <c r="C151" s="308"/>
      <c r="D151" s="308"/>
      <c r="E151" s="308"/>
      <c r="F151" s="308"/>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8" t="s">
        <v>38</v>
      </c>
      <c r="B160" s="305"/>
      <c r="C160" s="306"/>
      <c r="D160" s="215">
        <f>SUM(B152:C159)</f>
        <v>16</v>
      </c>
    </row>
    <row r="161" spans="1:6" x14ac:dyDescent="0.3">
      <c r="A161" s="298" t="s">
        <v>342</v>
      </c>
      <c r="B161" s="299"/>
      <c r="C161" s="300"/>
      <c r="D161" s="65">
        <f>D160/(COUNT(B152:C159)*2)</f>
        <v>1</v>
      </c>
    </row>
    <row r="162" spans="1:6" s="50" customFormat="1" x14ac:dyDescent="0.3">
      <c r="A162" s="54"/>
      <c r="B162" s="55"/>
      <c r="C162" s="57"/>
      <c r="D162" s="58"/>
    </row>
    <row r="163" spans="1:6" ht="19.5" x14ac:dyDescent="0.4">
      <c r="A163" s="307" t="s">
        <v>85</v>
      </c>
      <c r="B163" s="308"/>
      <c r="C163" s="308"/>
      <c r="D163" s="308"/>
      <c r="E163" s="308"/>
      <c r="F163" s="308"/>
    </row>
    <row r="164" spans="1:6" ht="18" x14ac:dyDescent="0.35">
      <c r="A164" s="76" t="s">
        <v>333</v>
      </c>
      <c r="B164" s="221">
        <v>1</v>
      </c>
      <c r="C164" s="248" t="str">
        <f>IF(B164=0, -5, "0")</f>
        <v>0</v>
      </c>
      <c r="D164" s="221" t="s">
        <v>626</v>
      </c>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8" t="s">
        <v>38</v>
      </c>
      <c r="B168" s="299"/>
      <c r="C168" s="300"/>
      <c r="D168" s="214">
        <f>SUM(B164:C167)</f>
        <v>7</v>
      </c>
    </row>
    <row r="169" spans="1:6" x14ac:dyDescent="0.3">
      <c r="A169" s="298" t="s">
        <v>342</v>
      </c>
      <c r="B169" s="299"/>
      <c r="C169" s="300"/>
      <c r="D169" s="65">
        <f>D168/(COUNT(B164:C167)*2)</f>
        <v>0.875</v>
      </c>
    </row>
    <row r="170" spans="1:6" s="50" customFormat="1" x14ac:dyDescent="0.3">
      <c r="A170" s="54"/>
      <c r="B170" s="55"/>
      <c r="C170" s="55"/>
      <c r="D170" s="56"/>
    </row>
    <row r="171" spans="1:6" ht="19.5" x14ac:dyDescent="0.4">
      <c r="A171" s="315" t="s">
        <v>17</v>
      </c>
      <c r="B171" s="316"/>
      <c r="C171" s="316"/>
      <c r="D171" s="316"/>
      <c r="E171" s="316"/>
      <c r="F171" s="316"/>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8" t="s">
        <v>38</v>
      </c>
      <c r="B176" s="299"/>
      <c r="C176" s="300"/>
      <c r="D176" s="214">
        <f>SUM(B172:C175)</f>
        <v>8</v>
      </c>
    </row>
    <row r="177" spans="1:6" x14ac:dyDescent="0.3">
      <c r="A177" s="298" t="s">
        <v>342</v>
      </c>
      <c r="B177" s="299"/>
      <c r="C177" s="300"/>
      <c r="D177" s="65">
        <f>D176/(COUNT(B172:C175)*2)</f>
        <v>1</v>
      </c>
    </row>
    <row r="178" spans="1:6" s="50" customFormat="1" x14ac:dyDescent="0.3">
      <c r="A178" s="54"/>
      <c r="B178" s="55"/>
      <c r="C178" s="55"/>
      <c r="D178" s="56"/>
    </row>
    <row r="179" spans="1:6" ht="19.5" x14ac:dyDescent="0.4">
      <c r="A179" s="307" t="s">
        <v>87</v>
      </c>
      <c r="B179" s="308"/>
      <c r="C179" s="308"/>
      <c r="D179" s="308"/>
      <c r="E179" s="308"/>
      <c r="F179" s="308"/>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8" t="s">
        <v>38</v>
      </c>
      <c r="B185" s="299"/>
      <c r="C185" s="300"/>
      <c r="D185" s="214">
        <f>SUM(B180:C184)</f>
        <v>10</v>
      </c>
    </row>
    <row r="186" spans="1:6" x14ac:dyDescent="0.3">
      <c r="A186" s="298" t="s">
        <v>342</v>
      </c>
      <c r="B186" s="299"/>
      <c r="C186" s="300"/>
      <c r="D186" s="65">
        <f>D185/(COUNT(B180:C184)*2)</f>
        <v>1</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1</v>
      </c>
      <c r="C191" s="221"/>
      <c r="D191" s="222" t="s">
        <v>643</v>
      </c>
      <c r="E191" s="221"/>
      <c r="F191" s="221"/>
    </row>
    <row r="192" spans="1:6" x14ac:dyDescent="0.3">
      <c r="A192" s="96" t="s">
        <v>212</v>
      </c>
      <c r="B192" s="221" t="s">
        <v>34</v>
      </c>
      <c r="C192" s="221"/>
      <c r="D192" s="221"/>
      <c r="E192" s="221"/>
      <c r="F192" s="221"/>
    </row>
    <row r="193" spans="1:4" x14ac:dyDescent="0.3">
      <c r="A193" s="298" t="s">
        <v>38</v>
      </c>
      <c r="B193" s="299"/>
      <c r="C193" s="300"/>
      <c r="D193" s="97">
        <f>SUM(B189:C192)</f>
        <v>3</v>
      </c>
    </row>
    <row r="194" spans="1:4" x14ac:dyDescent="0.3">
      <c r="A194" s="298" t="s">
        <v>342</v>
      </c>
      <c r="B194" s="299"/>
      <c r="C194" s="300"/>
      <c r="D194" s="65">
        <f>D193/(COUNT(B189:C192)*2)</f>
        <v>0.75</v>
      </c>
    </row>
    <row r="196" spans="1:4" ht="18" x14ac:dyDescent="0.35">
      <c r="A196" s="121" t="s">
        <v>284</v>
      </c>
      <c r="B196" s="120"/>
      <c r="C196" s="120"/>
      <c r="D196" s="220">
        <v>0.85</v>
      </c>
    </row>
    <row r="197" spans="1:4" ht="22.5" x14ac:dyDescent="0.3">
      <c r="A197" s="71" t="s">
        <v>377</v>
      </c>
      <c r="B197" s="72"/>
      <c r="C197" s="73"/>
      <c r="D197" s="74">
        <f>SUM(D193,D185,D176,D168,D160,D62,D51,D32,D22,D117,D148,D132,D101,D83,D41)</f>
        <v>222</v>
      </c>
    </row>
    <row r="198" spans="1:4" ht="22.5" x14ac:dyDescent="0.3">
      <c r="A198" s="71" t="s">
        <v>378</v>
      </c>
      <c r="B198" s="72"/>
      <c r="C198" s="73"/>
      <c r="D198" s="75">
        <f>D197/(COUNT(B189:C192,B180:C184,B172:C175,B164:C167,B152:C159,B55:C61,B45:C50,B26:C31,B17:C21,B106:C116,B136:C147,B121:C131,B87:C100,B66:C82,B36:C40)*2)</f>
        <v>0.97368421052631582</v>
      </c>
    </row>
  </sheetData>
  <sheetProtection algorithmName="SHA-512" hashValue="hVB17VUb0hb1Dlm6slmiNPtqN2z2vvEFi9XDKutUHLXg0p/x/ku0LytvpYqqdZnozesrrvPYWhkalyduiFFEzA==" saltValue="Jbk7Vq8kYXEjUzmww/aIv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DELL</cp:lastModifiedBy>
  <cp:lastPrinted>2017-02-17T13:42:57Z</cp:lastPrinted>
  <dcterms:created xsi:type="dcterms:W3CDTF">2015-10-03T07:44:26Z</dcterms:created>
  <dcterms:modified xsi:type="dcterms:W3CDTF">2017-11-29T22:01:43Z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