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9\Audit magasins\QLC\Market\CM Boumhal\09-Septembre\"/>
    </mc:Choice>
  </mc:AlternateContent>
  <bookViews>
    <workbookView xWindow="-120" yWindow="-120" windowWidth="20730" windowHeight="11160" tabRatio="916" activeTab="1"/>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D629" i="48" s="1"/>
  <c r="D630" i="48" s="1"/>
  <c r="C615" i="48"/>
  <c r="C612" i="48"/>
  <c r="D616" i="48" s="1"/>
  <c r="D617" i="48" s="1"/>
  <c r="A603" i="48"/>
  <c r="C590" i="48"/>
  <c r="C586" i="48"/>
  <c r="C583" i="48"/>
  <c r="C576" i="48"/>
  <c r="C575" i="48"/>
  <c r="C573" i="48"/>
  <c r="C572" i="48"/>
  <c r="D578" i="48" s="1"/>
  <c r="D579" i="48" s="1"/>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D385" i="48" s="1"/>
  <c r="D386" i="48" s="1"/>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596" i="48" l="1"/>
  <c r="D199" i="48"/>
  <c r="D200" i="48" s="1"/>
  <c r="D261" i="48"/>
  <c r="D223" i="48"/>
  <c r="D224" i="48" s="1"/>
  <c r="D339" i="48"/>
  <c r="D340" i="48" s="1"/>
  <c r="D710" i="48"/>
  <c r="B710" i="48" s="1"/>
  <c r="D711" i="48" s="1"/>
  <c r="D689" i="48"/>
  <c r="B689"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244" i="48" s="1"/>
  <c r="D245" i="48" s="1"/>
  <c r="B56" i="29" s="1"/>
  <c r="D181" i="48"/>
  <c r="B181" i="48" s="1"/>
  <c r="D182" i="48" s="1"/>
  <c r="D183" i="48" s="1"/>
  <c r="B51" i="29" s="1"/>
  <c r="D127" i="48"/>
  <c r="B127" i="48" s="1"/>
  <c r="D128" i="48" s="1"/>
  <c r="D129" i="48" s="1"/>
  <c r="B46" i="29" s="1"/>
  <c r="D43" i="48"/>
  <c r="B43" i="48" s="1"/>
  <c r="D44" i="48" s="1"/>
  <c r="D45" i="48" s="1"/>
  <c r="D262" i="48"/>
  <c r="D420" i="48"/>
  <c r="C124" i="44"/>
  <c r="C96" i="44"/>
  <c r="D690" i="48" l="1"/>
  <c r="D691" i="48" s="1"/>
  <c r="B102" i="29" s="1"/>
  <c r="D712" i="48"/>
  <c r="D714" i="48"/>
  <c r="D715" i="48" s="1"/>
  <c r="D597" i="48"/>
  <c r="D599" i="48"/>
  <c r="D600" i="48" s="1"/>
  <c r="B91" i="29" s="1"/>
  <c r="D661" i="48"/>
  <c r="D662" i="48" s="1"/>
  <c r="B96" i="29" s="1"/>
  <c r="D559" i="48"/>
  <c r="D560" i="48" s="1"/>
  <c r="B86" i="29" s="1"/>
  <c r="D557" i="48"/>
  <c r="D468" i="48"/>
  <c r="D299" i="48"/>
  <c r="D300" i="48" s="1"/>
  <c r="B61" i="29" s="1"/>
  <c r="D242" i="48"/>
  <c r="D717" i="48"/>
  <c r="B36" i="29" s="1"/>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58" i="45" l="1"/>
  <c r="D59" i="45" s="1"/>
  <c r="D134" i="45"/>
  <c r="D135" i="45" s="1"/>
  <c r="D79" i="45"/>
  <c r="D80" i="45" s="1"/>
  <c r="D556" i="44"/>
  <c r="D557" i="44" s="1"/>
  <c r="D385" i="44"/>
  <c r="D386" i="44" s="1"/>
  <c r="D596" i="44"/>
  <c r="D597" i="44" s="1"/>
  <c r="D578" i="44"/>
  <c r="D100" i="45"/>
  <c r="D101" i="45" s="1"/>
  <c r="D58" i="47"/>
  <c r="D59" i="47" s="1"/>
  <c r="D134" i="47"/>
  <c r="D135" i="47" s="1"/>
  <c r="D118" i="47"/>
  <c r="D119" i="47" s="1"/>
  <c r="D44" i="44"/>
  <c r="D181" i="44"/>
  <c r="B181" i="44" s="1"/>
  <c r="D182" i="44" s="1"/>
  <c r="B12" i="48"/>
  <c r="B31" i="29"/>
  <c r="B25"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D211" i="47"/>
  <c r="D658" i="44"/>
  <c r="D659" i="44" s="1"/>
  <c r="D241" i="44"/>
  <c r="D242" i="44" s="1"/>
  <c r="D296" i="44"/>
  <c r="D297" i="44" s="1"/>
  <c r="D420" i="44"/>
  <c r="D421" i="44" s="1"/>
  <c r="D467" i="44"/>
  <c r="D468" i="44" s="1"/>
  <c r="D690" i="44"/>
  <c r="D711" i="44"/>
  <c r="D515" i="44"/>
  <c r="B515" i="44" s="1"/>
  <c r="D516" i="44" s="1"/>
  <c r="D362" i="44"/>
  <c r="D363" i="44" s="1"/>
  <c r="D128" i="44"/>
  <c r="D517" i="44" l="1"/>
  <c r="B80" i="29" s="1"/>
  <c r="D183" i="44"/>
  <c r="B50" i="29" s="1"/>
  <c r="D714" i="44"/>
  <c r="D715" i="44" s="1"/>
  <c r="B106" i="29" s="1"/>
  <c r="D712" i="44"/>
  <c r="D691" i="44"/>
  <c r="B101" i="29" s="1"/>
  <c r="D423" i="44"/>
  <c r="D424" i="44" s="1"/>
  <c r="B70" i="29" s="1"/>
  <c r="D129" i="44"/>
  <c r="B45" i="29" s="1"/>
  <c r="D47" i="44"/>
  <c r="D48" i="44" s="1"/>
  <c r="B40" i="29" s="1"/>
  <c r="D45" i="44"/>
  <c r="D599" i="44"/>
  <c r="D600" i="44" s="1"/>
  <c r="D579" i="44"/>
  <c r="D214" i="47"/>
  <c r="D215" i="47" s="1"/>
  <c r="D717" i="44"/>
  <c r="B35" i="29" s="1"/>
  <c r="D214" i="45"/>
  <c r="D215" i="45" s="1"/>
  <c r="B111" i="29" s="1"/>
  <c r="D244" i="44"/>
  <c r="D661" i="44"/>
  <c r="D299" i="44"/>
  <c r="D559" i="44"/>
  <c r="D470" i="44"/>
  <c r="D365" i="44"/>
  <c r="B11" i="47" l="1"/>
  <c r="B112" i="29"/>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<sst xmlns="http://schemas.openxmlformats.org/spreadsheetml/2006/main" count="2607" uniqueCount="553">
  <si>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</si>
  <si>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</si>
  <si>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</si>
  <si>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</si>
  <si>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</si>
  <si>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</si>
  <si>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</si>
  <si>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</si>
  <si>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</si>
  <si>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</si>
  <si>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</si>
  <si>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</si>
  <si>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</si>
  <si>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</si>
  <si>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</si>
  <si>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</si>
  <si>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</si>
  <si>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</si>
  <si>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</si>
  <si>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</si>
  <si>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</si>
  <si>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</si>
  <si>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</si>
  <si>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</si>
  <si>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</si>
  <si>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</si>
  <si>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</si>
  <si>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</si>
  <si>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</si>
  <si>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</si>
  <si>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</si>
  <si>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</si>
  <si>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</si>
  <si>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</si>
  <si>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</si>
  <si>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</si>
  <si>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</si>
  <si>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</si>
  <si>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</si>
  <si>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</si>
  <si>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</si>
  <si>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</si>
  <si>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</si>
  <si>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</si>
  <si>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</si>
  <si>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</si>
  <si>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</si>
  <si>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</si>
  <si>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</si>
  <si>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</si>
  <si>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</si>
  <si>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</si>
  <si>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</si>
  <si>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</si>
  <si>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</si>
  <si>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</si>
  <si>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</si>
  <si>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</si>
  <si>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</si>
  <si>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</si>
  <si>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</si>
  <si>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</si>
  <si>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</si>
  <si>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</si>
  <si>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</si>
  <si>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</si>
  <si>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</si>
  <si>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</si>
  <si>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</si>
  <si>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</si>
  <si>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</si>
  <si>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</si>
  <si>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</si>
  <si>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</si>
  <si>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</si>
  <si>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</si>
  <si>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</si>
  <si>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</si>
  <si>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</si>
  <si>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</si>
  <si>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</si>
  <si>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</si>
  <si>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</si>
  <si>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</si>
  <si>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</si>
  <si>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</si>
  <si>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</si>
  <si>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</si>
  <si>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</si>
  <si>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</si>
  <si>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</si>
  <si>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</si>
  <si>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</si>
  <si>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</si>
  <si>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</si>
  <si>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</si>
  <si>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</si>
  <si>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</si>
  <si>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</si>
  <si>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</si>
  <si>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</si>
  <si>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</si>
  <si>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</si>
  <si>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</si>
  <si>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</si>
  <si>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</si>
  <si>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</si>
  <si>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</si>
  <si>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</si>
  <si>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</si>
  <si>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</si>
  <si>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</si>
  <si>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</si>
  <si>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</si>
  <si>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</si>
  <si>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</si>
  <si>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</si>
  <si>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</si>
  <si>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</si>
  <si>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</si>
  <si>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</si>
  <si>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</si>
  <si>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</si>
  <si>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</si>
  <si>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</si>
  <si>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</si>
  <si>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</si>
  <si>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</si>
  <si>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</si>
  <si>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</si>
  <si>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</si>
  <si>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</si>
  <si>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</si>
  <si>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</si>
  <si>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</si>
  <si>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</si>
  <si>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</si>
  <si>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</si>
  <si>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</si>
  <si>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</si>
  <si>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</si>
  <si>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</si>
  <si>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</si>
  <si>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</si>
  <si>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</si>
  <si>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</si>
  <si>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</si>
  <si>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</si>
  <si>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</si>
  <si>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</si>
  <si>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</si>
  <si>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</si>
  <si>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</si>
  <si>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</si>
  <si>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</si>
  <si>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</si>
  <si>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</si>
  <si>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</si>
  <si>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</si>
  <si>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</si>
  <si>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</si>
  <si>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</si>
  <si>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</si>
  <si>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</si>
  <si>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</si>
  <si>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</si>
  <si>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</si>
  <si>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</si>
  <si>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</si>
  <si>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</si>
  <si>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</si>
  <si>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</si>
  <si>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</si>
  <si>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</si>
  <si>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</si>
  <si>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</si>
  <si>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</si>
  <si>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</si>
  <si>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</si>
  <si>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</si>
  <si>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</si>
  <si>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</si>
  <si>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</si>
  <si>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</si>
  <si>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</si>
  <si>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</si>
  <si>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</si>
  <si>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</si>
  <si>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</si>
  <si>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</si>
  <si>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</si>
  <si>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</si>
  <si>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</si>
  <si>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</si>
  <si>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</si>
  <si>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</si>
  <si>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</si>
  <si>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</si>
  <si>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</si>
  <si>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</si>
  <si>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</si>
  <si>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</si>
  <si>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</si>
  <si>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</si>
  <si>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</si>
  <si>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</si>
  <si>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</si>
  <si>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</si>
  <si>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</si>
  <si>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</si>
  <si>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</si>
  <si>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</si>
  <si>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</si>
  <si>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</si>
  <si>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</si>
  <si>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</si>
  <si>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</si>
  <si>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</si>
  <si>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</si>
  <si>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</si>
  <si>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</si>
  <si>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</si>
  <si>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</si>
  <si>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</si>
  <si>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</si>
  <si>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</si>
  <si>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</si>
  <si>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</si>
  <si>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</si>
  <si>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</si>
  <si>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</si>
  <si>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</si>
  <si>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</si>
  <si>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</si>
  <si>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</si>
  <si>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</si>
  <si>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</si>
  <si>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</si>
  <si>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</si>
  <si>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</si>
  <si>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</si>
  <si>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</si>
  <si>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</si>
  <si>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</si>
  <si>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</si>
  <si>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</si>
  <si>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</si>
  <si>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</si>
  <si>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</si>
  <si>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</si>
  <si>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</si>
  <si>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</si>
  <si>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</si>
  <si>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</si>
  <si>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</si>
  <si>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</si>
  <si>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</si>
  <si>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</si>
  <si>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</si>
  <si>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</si>
  <si>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</si>
  <si>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</si>
  <si>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</si>
  <si>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</si>
  <si>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</si>
  <si>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</si>
  <si>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</si>
  <si>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</si>
  <si>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</si>
  <si>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</si>
  <si>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</si>
  <si>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</si>
  <si>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</si>
  <si>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</si>
  <si>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</si>
  <si>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</si>
  <si>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</si>
  <si>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</si>
  <si>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</si>
  <si>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</si>
  <si>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</si>
  <si>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</si>
  <si>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</si>
  <si>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</si>
  <si>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</si>
  <si>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</si>
  <si>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</si>
  <si>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</si>
  <si>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</si>
  <si>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</si>
  <si>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</si>
  <si>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</si>
  <si>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</si>
  <si>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</si>
  <si>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</si>
  <si>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</si>
  <si>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</si>
  <si>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</si>
  <si>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</si>
  <si>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</si>
  <si>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</si>
  <si>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</si>
  <si>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</si>
  <si>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</si>
  <si>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</si>
  <si>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</si>
  <si>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</si>
  <si>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</si>
  <si>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</si>
  <si>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</si>
  <si>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</si>
  <si>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</si>
  <si>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</si>
  <si>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</si>
  <si>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</si>
  <si>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</si>
  <si>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</si>
  <si>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</si>
  <si>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</si>
  <si>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</si>
  <si>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</si>
  <si>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</si>
  <si>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</si>
  <si>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</si>
  <si>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</si>
  <si>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</si>
  <si>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</si>
  <si>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</si>
  <si>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</si>
  <si>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</si>
  <si>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</si>
  <si>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</si>
  <si>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</si>
  <si>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</si>
  <si>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</si>
  <si>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</si>
  <si>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</si>
  <si>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</si>
  <si>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</si>
  <si>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</si>
  <si>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</si>
  <si>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</si>
  <si>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</si>
  <si>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</si>
  <si>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</si>
  <si>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</si>
  <si>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</si>
  <si>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</si>
  <si>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</si>
  <si>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</si>
  <si>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</si>
  <si>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</si>
  <si>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</si>
  <si>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</si>
  <si>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</si>
  <si>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</si>
  <si>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</si>
  <si>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</si>
  <si>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</si>
  <si>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</si>
  <si>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</si>
  <si>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</si>
  <si>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</si>
  <si>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</si>
  <si>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</si>
  <si>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</si>
  <si>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</si>
  <si>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</si>
  <si>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</si>
  <si>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</si>
  <si>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</si>
  <si>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</si>
  <si>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</si>
  <si>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</si>
  <si>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</si>
  <si>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</si>
  <si>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</si>
  <si>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</si>
  <si>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</si>
  <si>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</si>
  <si>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</si>
  <si>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</si>
  <si>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</si>
  <si>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</si>
  <si>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</si>
  <si>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</si>
  <si>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</si>
  <si>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</si>
  <si>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</si>
  <si>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</si>
  <si>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</si>
  <si>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</si>
  <si>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</si>
  <si>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</si>
  <si>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</si>
  <si>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</si>
  <si>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</si>
  <si>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</si>
  <si>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</si>
  <si>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</si>
  <si>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</si>
  <si>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</si>
  <si>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</si>
  <si>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</si>
  <si>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</si>
  <si>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</si>
  <si>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</si>
  <si>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</si>
  <si>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</si>
  <si>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</si>
  <si>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</si>
  <si>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</si>
  <si>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</si>
  <si>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</si>
  <si>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</si>
  <si>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</si>
  <si>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</si>
  <si>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</si>
  <si>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</si>
  <si>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</si>
  <si>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</si>
  <si>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</si>
  <si>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</si>
  <si>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</si>
  <si>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</si>
  <si>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</si>
  <si>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</si>
  <si>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</si>
  <si>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</si>
  <si>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</si>
  <si>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</si>
  <si>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</si>
  <si>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</si>
  <si>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</si>
  <si>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</si>
  <si>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</si>
  <si>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</si>
  <si>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</si>
  <si>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</si>
  <si>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</si>
  <si>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</si>
  <si>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</si>
  <si>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</si>
  <si>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</si>
  <si>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</si>
  <si>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</si>
  <si>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</si>
  <si>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</si>
  <si>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</si>
  <si>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</si>
  <si>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</si>
  <si>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</si>
  <si>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</si>
  <si>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</si>
  <si>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</si>
  <si>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</si>
  <si>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</si>
  <si>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</si>
  <si>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</si>
  <si>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</si>
  <si>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</si>
  <si>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</si>
  <si>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</si>
  <si>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</si>
  <si>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</si>
  <si>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</si>
  <si>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Bou Mhel</t>
  </si>
  <si>
    <t>Dr Hatem KARAA</t>
  </si>
  <si>
    <t>Directeur du magasin et chefs de rayons</t>
  </si>
  <si>
    <t>Couloir encombré</t>
  </si>
  <si>
    <t>accumulation de souillures diverses en dessous de l'étagère à la réserve</t>
  </si>
  <si>
    <t>pas de vérification à la thermosonde des thermomètres des chambres froide 1 et œufs et à cœur d'un produit pour le mois d'août</t>
  </si>
  <si>
    <t>Présence de souillures diverses au niveau de l'étagère de la chambre froide</t>
  </si>
  <si>
    <t xml:space="preserve">Renforcer les opérations de nettoyage et désinfection des étagères </t>
  </si>
  <si>
    <t>Produits panés surgelés entamés en chambre froide négative non protégés ni identifiés par la date d'entame</t>
  </si>
  <si>
    <t xml:space="preserve">assurer la protection et l'identification des produits entamés </t>
  </si>
  <si>
    <t xml:space="preserve">Renforcer les opérations de nettoyage </t>
  </si>
  <si>
    <t>Ne pas mettre systématiquement 4 heures comme durée d'exposition (mettre les ddurées réelles d'exposition)
remplir la partie relative à la vente</t>
  </si>
  <si>
    <t>manque d'indication de certains ingrédients sur les étiquettes UHD des pizzas (ex légumes, olives, …)</t>
  </si>
  <si>
    <t>Avertir les services concernés sur cet écart</t>
  </si>
  <si>
    <t>Renforcer les opérations de nettoyage du sol de la chambre froide</t>
  </si>
  <si>
    <t xml:space="preserve">Renforcer les opérations de nettoyage du sol du stand </t>
  </si>
  <si>
    <t xml:space="preserve">Renforcer les opérations de nettoyage du meuble froid (présence de cadavres de mouches) </t>
  </si>
  <si>
    <t>Fromage blanc découpé: un seul morceau et identifié 
Fromage Edam Magesté découpé le 16 septembre non tracé</t>
  </si>
  <si>
    <t xml:space="preserve">lors de la découpe des fromages en plusieurs morceaux, assurer leur identification par la date de coupe.
Assurer l'enregistrement de tous les fromages découpés et emballés progressivement.
</t>
  </si>
  <si>
    <t>Jambon de campagne El Mazraa et et salami de bœuf Farah sans date d'entame</t>
  </si>
  <si>
    <t>la DLC des viandes et des abats est de 6 jours en cas de non fourniture d'étiquette par le fournisseur 
test de traçabilité réalisé sur le poulet PAC lot PI 19 257 démontrant un écart de 03 KG (quantité reçue 45 kg quantité tracée 30 Kg et 18 Kg en stock)</t>
  </si>
  <si>
    <t>renforcer les opérations de nettoyage des plans de travail</t>
  </si>
  <si>
    <t>le balisage des poissons sur l'étal est uniquement en langue française</t>
  </si>
  <si>
    <t>Baliser les poissons en arabe en plus du français</t>
  </si>
  <si>
    <t>Renforcer les opérations de tri des prunes</t>
  </si>
  <si>
    <t>Renforcer les opérations de nettoyage du meuble huile</t>
  </si>
  <si>
    <t>entreposage à même le sol à la réserve</t>
  </si>
  <si>
    <t>Renforcer les opérations de nettoyage du sol de la réserve (côté sucre)</t>
  </si>
  <si>
    <t>Meuble yaourt assez encombré</t>
  </si>
  <si>
    <t>Non disponibilité du dossier médical de l'opératrice Chahia</t>
  </si>
  <si>
    <t>Mettre à disposition le dossier médical de l'opératrice de CHAHIA</t>
  </si>
  <si>
    <t>Casiers rouillés au vestiaires femmes</t>
  </si>
  <si>
    <t>Procéder à un traitement anti rouille des casiers</t>
  </si>
  <si>
    <t>Présence de traces de pains dans les casiers femmes
Accumulation des mégots de cigarettes aux niveaux des fenteres des vestiaires hommes et femmes</t>
  </si>
  <si>
    <t>Pas de vérification mensuelle des températures meubles LS et chambre froide à la thermosonde</t>
  </si>
  <si>
    <t>Renforcer les opérations de nettoyage au dessus du four</t>
  </si>
  <si>
    <t>Renforcer les opérations de nettoyage du pétrin
Renforcer les opérations de nettoyage du distributeur séche mains</t>
  </si>
  <si>
    <t>Crevassement du revetement du sol de la zone de réception</t>
  </si>
  <si>
    <t>Fixer le revêtement du sol</t>
  </si>
  <si>
    <t>Le système de fermeture de la porte de la chambre froide est défaillant.
Oxydation du revetement mural de la chambre froide</t>
  </si>
  <si>
    <t>Réparer le système de fermeture de la chambre froide 
Procéder à un traitement anti rouille au revetement de la chambre froide</t>
  </si>
  <si>
    <t>La réserve ne dispose pas de source d'aération Taux d'hygrométrie 70%</t>
  </si>
  <si>
    <t>Prévoir une source d'aération</t>
  </si>
  <si>
    <t>Crevassement du sol de la réserve PGC</t>
  </si>
  <si>
    <t>Fixer le revetement du sol</t>
  </si>
  <si>
    <t>Meubles surgelés sans afficheurs de température
Ecoulement de l'eau de dégivrage</t>
  </si>
  <si>
    <t>Présence de givre au niveau du meuble surgelé</t>
  </si>
  <si>
    <t>Mauvaise fermeture de la porte de la porte chambre froide fromage
Crevassement du sol de la chambre froide positive</t>
  </si>
  <si>
    <t>Eclairage non fonctionnel en chambre froide positive</t>
  </si>
  <si>
    <t>La tapis du laminoire est usé et effilé</t>
  </si>
  <si>
    <t>Remplacer le tapis du laminoire</t>
  </si>
  <si>
    <t>Le cache néon de la chambre froide est cassé.</t>
  </si>
  <si>
    <t>Remplacer le cache néon.</t>
  </si>
  <si>
    <t>Détérioration des faïences murales du mur du stand.</t>
  </si>
  <si>
    <t>Fixer le revêtement mural.</t>
  </si>
  <si>
    <t>Absence de laboratoire</t>
  </si>
  <si>
    <t>Meuble d'exposition à température ambiante partiellement protégé.</t>
  </si>
  <si>
    <t>Protéger correctement le meuble.</t>
  </si>
  <si>
    <t>Crevassement des revêtement mural du laboratoire boulangerie.
Les jointures de la porte d'accès au laboratoire pâtisserie sont abimées.
Présence de trous au niveau des murs de la boulangerie</t>
  </si>
  <si>
    <t>Colmater les trous.
Remplacer les jointures abimées.
Colmater les trous au niveau des murs</t>
  </si>
  <si>
    <t>T° affichée 3,9°C; T° mesurée 5,2°C</t>
  </si>
  <si>
    <t>T° prélevée du fromage +3,8°C</t>
  </si>
  <si>
    <t>Présence de rouille au sol de la chambre froide.
Stockage dans même chambre froide pour matières premières et produits finis. Absence de séparation physique entre les deux catégories de produits.
Les jointures de la chambre froide volaille sont abimés avec présence de rouille au plafond.</t>
  </si>
  <si>
    <t>Procéder à un traitement antirouille pour la chambre froide boucherie et volaille.
Prévoir une séparation entre les produits de différentes catégories.</t>
  </si>
  <si>
    <t>Le sol en face du laboratoire est crevassé.</t>
  </si>
  <si>
    <t>Fixer le revêtement du sol.</t>
  </si>
  <si>
    <t>Déformation du portique à viande.
Oxydation des chariots métalliques.</t>
  </si>
  <si>
    <t>Fixer le plateau du portique.
Procéder à un traitement antirouille pour les chariots métalliques</t>
  </si>
  <si>
    <t>L'afficheur du meuble trad. est non fonctionnel.</t>
  </si>
  <si>
    <t>Réparer l'afficheur.</t>
  </si>
  <si>
    <t>Crevassement du sol en face de la chambre froide.</t>
  </si>
  <si>
    <t>Présence de rouille sur la gaine de la fabrique de glace.</t>
  </si>
  <si>
    <t>Procéder à un traitement antirouille pour la fabrique de glace.</t>
  </si>
  <si>
    <t>La planche de découpe est fissurée.</t>
  </si>
  <si>
    <t>Raboter la planche.</t>
  </si>
  <si>
    <t>Réparer les fuites.
Prévoir un poste lave-mains au rayon boucherie trad.</t>
  </si>
  <si>
    <t>Distributeur papier séche mains de la boucherie sans couvercle</t>
  </si>
  <si>
    <t>traces de rouille au sol de la chambre froide traiteur</t>
  </si>
  <si>
    <t>Centrale de nettoyage de la boulangerie sans pistolet
Douchette boucherie non fonctionnelle</t>
  </si>
  <si>
    <t>Réparer les douchettes non fonctionnelles</t>
  </si>
  <si>
    <t>Fuite aux postes lave-mains du laboratoire boucherie 
Absence de poste lave-mains au rayon boucherie trad.</t>
  </si>
  <si>
    <t>Absence de DEIV au rayon boucherie trad., au rayon traiteur et la zone de réception.</t>
  </si>
  <si>
    <t>Prévoir un DEIV au rayon boucherie trad. Et au rayon traiteur.</t>
  </si>
  <si>
    <t>Le système d'ouverture à pédale des poubelles de la boucherie trad. et traiteur est endommagé.</t>
  </si>
  <si>
    <t>Réparer ou remplacer les poubelles abimées;</t>
  </si>
  <si>
    <t>Des écarts techniques demeurent récurrents.</t>
  </si>
  <si>
    <t>Mettre en œuvre les actions correctives nécessaires.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</si>
</sst>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08">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7" fillId="0" borderId="0" xfId="0" applyFont="1" applyAlignment="1" applyProtection="1">
      <alignment horizontal="center" vertical="center" wrapText="1"/>
      <protection hidden="1"/>
    </xf>
    <xf numFmtId="166" fontId="6" fillId="0" borderId="1" xfId="0" applyNumberFormat="1" applyFont="1" applyBorder="1" applyAlignment="1" applyProtection="1">
      <alignment wrapText="1"/>
      <protection locked="0"/>
    </xf>
    <xf numFmtId="0" fontId="33" fillId="0" borderId="1" xfId="0" applyFont="1" applyBorder="1" applyAlignment="1">
      <alignment wrapText="1"/>
    </xf>
    <xf numFmtId="0" fontId="35" fillId="0" borderId="1" xfId="1" applyFont="1" applyBorder="1" applyAlignment="1">
      <alignment wrapText="1"/>
    </xf>
    <xf numFmtId="0" fontId="35" fillId="0" borderId="1" xfId="1" applyFont="1" applyBorder="1" applyAlignment="1">
      <alignment vertical="center" wrapText="1"/>
    </xf>
    <xf numFmtId="0" fontId="35" fillId="0" borderId="0" xfId="1" applyFont="1" applyAlignment="1">
      <alignment horizontal="center" vertical="center" wrapText="1"/>
    </xf>
    <xf numFmtId="0" fontId="43" fillId="17" borderId="16" xfId="1" applyFont="1" applyFill="1" applyBorder="1" applyAlignment="1">
      <alignment wrapText="1"/>
    </xf>
    <xf numFmtId="0" fontId="35" fillId="0" borderId="1" xfId="1" applyFont="1" applyBorder="1" applyAlignment="1">
      <alignment horizontal="center" vertical="center" wrapText="1"/>
    </xf>
    <xf numFmtId="0" fontId="37" fillId="0" borderId="2" xfId="0" applyFont="1" applyBorder="1" applyAlignment="1" applyProtection="1">
      <alignment wrapText="1"/>
      <protection locked="0"/>
    </xf>
    <xf numFmtId="166" fontId="37" fillId="0" borderId="1" xfId="0" applyNumberFormat="1" applyFont="1" applyBorder="1" applyAlignment="1" applyProtection="1">
      <alignment wrapText="1"/>
      <protection locked="0"/>
    </xf>
    <xf numFmtId="0" fontId="37" fillId="0" borderId="5" xfId="0" applyFont="1" applyBorder="1" applyAlignment="1" applyProtection="1">
      <alignment wrapText="1"/>
      <protection locked="0"/>
    </xf>
    <xf numFmtId="166" fontId="6" fillId="0" borderId="1" xfId="0" applyNumberFormat="1" applyFont="1" applyBorder="1" applyAlignment="1">
      <alignment wrapText="1"/>
    </xf>
    <xf numFmtId="0" fontId="11" fillId="2" borderId="0" xfId="0" applyFont="1" applyFill="1" applyAlignment="1">
      <alignment wrapText="1"/>
    </xf>
    <xf numFmtId="0" fontId="21" fillId="0" borderId="1" xfId="0" applyFont="1" applyBorder="1" applyAlignment="1" applyProtection="1">
      <alignment wrapText="1"/>
      <protection locked="0"/>
    </xf>
    <xf numFmtId="0" fontId="45" fillId="2" borderId="0" xfId="0" applyFont="1" applyFill="1" applyAlignment="1">
      <alignment wrapText="1"/>
    </xf>
    <xf numFmtId="0" fontId="16" fillId="0" borderId="1" xfId="0" applyFont="1" applyFill="1" applyBorder="1" applyAlignment="1" applyProtection="1">
      <alignment horizontal="left" wrapText="1"/>
      <protection locked="0"/>
    </xf>
    <xf numFmtId="0" fontId="6" fillId="0" borderId="0" xfId="0" applyFont="1" applyFill="1" applyProtection="1">
      <protection locked="0"/>
    </xf>
    <xf numFmtId="0" fontId="6" fillId="0" borderId="1" xfId="0" applyFont="1" applyFill="1" applyBorder="1" applyProtection="1">
      <protection locked="0"/>
    </xf>
    <xf numFmtId="0" fontId="46" fillId="0" borderId="1" xfId="0" applyFont="1" applyBorder="1" applyAlignment="1" applyProtection="1">
      <alignment wrapText="1"/>
      <protection locked="0"/>
    </xf>
    <xf numFmtId="0" fontId="46" fillId="0" borderId="4" xfId="0" applyFont="1" applyBorder="1" applyAlignment="1" applyProtection="1">
      <alignment wrapText="1"/>
      <protection locked="0"/>
    </xf>
    <xf numFmtId="0" fontId="46" fillId="0" borderId="7" xfId="0" applyFont="1" applyBorder="1" applyAlignment="1" applyProtection="1">
      <alignment wrapText="1"/>
      <protection locked="0"/>
    </xf>
    <xf numFmtId="0" fontId="46" fillId="0" borderId="12" xfId="0" applyFont="1" applyBorder="1" applyProtection="1">
      <protection locked="0"/>
    </xf>
    <xf numFmtId="0" fontId="46" fillId="0" borderId="12" xfId="0" applyFont="1" applyBorder="1" applyAlignment="1" applyProtection="1">
      <alignment wrapText="1"/>
      <protection locked="0"/>
    </xf>
    <xf numFmtId="0" fontId="46" fillId="0" borderId="7" xfId="0" applyFont="1" applyBorder="1" applyProtection="1">
      <protection locked="0"/>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0.97058823529411764</c:v>
                </c:pt>
                <c:pt idx="1">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528334800"/>
        <c:axId val="528335360"/>
      </c:barChart>
      <c:catAx>
        <c:axId val="528334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8335360"/>
        <c:crosses val="autoZero"/>
        <c:auto val="1"/>
        <c:lblAlgn val="ctr"/>
        <c:lblOffset val="100"/>
        <c:noMultiLvlLbl val="0"/>
      </c:catAx>
      <c:valAx>
        <c:axId val="528335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833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0.91666666666666663</c:v>
                </c:pt>
                <c:pt idx="1">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523046576"/>
        <c:axId val="445801152"/>
      </c:barChart>
      <c:catAx>
        <c:axId val="523046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5801152"/>
        <c:crosses val="autoZero"/>
        <c:auto val="1"/>
        <c:lblAlgn val="ctr"/>
        <c:lblOffset val="100"/>
        <c:noMultiLvlLbl val="0"/>
      </c:catAx>
      <c:valAx>
        <c:axId val="445801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046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0.95454545454545459</c:v>
                </c:pt>
                <c:pt idx="1">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45803952"/>
        <c:axId val="445804512"/>
      </c:barChart>
      <c:catAx>
        <c:axId val="445803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5804512"/>
        <c:crosses val="autoZero"/>
        <c:auto val="1"/>
        <c:lblAlgn val="ctr"/>
        <c:lblOffset val="100"/>
        <c:noMultiLvlLbl val="0"/>
      </c:catAx>
      <c:valAx>
        <c:axId val="445804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5803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0.98648648648648651</c:v>
                </c:pt>
                <c:pt idx="1">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445807312"/>
        <c:axId val="445807872"/>
      </c:barChart>
      <c:catAx>
        <c:axId val="445807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5807872"/>
        <c:crosses val="autoZero"/>
        <c:auto val="1"/>
        <c:lblAlgn val="ctr"/>
        <c:lblOffset val="100"/>
        <c:noMultiLvlLbl val="0"/>
      </c:catAx>
      <c:valAx>
        <c:axId val="445807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5807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0.92500000000000004</c:v>
                </c:pt>
                <c:pt idx="1">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447694080"/>
        <c:axId val="447694640"/>
      </c:barChart>
      <c:catAx>
        <c:axId val="44769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7694640"/>
        <c:crosses val="autoZero"/>
        <c:auto val="1"/>
        <c:lblAlgn val="ctr"/>
        <c:lblOffset val="100"/>
        <c:noMultiLvlLbl val="0"/>
      </c:catAx>
      <c:valAx>
        <c:axId val="447694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769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0.75</c:v>
                </c:pt>
                <c:pt idx="1">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447697440"/>
        <c:axId val="447698000"/>
      </c:barChart>
      <c:catAx>
        <c:axId val="447697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7698000"/>
        <c:crosses val="autoZero"/>
        <c:auto val="1"/>
        <c:lblAlgn val="ctr"/>
        <c:lblOffset val="100"/>
        <c:noMultiLvlLbl val="0"/>
      </c:catAx>
      <c:valAx>
        <c:axId val="447698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7697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0.68442622950819676</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447700800"/>
        <c:axId val="447701360"/>
      </c:barChart>
      <c:catAx>
        <c:axId val="447700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7701360"/>
        <c:crosses val="autoZero"/>
        <c:auto val="1"/>
        <c:lblAlgn val="ctr"/>
        <c:lblOffset val="100"/>
        <c:noMultiLvlLbl val="0"/>
      </c:catAx>
      <c:valAx>
        <c:axId val="447701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7700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0.8984375</c:v>
                </c:pt>
                <c:pt idx="1">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47704160"/>
        <c:axId val="447704720"/>
      </c:barChart>
      <c:catAx>
        <c:axId val="447704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7704720"/>
        <c:crosses val="autoZero"/>
        <c:auto val="1"/>
        <c:lblAlgn val="ctr"/>
        <c:lblOffset val="100"/>
        <c:noMultiLvlLbl val="0"/>
      </c:catAx>
      <c:valAx>
        <c:axId val="447704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7704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0.79143186475409832</c:v>
                </c:pt>
                <c:pt idx="1">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447707520"/>
        <c:axId val="447708080"/>
        <c:extLst xmlns:c16r2="http://schemas.microsoft.com/office/drawing/2015/06/chart"/>
      </c:barChart>
      <c:catAx>
        <c:axId val="4477075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7708080"/>
        <c:crosses val="autoZero"/>
        <c:auto val="1"/>
        <c:lblAlgn val="ctr"/>
        <c:lblOffset val="100"/>
        <c:noMultiLvlLbl val="0"/>
      </c:catAx>
      <c:valAx>
        <c:axId val="4477080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4770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0.56479166666666669</c:v>
                </c:pt>
                <c:pt idx="1">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528623264"/>
        <c:axId val="528623824"/>
        <c:extLst xmlns:c16r2="http://schemas.microsoft.com/office/drawing/2015/06/chart"/>
      </c:barChart>
      <c:catAx>
        <c:axId val="528623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8623824"/>
        <c:crosses val="autoZero"/>
        <c:auto val="1"/>
        <c:lblAlgn val="ctr"/>
        <c:lblOffset val="100"/>
        <c:noMultiLvlLbl val="0"/>
      </c:catAx>
      <c:valAx>
        <c:axId val="528623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28623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0.88095238095238093</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528338160"/>
        <c:axId val="528338720"/>
      </c:barChart>
      <c:catAx>
        <c:axId val="528338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8338720"/>
        <c:crosses val="autoZero"/>
        <c:auto val="1"/>
        <c:lblAlgn val="ctr"/>
        <c:lblOffset val="100"/>
        <c:noMultiLvlLbl val="0"/>
      </c:catAx>
      <c:valAx>
        <c:axId val="528338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8338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528341520"/>
        <c:axId val="529054096"/>
      </c:barChart>
      <c:catAx>
        <c:axId val="528341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9054096"/>
        <c:crosses val="autoZero"/>
        <c:auto val="1"/>
        <c:lblAlgn val="ctr"/>
        <c:lblOffset val="100"/>
        <c:noMultiLvlLbl val="0"/>
      </c:catAx>
      <c:valAx>
        <c:axId val="529054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8341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0.90243902439024393</c:v>
                </c:pt>
                <c:pt idx="1">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529056896"/>
        <c:axId val="529057456"/>
      </c:barChart>
      <c:catAx>
        <c:axId val="529056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9057456"/>
        <c:crosses val="autoZero"/>
        <c:auto val="1"/>
        <c:lblAlgn val="ctr"/>
        <c:lblOffset val="100"/>
        <c:noMultiLvlLbl val="0"/>
      </c:catAx>
      <c:valAx>
        <c:axId val="529057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9056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0.75</c:v>
                </c:pt>
                <c:pt idx="1">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529060256"/>
        <c:axId val="529060816"/>
      </c:barChart>
      <c:catAx>
        <c:axId val="52906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9060816"/>
        <c:crosses val="autoZero"/>
        <c:auto val="1"/>
        <c:lblAlgn val="ctr"/>
        <c:lblOffset val="100"/>
        <c:noMultiLvlLbl val="0"/>
      </c:catAx>
      <c:valAx>
        <c:axId val="529060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906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0.83333333333333337</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526720848"/>
        <c:axId val="526721408"/>
      </c:barChart>
      <c:catAx>
        <c:axId val="526720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6721408"/>
        <c:crosses val="autoZero"/>
        <c:auto val="1"/>
        <c:lblAlgn val="ctr"/>
        <c:lblOffset val="100"/>
        <c:noMultiLvlLbl val="0"/>
      </c:catAx>
      <c:valAx>
        <c:axId val="52672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6720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0.96250000000000002</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526724208"/>
        <c:axId val="526724768"/>
      </c:barChart>
      <c:catAx>
        <c:axId val="526724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6724768"/>
        <c:crosses val="autoZero"/>
        <c:auto val="1"/>
        <c:lblAlgn val="ctr"/>
        <c:lblOffset val="100"/>
        <c:noMultiLvlLbl val="0"/>
      </c:catAx>
      <c:valAx>
        <c:axId val="526724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6724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0.94827586206896552</c:v>
                </c:pt>
                <c:pt idx="1">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523039856"/>
        <c:axId val="523040416"/>
      </c:barChart>
      <c:catAx>
        <c:axId val="523039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040416"/>
        <c:crosses val="autoZero"/>
        <c:auto val="1"/>
        <c:lblAlgn val="ctr"/>
        <c:lblOffset val="100"/>
        <c:noMultiLvlLbl val="0"/>
      </c:catAx>
      <c:valAx>
        <c:axId val="523040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039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523043216"/>
        <c:axId val="523043776"/>
      </c:barChart>
      <c:catAx>
        <c:axId val="523043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043776"/>
        <c:crosses val="autoZero"/>
        <c:auto val="1"/>
        <c:lblAlgn val="ctr"/>
        <c:lblOffset val="100"/>
        <c:noMultiLvlLbl val="0"/>
      </c:catAx>
      <c:valAx>
        <c:axId val="523043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043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zoomScaleSheetLayoutView="100" workbookViewId="0">
      <selection activeCell="B35" sqref="B35:C35"/>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83" t="s">
        <v>275</v>
      </c>
      <c r="B18" s="383"/>
      <c r="C18" s="383"/>
      <c r="D18" s="384" t="s">
        <v>466</v>
      </c>
      <c r="E18" s="384"/>
      <c r="F18" s="384"/>
      <c r="G18" s="384"/>
      <c r="H18" s="384"/>
      <c r="I18" s="384"/>
      <c r="J18" s="384"/>
      <c r="K18" s="384"/>
    </row>
    <row r="20" spans="1:11" ht="16.5" x14ac:dyDescent="0.3">
      <c r="A20" s="47"/>
      <c r="B20" s="42"/>
      <c r="C20" s="42"/>
      <c r="D20" s="42"/>
      <c r="E20" s="42"/>
      <c r="F20" s="42"/>
      <c r="G20" s="42"/>
      <c r="H20" s="42"/>
      <c r="I20" s="42"/>
    </row>
    <row r="21" spans="1:11" x14ac:dyDescent="0.25">
      <c r="A21" s="385" t="s">
        <v>276</v>
      </c>
      <c r="B21" s="385"/>
      <c r="C21" s="385"/>
      <c r="D21" s="385"/>
      <c r="E21" s="385"/>
      <c r="F21" s="385"/>
      <c r="G21" s="385"/>
      <c r="H21" s="385"/>
      <c r="I21" s="385"/>
      <c r="J21" s="385"/>
      <c r="K21" s="385"/>
    </row>
    <row r="22" spans="1:11" x14ac:dyDescent="0.25">
      <c r="A22" s="48"/>
      <c r="B22" s="43"/>
      <c r="C22" s="43"/>
      <c r="D22" s="42"/>
      <c r="E22" s="42"/>
      <c r="F22" s="42"/>
      <c r="G22" s="42"/>
      <c r="H22" s="42"/>
      <c r="I22" s="42"/>
    </row>
    <row r="23" spans="1:11" ht="42" customHeight="1" x14ac:dyDescent="0.25">
      <c r="A23" s="49" t="s">
        <v>277</v>
      </c>
      <c r="B23" s="379" t="s">
        <v>278</v>
      </c>
      <c r="C23" s="379"/>
      <c r="D23" s="42"/>
      <c r="E23" s="42"/>
      <c r="F23" s="42"/>
      <c r="G23" s="42"/>
      <c r="H23" s="42"/>
      <c r="I23" s="42"/>
      <c r="J23" t="str">
        <f>D18</f>
        <v>Bou Mhel</v>
      </c>
    </row>
    <row r="24" spans="1:11" ht="33" customHeight="1" x14ac:dyDescent="0.25">
      <c r="A24" s="50" t="s">
        <v>279</v>
      </c>
      <c r="B24" s="381">
        <f>AVERAGE('A3 Exploitation'!D719,'A3 Technique'!D215)</f>
        <v>0.79143186475409832</v>
      </c>
      <c r="C24" s="381"/>
      <c r="D24" s="42"/>
      <c r="E24" s="42"/>
      <c r="F24" s="42"/>
      <c r="G24" s="42"/>
      <c r="H24" s="42"/>
      <c r="I24" s="42"/>
    </row>
    <row r="25" spans="1:11" ht="33" customHeight="1" x14ac:dyDescent="0.25">
      <c r="A25" s="50" t="s">
        <v>280</v>
      </c>
      <c r="B25" s="381" t="e">
        <f>AVERAGE('A4 Exploitation'!D719,'A4 Technique'!D215)</f>
        <v>#DIV/0!</v>
      </c>
      <c r="C25" s="381"/>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79" t="s">
        <v>281</v>
      </c>
      <c r="C29" s="379"/>
      <c r="D29" s="42"/>
      <c r="E29" s="42"/>
      <c r="F29" s="42"/>
      <c r="G29" s="42"/>
      <c r="H29" s="42"/>
      <c r="I29" s="42"/>
      <c r="J29" t="str">
        <f>D18</f>
        <v>Bou Mhel</v>
      </c>
    </row>
    <row r="30" spans="1:11" ht="33" customHeight="1" x14ac:dyDescent="0.25">
      <c r="A30" s="50" t="s">
        <v>279</v>
      </c>
      <c r="B30" s="381">
        <f>'A3 Exploitation'!D719</f>
        <v>0.8984375</v>
      </c>
      <c r="C30" s="381"/>
      <c r="D30" s="42"/>
      <c r="E30" s="42"/>
      <c r="F30" s="42"/>
      <c r="G30" s="42"/>
      <c r="H30" s="42"/>
      <c r="I30" s="42"/>
    </row>
    <row r="31" spans="1:11" ht="33" customHeight="1" x14ac:dyDescent="0.25">
      <c r="A31" s="50" t="s">
        <v>280</v>
      </c>
      <c r="B31" s="381" t="e">
        <f>'A4 Exploitation'!D719</f>
        <v>#DIV/0!</v>
      </c>
      <c r="C31" s="381"/>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82" t="s">
        <v>282</v>
      </c>
      <c r="C34" s="382"/>
      <c r="D34" s="42"/>
      <c r="E34" s="42"/>
      <c r="F34" s="42"/>
      <c r="G34" s="42"/>
      <c r="H34" s="42"/>
      <c r="I34" s="42"/>
      <c r="J34" t="str">
        <f>D18</f>
        <v>Bou Mhel</v>
      </c>
    </row>
    <row r="35" spans="1:10" ht="33" customHeight="1" x14ac:dyDescent="0.25">
      <c r="A35" s="50" t="s">
        <v>279</v>
      </c>
      <c r="B35" s="381">
        <f>AVERAGE('A3 Exploitation'!D717, 'A3 Technique'!D213)</f>
        <v>0.56479166666666669</v>
      </c>
      <c r="C35" s="381"/>
      <c r="D35" s="42"/>
      <c r="E35" s="42"/>
      <c r="F35" s="42"/>
      <c r="G35" s="42"/>
      <c r="H35" s="42"/>
      <c r="I35" s="42"/>
    </row>
    <row r="36" spans="1:10" ht="33" customHeight="1" x14ac:dyDescent="0.25">
      <c r="A36" s="50" t="s">
        <v>280</v>
      </c>
      <c r="B36" s="381" t="e">
        <f>AVERAGE('A4 Exploitation'!D717, 'A4 Technique'!D213)</f>
        <v>#DIV/0!</v>
      </c>
      <c r="C36" s="381"/>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79" t="s">
        <v>283</v>
      </c>
      <c r="C39" s="379"/>
      <c r="D39" s="42"/>
      <c r="E39" s="42"/>
      <c r="F39" s="42"/>
      <c r="G39" s="42"/>
      <c r="H39" s="42"/>
      <c r="I39" s="42"/>
      <c r="J39" t="str">
        <f>D18</f>
        <v>Bou Mhel</v>
      </c>
    </row>
    <row r="40" spans="1:10" ht="33" customHeight="1" x14ac:dyDescent="0.25">
      <c r="A40" s="50" t="s">
        <v>279</v>
      </c>
      <c r="B40" s="378">
        <f>'A3 Exploitation'!D48</f>
        <v>0.97058823529411764</v>
      </c>
      <c r="C40" s="378"/>
      <c r="D40" s="42"/>
      <c r="E40" s="42"/>
      <c r="F40" s="42"/>
      <c r="G40" s="42"/>
      <c r="H40" s="42"/>
      <c r="I40" s="42"/>
    </row>
    <row r="41" spans="1:10" ht="33" customHeight="1" x14ac:dyDescent="0.25">
      <c r="A41" s="50" t="s">
        <v>280</v>
      </c>
      <c r="B41" s="378" t="e">
        <f>'A4 Exploitation'!D48</f>
        <v>#DIV/0!</v>
      </c>
      <c r="C41" s="378"/>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79" t="s">
        <v>284</v>
      </c>
      <c r="C44" s="379"/>
      <c r="D44" s="42"/>
      <c r="E44" s="42"/>
      <c r="F44" s="42"/>
      <c r="G44" s="42"/>
      <c r="H44" s="42"/>
      <c r="I44" s="42"/>
      <c r="J44" t="str">
        <f>D18</f>
        <v>Bou Mhel</v>
      </c>
    </row>
    <row r="45" spans="1:10" ht="33" customHeight="1" x14ac:dyDescent="0.25">
      <c r="A45" s="50" t="s">
        <v>279</v>
      </c>
      <c r="B45" s="378">
        <f>'A3 Exploitation'!D129</f>
        <v>0.88095238095238093</v>
      </c>
      <c r="C45" s="378"/>
      <c r="D45" s="42"/>
      <c r="E45" s="42"/>
      <c r="F45" s="42"/>
      <c r="G45" s="42"/>
      <c r="H45" s="42"/>
      <c r="I45" s="42"/>
    </row>
    <row r="46" spans="1:10" ht="33" customHeight="1" x14ac:dyDescent="0.25">
      <c r="A46" s="50" t="s">
        <v>280</v>
      </c>
      <c r="B46" s="378" t="e">
        <f>'A4 Exploitation'!D129</f>
        <v>#DIV/0!</v>
      </c>
      <c r="C46" s="378"/>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79" t="s">
        <v>444</v>
      </c>
      <c r="C49" s="379"/>
      <c r="D49" s="42"/>
      <c r="E49" s="42"/>
      <c r="F49" s="42"/>
      <c r="G49" s="42"/>
      <c r="H49" s="42"/>
      <c r="I49" s="42"/>
      <c r="J49" t="str">
        <f>D18</f>
        <v>Bou Mhel</v>
      </c>
    </row>
    <row r="50" spans="1:10" ht="33" customHeight="1" x14ac:dyDescent="0.25">
      <c r="A50" s="50" t="s">
        <v>279</v>
      </c>
      <c r="B50" s="378" t="e">
        <f>'A3 Exploitation'!D183</f>
        <v>#DIV/0!</v>
      </c>
      <c r="C50" s="378"/>
      <c r="D50" s="42"/>
      <c r="E50" s="42"/>
      <c r="F50" s="42"/>
      <c r="G50" s="42"/>
      <c r="H50" s="42"/>
      <c r="I50" s="42"/>
    </row>
    <row r="51" spans="1:10" ht="33" customHeight="1" x14ac:dyDescent="0.25">
      <c r="A51" s="50" t="s">
        <v>280</v>
      </c>
      <c r="B51" s="378" t="e">
        <f>'A4 Exploitation'!D183</f>
        <v>#DIV/0!</v>
      </c>
      <c r="C51" s="378"/>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79" t="s">
        <v>445</v>
      </c>
      <c r="C54" s="379"/>
      <c r="D54" s="42"/>
      <c r="E54" s="42"/>
      <c r="F54" s="42"/>
      <c r="G54" s="42"/>
      <c r="H54" s="42"/>
      <c r="I54" s="42"/>
      <c r="J54" t="str">
        <f>D18</f>
        <v>Bou Mhel</v>
      </c>
    </row>
    <row r="55" spans="1:10" ht="33" customHeight="1" x14ac:dyDescent="0.25">
      <c r="A55" s="50" t="s">
        <v>279</v>
      </c>
      <c r="B55" s="378">
        <f>'A3 Exploitation'!D245</f>
        <v>0.90243902439024393</v>
      </c>
      <c r="C55" s="378"/>
      <c r="D55" s="42"/>
      <c r="E55" s="42"/>
      <c r="F55" s="42"/>
      <c r="G55" s="42"/>
      <c r="H55" s="42"/>
      <c r="I55" s="42"/>
    </row>
    <row r="56" spans="1:10" ht="33" customHeight="1" x14ac:dyDescent="0.25">
      <c r="A56" s="50" t="s">
        <v>280</v>
      </c>
      <c r="B56" s="378" t="e">
        <f>'A4 Exploitation'!D245</f>
        <v>#DIV/0!</v>
      </c>
      <c r="C56" s="378"/>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79" t="s">
        <v>446</v>
      </c>
      <c r="C59" s="379"/>
      <c r="D59" s="42"/>
      <c r="E59" s="42"/>
      <c r="F59" s="42"/>
      <c r="G59" s="42"/>
      <c r="H59" s="42"/>
      <c r="I59" s="42"/>
      <c r="J59" t="str">
        <f>D18</f>
        <v>Bou Mhel</v>
      </c>
    </row>
    <row r="60" spans="1:10" ht="33" customHeight="1" x14ac:dyDescent="0.25">
      <c r="A60" s="50" t="s">
        <v>279</v>
      </c>
      <c r="B60" s="378">
        <f>'A3 Exploitation'!D300</f>
        <v>0.75</v>
      </c>
      <c r="C60" s="378"/>
      <c r="D60" s="42"/>
      <c r="E60" s="42"/>
      <c r="F60" s="42"/>
      <c r="G60" s="42"/>
      <c r="H60" s="42"/>
      <c r="I60" s="42"/>
    </row>
    <row r="61" spans="1:10" ht="33" customHeight="1" x14ac:dyDescent="0.25">
      <c r="A61" s="50" t="s">
        <v>280</v>
      </c>
      <c r="B61" s="378" t="e">
        <f>'A4 Exploitation'!D300</f>
        <v>#DIV/0!</v>
      </c>
      <c r="C61" s="378"/>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79" t="s">
        <v>447</v>
      </c>
      <c r="C64" s="379"/>
      <c r="D64" s="42"/>
      <c r="E64" s="42"/>
      <c r="F64" s="42"/>
      <c r="G64" s="42"/>
      <c r="H64" s="42"/>
      <c r="I64" s="42"/>
      <c r="J64" t="str">
        <f>D18</f>
        <v>Bou Mhel</v>
      </c>
    </row>
    <row r="65" spans="1:10" ht="33" customHeight="1" x14ac:dyDescent="0.25">
      <c r="A65" s="50" t="s">
        <v>279</v>
      </c>
      <c r="B65" s="378">
        <f>'A3 Exploitation'!D366</f>
        <v>0.83333333333333337</v>
      </c>
      <c r="C65" s="378"/>
      <c r="D65" s="42"/>
      <c r="E65" s="42"/>
      <c r="F65" s="42"/>
      <c r="G65" s="42"/>
      <c r="H65" s="42"/>
      <c r="I65" s="42"/>
    </row>
    <row r="66" spans="1:10" ht="33" customHeight="1" x14ac:dyDescent="0.25">
      <c r="A66" s="50" t="s">
        <v>280</v>
      </c>
      <c r="B66" s="378" t="e">
        <f>'A4 Exploitation'!D366</f>
        <v>#DIV/0!</v>
      </c>
      <c r="C66" s="378"/>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79" t="s">
        <v>448</v>
      </c>
      <c r="C69" s="379"/>
      <c r="D69" s="42"/>
      <c r="E69" s="42"/>
      <c r="F69" s="42"/>
      <c r="G69" s="42"/>
      <c r="H69" s="42"/>
      <c r="I69" s="42"/>
      <c r="J69" t="str">
        <f>D18</f>
        <v>Bou Mhel</v>
      </c>
    </row>
    <row r="70" spans="1:10" ht="33" customHeight="1" x14ac:dyDescent="0.25">
      <c r="A70" s="50" t="s">
        <v>279</v>
      </c>
      <c r="B70" s="378">
        <f>'A3 Exploitation'!D424</f>
        <v>0.96250000000000002</v>
      </c>
      <c r="C70" s="378"/>
      <c r="D70" s="42"/>
      <c r="E70" s="42"/>
      <c r="F70" s="42"/>
      <c r="G70" s="42"/>
      <c r="H70" s="42"/>
      <c r="I70" s="42"/>
    </row>
    <row r="71" spans="1:10" ht="33" customHeight="1" x14ac:dyDescent="0.25">
      <c r="A71" s="50" t="s">
        <v>280</v>
      </c>
      <c r="B71" s="378" t="e">
        <f>'A4 Exploitation'!D424</f>
        <v>#DIV/0!</v>
      </c>
      <c r="C71" s="378"/>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79" t="s">
        <v>449</v>
      </c>
      <c r="C74" s="379"/>
      <c r="D74" s="42"/>
      <c r="E74" s="42"/>
      <c r="F74" s="42"/>
      <c r="G74" s="42"/>
      <c r="H74" s="42"/>
      <c r="I74" s="42"/>
      <c r="J74" t="str">
        <f>D18</f>
        <v>Bou Mhel</v>
      </c>
    </row>
    <row r="75" spans="1:10" ht="33" customHeight="1" x14ac:dyDescent="0.25">
      <c r="A75" s="50" t="s">
        <v>279</v>
      </c>
      <c r="B75" s="378">
        <f>'A3 Exploitation'!D471</f>
        <v>0.94827586206896552</v>
      </c>
      <c r="C75" s="378"/>
      <c r="D75" s="42"/>
      <c r="E75" s="42"/>
      <c r="F75" s="42"/>
      <c r="G75" s="42"/>
      <c r="H75" s="42"/>
      <c r="I75" s="42"/>
    </row>
    <row r="76" spans="1:10" ht="33" customHeight="1" x14ac:dyDescent="0.25">
      <c r="A76" s="50" t="s">
        <v>280</v>
      </c>
      <c r="B76" s="378" t="e">
        <f>'A4 Exploitation'!D471</f>
        <v>#DIV/0!</v>
      </c>
      <c r="C76" s="378"/>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79" t="s">
        <v>450</v>
      </c>
      <c r="C79" s="379"/>
      <c r="D79" s="42"/>
      <c r="E79" s="42"/>
      <c r="F79" s="42"/>
      <c r="G79" s="42"/>
      <c r="H79" s="42"/>
      <c r="I79" s="42"/>
      <c r="J79" t="str">
        <f>D18</f>
        <v>Bou Mhel</v>
      </c>
    </row>
    <row r="80" spans="1:10" ht="33" customHeight="1" x14ac:dyDescent="0.25">
      <c r="A80" s="50" t="s">
        <v>279</v>
      </c>
      <c r="B80" s="378" t="e">
        <f>'A3 Exploitation'!D517</f>
        <v>#DIV/0!</v>
      </c>
      <c r="C80" s="378"/>
      <c r="D80" s="42"/>
      <c r="E80" s="42"/>
      <c r="F80" s="42"/>
      <c r="G80" s="42"/>
      <c r="H80" s="42"/>
      <c r="I80" s="42"/>
    </row>
    <row r="81" spans="1:10" ht="33" customHeight="1" x14ac:dyDescent="0.25">
      <c r="A81" s="50" t="s">
        <v>280</v>
      </c>
      <c r="B81" s="378" t="e">
        <f>'A4 Exploitation'!D517</f>
        <v>#DIV/0!</v>
      </c>
      <c r="C81" s="378"/>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79" t="s">
        <v>451</v>
      </c>
      <c r="C84" s="379"/>
      <c r="D84" s="42"/>
      <c r="E84" s="42"/>
      <c r="F84" s="42"/>
      <c r="G84" s="42"/>
      <c r="H84" s="42"/>
      <c r="I84" s="42"/>
      <c r="J84" t="str">
        <f>D18</f>
        <v>Bou Mhel</v>
      </c>
    </row>
    <row r="85" spans="1:10" ht="33" customHeight="1" x14ac:dyDescent="0.25">
      <c r="A85" s="50" t="s">
        <v>279</v>
      </c>
      <c r="B85" s="378">
        <f>'A3 Exploitation'!D560</f>
        <v>0.91666666666666663</v>
      </c>
      <c r="C85" s="378"/>
      <c r="D85" s="42"/>
      <c r="E85" s="42"/>
      <c r="F85" s="42"/>
      <c r="G85" s="42"/>
      <c r="H85" s="42"/>
      <c r="I85" s="42"/>
    </row>
    <row r="86" spans="1:10" ht="33" customHeight="1" x14ac:dyDescent="0.25">
      <c r="A86" s="50" t="s">
        <v>280</v>
      </c>
      <c r="B86" s="378" t="e">
        <f>'A4 Exploitation'!D560</f>
        <v>#DIV/0!</v>
      </c>
      <c r="C86" s="378"/>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79" t="s">
        <v>285</v>
      </c>
      <c r="C89" s="379"/>
      <c r="D89" s="42"/>
      <c r="E89" s="42"/>
      <c r="F89" s="42"/>
      <c r="G89" s="42"/>
      <c r="H89" s="42"/>
      <c r="I89" s="42"/>
      <c r="J89" t="str">
        <f>D18</f>
        <v>Bou Mhel</v>
      </c>
    </row>
    <row r="90" spans="1:10" ht="33" customHeight="1" x14ac:dyDescent="0.25">
      <c r="A90" s="50" t="s">
        <v>279</v>
      </c>
      <c r="B90" s="378">
        <f>'A3 Exploitation'!D600</f>
        <v>0.95454545454545459</v>
      </c>
      <c r="C90" s="378"/>
      <c r="D90" s="42"/>
      <c r="E90" s="42"/>
      <c r="F90" s="42"/>
      <c r="G90" s="42"/>
      <c r="H90" s="42"/>
      <c r="I90" s="42"/>
    </row>
    <row r="91" spans="1:10" ht="33" customHeight="1" x14ac:dyDescent="0.25">
      <c r="A91" s="50" t="s">
        <v>280</v>
      </c>
      <c r="B91" s="378" t="e">
        <f>'A4 Exploitation'!D600</f>
        <v>#DIV/0!</v>
      </c>
      <c r="C91" s="378"/>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79" t="s">
        <v>286</v>
      </c>
      <c r="C94" s="379"/>
      <c r="D94" s="42"/>
      <c r="E94" s="42"/>
      <c r="F94" s="42"/>
      <c r="G94" s="42"/>
      <c r="H94" s="42"/>
      <c r="I94" s="42"/>
      <c r="J94" t="str">
        <f>D18</f>
        <v>Bou Mhel</v>
      </c>
    </row>
    <row r="95" spans="1:10" ht="33" customHeight="1" x14ac:dyDescent="0.25">
      <c r="A95" s="50" t="s">
        <v>279</v>
      </c>
      <c r="B95" s="378">
        <f>'A3 Exploitation'!D662</f>
        <v>0.98648648648648651</v>
      </c>
      <c r="C95" s="378"/>
      <c r="D95" s="42"/>
      <c r="E95" s="42"/>
      <c r="F95" s="42"/>
      <c r="G95" s="42"/>
      <c r="H95" s="42"/>
      <c r="I95" s="42"/>
    </row>
    <row r="96" spans="1:10" ht="33" customHeight="1" x14ac:dyDescent="0.25">
      <c r="A96" s="50" t="s">
        <v>280</v>
      </c>
      <c r="B96" s="378" t="e">
        <f>'A4 Exploitation'!D662</f>
        <v>#DIV/0!</v>
      </c>
      <c r="C96" s="378"/>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80"/>
      <c r="C99" s="380"/>
      <c r="D99" s="42"/>
      <c r="E99" s="42"/>
      <c r="F99" s="42"/>
      <c r="G99" s="42"/>
      <c r="H99" s="42"/>
      <c r="I99" s="42"/>
    </row>
    <row r="100" spans="1:10" ht="33" customHeight="1" x14ac:dyDescent="0.25">
      <c r="A100" s="49" t="s">
        <v>277</v>
      </c>
      <c r="B100" s="379" t="s">
        <v>452</v>
      </c>
      <c r="C100" s="379"/>
      <c r="D100" s="42"/>
      <c r="E100" s="42"/>
      <c r="F100" s="42"/>
      <c r="G100" s="42"/>
      <c r="H100" s="42"/>
      <c r="I100" s="42"/>
      <c r="J100" t="str">
        <f>D18</f>
        <v>Bou Mhel</v>
      </c>
    </row>
    <row r="101" spans="1:10" ht="33" customHeight="1" x14ac:dyDescent="0.25">
      <c r="A101" s="50" t="s">
        <v>279</v>
      </c>
      <c r="B101" s="378">
        <f>'A3 Exploitation'!D691</f>
        <v>0.92500000000000004</v>
      </c>
      <c r="C101" s="378"/>
      <c r="D101" s="42"/>
      <c r="E101" s="42"/>
      <c r="F101" s="42"/>
      <c r="G101" s="42"/>
      <c r="H101" s="42"/>
      <c r="I101" s="42"/>
    </row>
    <row r="102" spans="1:10" ht="33" customHeight="1" x14ac:dyDescent="0.25">
      <c r="A102" s="50" t="s">
        <v>280</v>
      </c>
      <c r="B102" s="378" t="e">
        <f>'A4 Exploitation'!D691</f>
        <v>#DIV/0!</v>
      </c>
      <c r="C102" s="378"/>
    </row>
    <row r="103" spans="1:10" ht="18.75" x14ac:dyDescent="0.25">
      <c r="A103" s="53"/>
      <c r="B103" s="46"/>
      <c r="C103" s="46"/>
    </row>
    <row r="104" spans="1:10" ht="33" customHeight="1" x14ac:dyDescent="0.25">
      <c r="A104" s="53"/>
      <c r="B104" s="46"/>
      <c r="C104" s="46"/>
    </row>
    <row r="105" spans="1:10" ht="33" customHeight="1" x14ac:dyDescent="0.25">
      <c r="A105" s="49" t="s">
        <v>277</v>
      </c>
      <c r="B105" s="379" t="s">
        <v>453</v>
      </c>
      <c r="C105" s="379"/>
      <c r="J105" t="str">
        <f>D18</f>
        <v>Bou Mhel</v>
      </c>
    </row>
    <row r="106" spans="1:10" ht="33" customHeight="1" x14ac:dyDescent="0.25">
      <c r="A106" s="50" t="s">
        <v>279</v>
      </c>
      <c r="B106" s="378">
        <f>'A3 Exploitation'!D715</f>
        <v>0.75</v>
      </c>
      <c r="C106" s="378"/>
    </row>
    <row r="107" spans="1:10" ht="33" customHeight="1" x14ac:dyDescent="0.25">
      <c r="A107" s="50" t="s">
        <v>280</v>
      </c>
      <c r="B107" s="378" t="e">
        <f>'A4 Exploitation'!D715</f>
        <v>#DIV/0!</v>
      </c>
      <c r="C107" s="378"/>
    </row>
    <row r="108" spans="1:10" ht="18.75" x14ac:dyDescent="0.25">
      <c r="A108" s="53"/>
      <c r="B108" s="46"/>
      <c r="C108" s="46"/>
    </row>
    <row r="109" spans="1:10" ht="33" customHeight="1" x14ac:dyDescent="0.25">
      <c r="A109" s="53"/>
      <c r="B109" s="46"/>
      <c r="C109" s="46"/>
    </row>
    <row r="110" spans="1:10" ht="33" customHeight="1" x14ac:dyDescent="0.25">
      <c r="A110" s="49" t="s">
        <v>277</v>
      </c>
      <c r="B110" s="379" t="s">
        <v>287</v>
      </c>
      <c r="C110" s="379"/>
      <c r="J110" t="str">
        <f>D18</f>
        <v>Bou Mhel</v>
      </c>
    </row>
    <row r="111" spans="1:10" ht="33" customHeight="1" x14ac:dyDescent="0.25">
      <c r="A111" s="50" t="s">
        <v>279</v>
      </c>
      <c r="B111" s="378">
        <f>'A3 Technique'!D215</f>
        <v>0.68442622950819676</v>
      </c>
      <c r="C111" s="378"/>
    </row>
    <row r="112" spans="1:10" ht="33" customHeight="1" x14ac:dyDescent="0.25">
      <c r="A112" s="50" t="s">
        <v>280</v>
      </c>
      <c r="B112" s="378" t="e">
        <f>'A4 Technique'!D215</f>
        <v>#DIV/0!</v>
      </c>
      <c r="C112" s="378"/>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topLeftCell="A700" zoomScale="80" zoomScaleNormal="80" zoomScaleSheetLayoutView="70" workbookViewId="0">
      <selection activeCell="D91" sqref="D90:D9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78"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66"/>
      <c r="E1" s="466"/>
      <c r="F1" s="466"/>
      <c r="G1" s="466"/>
    </row>
    <row r="2" spans="1:7" ht="22.5" x14ac:dyDescent="0.45">
      <c r="A2" s="92"/>
      <c r="B2" s="91">
        <v>0</v>
      </c>
      <c r="C2" s="91">
        <v>1</v>
      </c>
      <c r="D2" s="328"/>
      <c r="E2" s="93"/>
      <c r="F2" s="93"/>
      <c r="G2" s="93"/>
    </row>
    <row r="3" spans="1:7" ht="22.5" x14ac:dyDescent="0.45">
      <c r="A3" s="92"/>
      <c r="B3" s="90">
        <v>2</v>
      </c>
      <c r="C3" s="91">
        <v>2</v>
      </c>
      <c r="D3" s="328"/>
      <c r="E3" s="93"/>
      <c r="F3" s="93"/>
      <c r="G3" s="93"/>
    </row>
    <row r="4" spans="1:7" ht="22.5" x14ac:dyDescent="0.45">
      <c r="A4" s="92"/>
      <c r="B4" s="90"/>
      <c r="C4" s="91" t="s">
        <v>30</v>
      </c>
      <c r="D4" s="328"/>
      <c r="E4" s="93"/>
      <c r="F4" s="93"/>
      <c r="G4" s="93"/>
    </row>
    <row r="5" spans="1:7" ht="22.5" x14ac:dyDescent="0.45">
      <c r="A5" s="92"/>
      <c r="B5" s="90"/>
      <c r="C5" s="90"/>
      <c r="D5" s="328"/>
      <c r="E5" s="93"/>
      <c r="F5" s="93"/>
      <c r="G5" s="93"/>
    </row>
    <row r="6" spans="1:7" ht="22.5" x14ac:dyDescent="0.45">
      <c r="A6" s="92"/>
      <c r="B6" s="90"/>
      <c r="C6" s="90"/>
      <c r="D6" s="328"/>
      <c r="E6" s="93"/>
      <c r="F6" s="93"/>
      <c r="G6" s="93"/>
    </row>
    <row r="7" spans="1:7" ht="22.5" x14ac:dyDescent="0.45">
      <c r="A7" s="467" t="s">
        <v>149</v>
      </c>
      <c r="B7" s="467"/>
      <c r="C7" s="467"/>
      <c r="D7" s="467"/>
      <c r="E7" s="467"/>
      <c r="F7" s="467"/>
      <c r="G7" s="93"/>
    </row>
    <row r="8" spans="1:7" ht="22.5" x14ac:dyDescent="0.45">
      <c r="A8" s="468" t="str">
        <f>'Page de garde'!D18</f>
        <v>Bou Mhel</v>
      </c>
      <c r="B8" s="468"/>
      <c r="C8" s="468"/>
      <c r="D8" s="468"/>
      <c r="E8" s="468"/>
      <c r="F8" s="468"/>
      <c r="G8" s="93"/>
    </row>
    <row r="9" spans="1:7" ht="22.5" x14ac:dyDescent="0.45">
      <c r="A9" s="94" t="s">
        <v>39</v>
      </c>
      <c r="B9" s="469" t="s">
        <v>467</v>
      </c>
      <c r="C9" s="469"/>
      <c r="D9" s="469"/>
      <c r="E9" s="469"/>
      <c r="F9" s="469"/>
      <c r="G9" s="93"/>
    </row>
    <row r="10" spans="1:7" ht="22.5" x14ac:dyDescent="0.45">
      <c r="A10" s="95" t="s">
        <v>41</v>
      </c>
      <c r="B10" s="470" t="s">
        <v>468</v>
      </c>
      <c r="C10" s="470"/>
      <c r="D10" s="470"/>
      <c r="E10" s="470"/>
      <c r="F10" s="470"/>
      <c r="G10" s="93"/>
    </row>
    <row r="11" spans="1:7" ht="22.5" x14ac:dyDescent="0.45">
      <c r="A11" s="94" t="s">
        <v>40</v>
      </c>
      <c r="B11" s="471">
        <v>43725</v>
      </c>
      <c r="C11" s="471"/>
      <c r="D11" s="471"/>
      <c r="E11" s="471"/>
      <c r="F11" s="471"/>
      <c r="G11" s="93"/>
    </row>
    <row r="12" spans="1:7" ht="22.5" x14ac:dyDescent="0.45">
      <c r="A12" s="94" t="s">
        <v>198</v>
      </c>
      <c r="B12" s="472">
        <f>D719</f>
        <v>0.8984375</v>
      </c>
      <c r="C12" s="472"/>
      <c r="D12" s="472"/>
      <c r="E12" s="472"/>
      <c r="F12" s="472"/>
      <c r="G12" s="93"/>
    </row>
    <row r="13" spans="1:7" ht="22.5" x14ac:dyDescent="0.45">
      <c r="A13" s="92"/>
      <c r="B13" s="90"/>
      <c r="C13" s="90"/>
      <c r="D13" s="466"/>
      <c r="E13" s="466"/>
      <c r="F13" s="466"/>
      <c r="G13" s="466"/>
    </row>
    <row r="14" spans="1:7" ht="16.5" customHeight="1" x14ac:dyDescent="0.4">
      <c r="A14" s="90"/>
      <c r="B14" s="90"/>
      <c r="C14" s="90"/>
      <c r="D14" s="90"/>
      <c r="E14" s="96"/>
      <c r="F14" s="96"/>
      <c r="G14" s="96"/>
    </row>
    <row r="15" spans="1:7" ht="25.5" customHeight="1" x14ac:dyDescent="0.45">
      <c r="A15" s="228" t="s">
        <v>0</v>
      </c>
      <c r="B15" s="97"/>
      <c r="C15" s="97"/>
      <c r="D15" s="97"/>
      <c r="E15" s="97"/>
      <c r="F15" s="97"/>
      <c r="G15" s="96"/>
    </row>
    <row r="16" spans="1:7" ht="16.5" customHeight="1" x14ac:dyDescent="0.45">
      <c r="A16" s="98">
        <f>B11</f>
        <v>43725</v>
      </c>
      <c r="B16" s="99"/>
      <c r="C16" s="99"/>
      <c r="D16" s="99"/>
      <c r="E16" s="99"/>
      <c r="F16" s="99"/>
      <c r="G16" s="96"/>
    </row>
    <row r="17" spans="1:8" ht="16.5" customHeight="1" x14ac:dyDescent="0.4">
      <c r="A17" s="392" t="s">
        <v>28</v>
      </c>
      <c r="B17" s="394" t="s">
        <v>29</v>
      </c>
      <c r="C17" s="394"/>
      <c r="D17" s="394" t="s">
        <v>42</v>
      </c>
      <c r="E17" s="395" t="s">
        <v>264</v>
      </c>
      <c r="F17" s="395" t="s">
        <v>294</v>
      </c>
      <c r="G17" s="96"/>
    </row>
    <row r="18" spans="1:8" ht="16.5" customHeight="1" x14ac:dyDescent="0.4">
      <c r="A18" s="392"/>
      <c r="B18" s="100" t="s">
        <v>32</v>
      </c>
      <c r="C18" s="100" t="s">
        <v>31</v>
      </c>
      <c r="D18" s="394"/>
      <c r="E18" s="395"/>
      <c r="F18" s="395"/>
      <c r="G18" s="96"/>
    </row>
    <row r="19" spans="1:8" ht="16.5" customHeight="1" x14ac:dyDescent="0.4">
      <c r="A19" s="282"/>
      <c r="B19" s="283"/>
      <c r="C19" s="283"/>
      <c r="D19" s="283"/>
      <c r="E19" s="354"/>
      <c r="F19" s="324"/>
      <c r="G19" s="96"/>
    </row>
    <row r="20" spans="1:8" ht="22.5" x14ac:dyDescent="0.4">
      <c r="A20" s="101" t="s">
        <v>1</v>
      </c>
      <c r="B20" s="102"/>
      <c r="C20" s="102"/>
      <c r="D20" s="102"/>
      <c r="E20" s="102"/>
      <c r="F20" s="102"/>
      <c r="G20" s="96"/>
    </row>
    <row r="21" spans="1:8" ht="21" x14ac:dyDescent="0.4">
      <c r="A21" s="103" t="s">
        <v>9</v>
      </c>
      <c r="B21" s="104">
        <v>2</v>
      </c>
      <c r="C21" s="104"/>
      <c r="D21" s="105"/>
      <c r="E21" s="105"/>
      <c r="F21" s="105"/>
      <c r="G21" s="96"/>
      <c r="H21" s="2" t="s">
        <v>292</v>
      </c>
    </row>
    <row r="22" spans="1:8" ht="21" x14ac:dyDescent="0.4">
      <c r="A22" s="103" t="s">
        <v>156</v>
      </c>
      <c r="B22" s="104" t="s">
        <v>30</v>
      </c>
      <c r="C22" s="104"/>
      <c r="D22" s="105"/>
      <c r="E22" s="105"/>
      <c r="F22" s="105"/>
      <c r="G22" s="96"/>
      <c r="H22" s="2" t="s">
        <v>293</v>
      </c>
    </row>
    <row r="23" spans="1:8" ht="21" x14ac:dyDescent="0.4">
      <c r="A23" s="103" t="s">
        <v>76</v>
      </c>
      <c r="B23" s="104">
        <v>2</v>
      </c>
      <c r="C23" s="104"/>
      <c r="D23" s="105"/>
      <c r="E23" s="105"/>
      <c r="F23" s="105"/>
      <c r="G23" s="96"/>
    </row>
    <row r="24" spans="1:8" ht="21" x14ac:dyDescent="0.4">
      <c r="A24" s="107" t="s">
        <v>411</v>
      </c>
      <c r="B24" s="104">
        <v>2</v>
      </c>
      <c r="C24" s="104"/>
      <c r="D24" s="105"/>
      <c r="E24" s="105"/>
      <c r="F24" s="105"/>
      <c r="G24" s="96"/>
    </row>
    <row r="25" spans="1:8" ht="21" x14ac:dyDescent="0.4">
      <c r="A25" s="107" t="s">
        <v>361</v>
      </c>
      <c r="B25" s="104">
        <v>2</v>
      </c>
      <c r="C25" s="104"/>
      <c r="D25" s="106"/>
      <c r="E25" s="105"/>
      <c r="F25" s="105"/>
      <c r="G25" s="96"/>
    </row>
    <row r="26" spans="1:8" ht="21" x14ac:dyDescent="0.4">
      <c r="A26" s="108" t="s">
        <v>34</v>
      </c>
      <c r="B26" s="108"/>
      <c r="C26" s="108"/>
      <c r="D26" s="108">
        <f>SUM(B21:C25)</f>
        <v>8</v>
      </c>
      <c r="E26" s="96"/>
      <c r="F26" s="96"/>
      <c r="G26" s="96"/>
    </row>
    <row r="27" spans="1:8" ht="21" x14ac:dyDescent="0.4">
      <c r="A27" s="108" t="s">
        <v>33</v>
      </c>
      <c r="B27" s="109"/>
      <c r="C27" s="110"/>
      <c r="D27" s="111">
        <f>D26/(COUNT(B21:C25)*2)</f>
        <v>1</v>
      </c>
      <c r="E27" s="96"/>
      <c r="F27" s="96"/>
      <c r="G27" s="96"/>
    </row>
    <row r="28" spans="1:8" ht="21" x14ac:dyDescent="0.4">
      <c r="A28" s="112"/>
      <c r="B28" s="96"/>
      <c r="C28" s="96"/>
      <c r="D28" s="96"/>
      <c r="E28" s="96"/>
      <c r="F28" s="96"/>
      <c r="G28" s="96"/>
    </row>
    <row r="29" spans="1:8" ht="22.5" x14ac:dyDescent="0.4">
      <c r="A29" s="113" t="s">
        <v>16</v>
      </c>
      <c r="B29" s="114"/>
      <c r="C29" s="114"/>
      <c r="D29" s="114"/>
      <c r="E29" s="114"/>
      <c r="F29" s="114"/>
      <c r="G29" s="96"/>
    </row>
    <row r="30" spans="1:8" ht="21" x14ac:dyDescent="0.4">
      <c r="A30" s="103" t="s">
        <v>2</v>
      </c>
      <c r="B30" s="104">
        <v>2</v>
      </c>
      <c r="C30" s="104"/>
      <c r="D30" s="105"/>
      <c r="E30" s="105"/>
      <c r="F30" s="105"/>
      <c r="G30" s="96"/>
    </row>
    <row r="31" spans="1:8" ht="21" x14ac:dyDescent="0.4">
      <c r="A31" s="103" t="s">
        <v>316</v>
      </c>
      <c r="B31" s="104">
        <v>2</v>
      </c>
      <c r="C31" s="104"/>
      <c r="D31" s="105"/>
      <c r="E31" s="105"/>
      <c r="F31" s="105"/>
      <c r="G31" s="96"/>
    </row>
    <row r="32" spans="1:8" ht="42" x14ac:dyDescent="0.4">
      <c r="A32" s="103" t="s">
        <v>129</v>
      </c>
      <c r="B32" s="104">
        <v>2</v>
      </c>
      <c r="C32" s="104"/>
      <c r="D32" s="115"/>
      <c r="E32" s="105"/>
      <c r="F32" s="105"/>
      <c r="G32" s="96"/>
    </row>
    <row r="33" spans="1:7" ht="21" x14ac:dyDescent="0.4">
      <c r="A33" s="103" t="s">
        <v>47</v>
      </c>
      <c r="B33" s="104">
        <v>2</v>
      </c>
      <c r="C33" s="104"/>
      <c r="D33" s="115"/>
      <c r="E33" s="105"/>
      <c r="F33" s="105"/>
      <c r="G33" s="96"/>
    </row>
    <row r="34" spans="1:7" ht="67.5" x14ac:dyDescent="0.4">
      <c r="A34" s="116" t="s">
        <v>412</v>
      </c>
      <c r="B34" s="104">
        <v>2</v>
      </c>
      <c r="C34" s="117" t="str">
        <f>IF(B34=0, -5, "0")</f>
        <v>0</v>
      </c>
      <c r="D34" s="115"/>
      <c r="E34" s="105"/>
      <c r="F34" s="105"/>
      <c r="G34" s="96"/>
    </row>
    <row r="35" spans="1:7" ht="45" x14ac:dyDescent="0.4">
      <c r="A35" s="187" t="s">
        <v>454</v>
      </c>
      <c r="B35" s="104">
        <v>2</v>
      </c>
      <c r="C35" s="118" t="str">
        <f>IF(B35=0, -10, "0")</f>
        <v>0</v>
      </c>
      <c r="D35" s="106"/>
      <c r="E35" s="105"/>
      <c r="F35" s="105"/>
      <c r="G35" s="96"/>
    </row>
    <row r="36" spans="1:7" ht="22.5" x14ac:dyDescent="0.4">
      <c r="A36" s="307" t="s">
        <v>380</v>
      </c>
      <c r="B36" s="104">
        <v>2</v>
      </c>
      <c r="C36" s="117" t="str">
        <f>IF(B36=0, -2, "0")</f>
        <v>0</v>
      </c>
      <c r="D36" s="120"/>
      <c r="E36" s="105"/>
      <c r="F36" s="105"/>
      <c r="G36" s="96"/>
    </row>
    <row r="37" spans="1:7" ht="21" x14ac:dyDescent="0.4">
      <c r="A37" s="103" t="s">
        <v>383</v>
      </c>
      <c r="B37" s="104">
        <v>1</v>
      </c>
      <c r="C37" s="104"/>
      <c r="D37" s="105" t="s">
        <v>469</v>
      </c>
      <c r="E37" s="105"/>
      <c r="F37" s="105"/>
      <c r="G37" s="96"/>
    </row>
    <row r="38" spans="1:7" ht="22.5" x14ac:dyDescent="0.4">
      <c r="A38" s="113" t="s">
        <v>304</v>
      </c>
      <c r="B38" s="114"/>
      <c r="C38" s="114"/>
      <c r="D38" s="114"/>
      <c r="E38" s="114"/>
      <c r="F38" s="114"/>
      <c r="G38" s="96"/>
    </row>
    <row r="39" spans="1:7" ht="21" x14ac:dyDescent="0.4">
      <c r="A39" s="107" t="s">
        <v>322</v>
      </c>
      <c r="B39" s="104">
        <v>2</v>
      </c>
      <c r="C39" s="104"/>
      <c r="D39" s="105"/>
      <c r="E39" s="105"/>
      <c r="F39" s="105"/>
      <c r="G39" s="96"/>
    </row>
    <row r="40" spans="1:7" ht="22.5" customHeight="1" x14ac:dyDescent="0.4">
      <c r="A40" s="103" t="s">
        <v>296</v>
      </c>
      <c r="B40" s="104">
        <v>2</v>
      </c>
      <c r="C40" s="104"/>
      <c r="D40" s="105"/>
      <c r="E40" s="105"/>
      <c r="F40" s="105"/>
      <c r="G40" s="96"/>
    </row>
    <row r="41" spans="1:7" ht="22.5" customHeight="1" x14ac:dyDescent="0.4">
      <c r="A41" s="103" t="s">
        <v>306</v>
      </c>
      <c r="B41" s="104">
        <v>2</v>
      </c>
      <c r="C41" s="104"/>
      <c r="D41" s="105"/>
      <c r="E41" s="105"/>
      <c r="F41" s="105"/>
      <c r="G41" s="96"/>
    </row>
    <row r="42" spans="1:7" ht="24.75" customHeight="1" x14ac:dyDescent="0.4">
      <c r="A42" s="107" t="s">
        <v>388</v>
      </c>
      <c r="B42" s="104">
        <v>2</v>
      </c>
      <c r="C42" s="104"/>
      <c r="D42" s="105"/>
      <c r="E42" s="105"/>
      <c r="F42" s="105"/>
      <c r="G42" s="96"/>
    </row>
    <row r="43" spans="1:7" ht="89.25" customHeight="1" x14ac:dyDescent="0.4">
      <c r="A43" s="103" t="s">
        <v>402</v>
      </c>
      <c r="B43" s="322">
        <v>2</v>
      </c>
      <c r="C43" s="104"/>
      <c r="D43" s="319">
        <v>1</v>
      </c>
      <c r="E43" s="355"/>
      <c r="F43" s="353"/>
      <c r="G43" s="96"/>
    </row>
    <row r="44" spans="1:7" ht="21" x14ac:dyDescent="0.4">
      <c r="A44" s="123" t="s">
        <v>34</v>
      </c>
      <c r="B44" s="123"/>
      <c r="C44" s="123"/>
      <c r="D44" s="123">
        <f>SUM(B30:C37,B39:C43)</f>
        <v>25</v>
      </c>
      <c r="E44" s="96"/>
      <c r="F44" s="96"/>
      <c r="G44" s="96"/>
    </row>
    <row r="45" spans="1:7" ht="21" x14ac:dyDescent="0.4">
      <c r="A45" s="108" t="s">
        <v>33</v>
      </c>
      <c r="B45" s="109"/>
      <c r="C45" s="110"/>
      <c r="D45" s="111">
        <f>D44/(COUNT(B30:C37,B39:C43)*2)</f>
        <v>0.96153846153846156</v>
      </c>
      <c r="E45" s="96"/>
      <c r="F45" s="96"/>
      <c r="G45" s="96"/>
    </row>
    <row r="46" spans="1:7" ht="21" x14ac:dyDescent="0.4">
      <c r="A46" s="112"/>
      <c r="B46" s="96"/>
      <c r="C46" s="96"/>
      <c r="D46" s="96"/>
      <c r="E46" s="96"/>
      <c r="F46" s="96"/>
      <c r="G46" s="96"/>
    </row>
    <row r="47" spans="1:7" ht="22.5" x14ac:dyDescent="0.45">
      <c r="A47" s="326" t="s">
        <v>36</v>
      </c>
      <c r="B47" s="124"/>
      <c r="C47" s="125"/>
      <c r="D47" s="126">
        <f>SUM(D44,D26)</f>
        <v>33</v>
      </c>
      <c r="E47" s="96"/>
      <c r="F47" s="96"/>
      <c r="G47" s="96"/>
    </row>
    <row r="48" spans="1:7" ht="22.5" x14ac:dyDescent="0.45">
      <c r="A48" s="326" t="s">
        <v>166</v>
      </c>
      <c r="B48" s="124"/>
      <c r="C48" s="125"/>
      <c r="D48" s="127">
        <f>D47/(COUNT(B30:C37,B21:C25,B39:C43)*2)</f>
        <v>0.97058823529411764</v>
      </c>
      <c r="E48" s="96"/>
      <c r="F48" s="96"/>
      <c r="G48" s="96"/>
    </row>
    <row r="49" spans="1:7" ht="21" x14ac:dyDescent="0.3">
      <c r="A49" s="425"/>
      <c r="B49" s="425"/>
      <c r="C49" s="425"/>
      <c r="D49" s="425"/>
      <c r="E49" s="425"/>
      <c r="F49" s="425"/>
      <c r="G49" s="425"/>
    </row>
    <row r="50" spans="1:7" ht="22.5" x14ac:dyDescent="0.45">
      <c r="A50" s="244" t="s">
        <v>107</v>
      </c>
      <c r="B50" s="244"/>
      <c r="C50" s="244"/>
      <c r="D50" s="244"/>
      <c r="E50" s="244"/>
      <c r="F50" s="244"/>
      <c r="G50" s="96"/>
    </row>
    <row r="51" spans="1:7" ht="21" x14ac:dyDescent="0.4">
      <c r="A51" s="129">
        <f>B11</f>
        <v>43725</v>
      </c>
      <c r="B51" s="96"/>
      <c r="C51" s="96"/>
      <c r="D51" s="96"/>
      <c r="E51" s="96"/>
      <c r="F51" s="96"/>
      <c r="G51" s="96"/>
    </row>
    <row r="52" spans="1:7" ht="21" x14ac:dyDescent="0.4">
      <c r="A52" s="392" t="s">
        <v>28</v>
      </c>
      <c r="B52" s="394" t="s">
        <v>29</v>
      </c>
      <c r="C52" s="394"/>
      <c r="D52" s="394" t="s">
        <v>42</v>
      </c>
      <c r="E52" s="395" t="s">
        <v>264</v>
      </c>
      <c r="F52" s="395" t="s">
        <v>295</v>
      </c>
      <c r="G52" s="96"/>
    </row>
    <row r="53" spans="1:7" ht="21" x14ac:dyDescent="0.4">
      <c r="A53" s="392"/>
      <c r="B53" s="100" t="s">
        <v>32</v>
      </c>
      <c r="C53" s="100" t="s">
        <v>31</v>
      </c>
      <c r="D53" s="394"/>
      <c r="E53" s="395"/>
      <c r="F53" s="395"/>
      <c r="G53" s="96"/>
    </row>
    <row r="54" spans="1:7" ht="22.5" x14ac:dyDescent="0.4">
      <c r="A54" s="282"/>
      <c r="B54" s="283"/>
      <c r="C54" s="283"/>
      <c r="D54" s="283"/>
      <c r="E54" s="354"/>
      <c r="F54" s="324"/>
      <c r="G54" s="96"/>
    </row>
    <row r="55" spans="1:7" ht="22.5" x14ac:dyDescent="0.4">
      <c r="A55" s="113" t="s">
        <v>52</v>
      </c>
      <c r="B55" s="114"/>
      <c r="C55" s="114"/>
      <c r="D55" s="114"/>
      <c r="E55" s="114"/>
      <c r="F55" s="114"/>
      <c r="G55" s="96"/>
    </row>
    <row r="56" spans="1:7" ht="42" x14ac:dyDescent="0.4">
      <c r="A56" s="130" t="s">
        <v>86</v>
      </c>
      <c r="B56" s="104">
        <v>0</v>
      </c>
      <c r="C56" s="104"/>
      <c r="D56" s="131" t="s">
        <v>470</v>
      </c>
      <c r="E56" s="105"/>
      <c r="F56" s="105"/>
      <c r="G56" s="96"/>
    </row>
    <row r="57" spans="1:7" ht="42" x14ac:dyDescent="0.4">
      <c r="A57" s="132" t="s">
        <v>188</v>
      </c>
      <c r="B57" s="104">
        <v>2</v>
      </c>
      <c r="C57" s="104"/>
      <c r="D57" s="105"/>
      <c r="E57" s="105"/>
      <c r="F57" s="105"/>
      <c r="G57" s="96"/>
    </row>
    <row r="58" spans="1:7" ht="21" x14ac:dyDescent="0.4">
      <c r="A58" s="133" t="s">
        <v>297</v>
      </c>
      <c r="B58" s="104">
        <v>2</v>
      </c>
      <c r="C58" s="104"/>
      <c r="D58" s="131"/>
      <c r="E58" s="105"/>
      <c r="F58" s="105"/>
      <c r="G58" s="96"/>
    </row>
    <row r="59" spans="1:7" ht="21" x14ac:dyDescent="0.4">
      <c r="A59" s="130" t="s">
        <v>211</v>
      </c>
      <c r="B59" s="104">
        <v>2</v>
      </c>
      <c r="C59" s="104"/>
      <c r="D59" s="131"/>
      <c r="E59" s="105"/>
      <c r="F59" s="105"/>
      <c r="G59" s="96"/>
    </row>
    <row r="60" spans="1:7" ht="21" x14ac:dyDescent="0.4">
      <c r="A60" s="130" t="s">
        <v>325</v>
      </c>
      <c r="B60" s="104">
        <v>2</v>
      </c>
      <c r="C60" s="104"/>
      <c r="D60" s="131"/>
      <c r="E60" s="105"/>
      <c r="F60" s="105"/>
      <c r="G60" s="96"/>
    </row>
    <row r="61" spans="1:7" ht="21" x14ac:dyDescent="0.4">
      <c r="A61" s="132" t="s">
        <v>109</v>
      </c>
      <c r="B61" s="104">
        <v>2</v>
      </c>
      <c r="C61" s="104"/>
      <c r="D61" s="131"/>
      <c r="E61" s="105"/>
      <c r="F61" s="105"/>
      <c r="G61" s="96"/>
    </row>
    <row r="62" spans="1:7" ht="22.5" x14ac:dyDescent="0.45">
      <c r="A62" s="134" t="s">
        <v>7</v>
      </c>
      <c r="B62" s="104">
        <v>2</v>
      </c>
      <c r="C62" s="118" t="str">
        <f>IF(B62=0, -10, "0")</f>
        <v>0</v>
      </c>
      <c r="D62" s="106"/>
      <c r="E62" s="105"/>
      <c r="F62" s="105"/>
      <c r="G62" s="96"/>
    </row>
    <row r="63" spans="1:7" ht="21" x14ac:dyDescent="0.4">
      <c r="A63" s="130" t="s">
        <v>24</v>
      </c>
      <c r="B63" s="104">
        <v>2</v>
      </c>
      <c r="C63" s="104"/>
      <c r="D63" s="135"/>
      <c r="E63" s="105"/>
      <c r="F63" s="105"/>
      <c r="G63" s="96"/>
    </row>
    <row r="64" spans="1:7" ht="21" x14ac:dyDescent="0.3">
      <c r="A64" s="463"/>
      <c r="B64" s="464"/>
      <c r="C64" s="464"/>
      <c r="D64" s="464"/>
      <c r="E64" s="464"/>
      <c r="F64" s="464"/>
      <c r="G64" s="464"/>
    </row>
    <row r="65" spans="1:7" ht="43.5" customHeight="1" x14ac:dyDescent="0.4">
      <c r="A65" s="459" t="s">
        <v>341</v>
      </c>
      <c r="B65" s="459"/>
      <c r="C65" s="459"/>
      <c r="D65" s="459"/>
      <c r="E65" s="459"/>
      <c r="F65" s="459"/>
      <c r="G65" s="96"/>
    </row>
    <row r="66" spans="1:7" ht="45" x14ac:dyDescent="0.4">
      <c r="A66" s="147" t="s">
        <v>420</v>
      </c>
      <c r="B66" s="104">
        <v>2</v>
      </c>
      <c r="C66" s="118" t="str">
        <f>IF(B66=0, -10, "0")</f>
        <v>0</v>
      </c>
      <c r="D66" s="135"/>
      <c r="E66" s="105"/>
      <c r="F66" s="105"/>
      <c r="G66" s="96"/>
    </row>
    <row r="67" spans="1:7" ht="42" x14ac:dyDescent="0.4">
      <c r="A67" s="133" t="s">
        <v>110</v>
      </c>
      <c r="B67" s="104">
        <v>1</v>
      </c>
      <c r="C67" s="138"/>
      <c r="D67" s="135" t="s">
        <v>501</v>
      </c>
      <c r="E67" s="105"/>
      <c r="F67" s="209"/>
      <c r="G67" s="96"/>
    </row>
    <row r="68" spans="1:7" ht="21" x14ac:dyDescent="0.4">
      <c r="A68" s="133" t="s">
        <v>95</v>
      </c>
      <c r="B68" s="104">
        <v>2</v>
      </c>
      <c r="C68" s="138"/>
      <c r="D68" s="135"/>
      <c r="E68" s="105"/>
      <c r="F68" s="209"/>
      <c r="G68" s="96"/>
    </row>
    <row r="69" spans="1:7" ht="21" x14ac:dyDescent="0.4">
      <c r="A69" s="139" t="s">
        <v>317</v>
      </c>
      <c r="B69" s="104">
        <v>2</v>
      </c>
      <c r="C69" s="117" t="str">
        <f>IF(B69=0, -5, "0")</f>
        <v>0</v>
      </c>
      <c r="D69" s="106"/>
      <c r="E69" s="105"/>
      <c r="F69" s="209"/>
      <c r="G69" s="96"/>
    </row>
    <row r="70" spans="1:7" ht="42" x14ac:dyDescent="0.4">
      <c r="A70" s="139" t="s">
        <v>305</v>
      </c>
      <c r="B70" s="104">
        <v>2</v>
      </c>
      <c r="C70" s="117" t="str">
        <f>IF(B70=0, -5, "0")</f>
        <v>0</v>
      </c>
      <c r="D70" s="106"/>
      <c r="E70" s="105"/>
      <c r="F70" s="209"/>
      <c r="G70" s="96"/>
    </row>
    <row r="71" spans="1:7" ht="21" x14ac:dyDescent="0.4">
      <c r="A71" s="103" t="s">
        <v>413</v>
      </c>
      <c r="B71" s="104">
        <v>2</v>
      </c>
      <c r="C71" s="138"/>
      <c r="D71" s="135"/>
      <c r="E71" s="105"/>
      <c r="F71" s="209"/>
      <c r="G71" s="96"/>
    </row>
    <row r="72" spans="1:7" ht="21" x14ac:dyDescent="0.4">
      <c r="A72" s="309" t="s">
        <v>414</v>
      </c>
      <c r="B72" s="104">
        <v>2</v>
      </c>
      <c r="C72" s="117" t="str">
        <f>IF(B72=0, -5, "0")</f>
        <v>0</v>
      </c>
      <c r="D72" s="135"/>
      <c r="E72" s="105"/>
      <c r="F72" s="209"/>
      <c r="G72" s="96"/>
    </row>
    <row r="73" spans="1:7" ht="22.5" x14ac:dyDescent="0.4">
      <c r="A73" s="173" t="s">
        <v>415</v>
      </c>
      <c r="B73" s="104">
        <v>2</v>
      </c>
      <c r="C73" s="118" t="str">
        <f>IF(B73=0, -10, "0")</f>
        <v>0</v>
      </c>
      <c r="D73" s="106"/>
      <c r="E73" s="105"/>
      <c r="F73" s="209"/>
      <c r="G73" s="96"/>
    </row>
    <row r="74" spans="1:7" ht="21" x14ac:dyDescent="0.4">
      <c r="A74" s="103" t="s">
        <v>207</v>
      </c>
      <c r="B74" s="104">
        <v>2</v>
      </c>
      <c r="C74" s="138"/>
      <c r="D74" s="135"/>
      <c r="E74" s="105"/>
      <c r="F74" s="209"/>
      <c r="G74" s="96"/>
    </row>
    <row r="75" spans="1:7" ht="21" x14ac:dyDescent="0.4">
      <c r="A75" s="103" t="s">
        <v>329</v>
      </c>
      <c r="B75" s="104">
        <v>2</v>
      </c>
      <c r="C75" s="138"/>
      <c r="D75" s="135"/>
      <c r="E75" s="105"/>
      <c r="F75" s="209"/>
      <c r="G75" s="96"/>
    </row>
    <row r="76" spans="1:7" ht="21" x14ac:dyDescent="0.4">
      <c r="A76" s="103" t="s">
        <v>384</v>
      </c>
      <c r="B76" s="104">
        <v>2</v>
      </c>
      <c r="C76" s="138"/>
      <c r="D76" s="135"/>
      <c r="E76" s="105"/>
      <c r="F76" s="209"/>
      <c r="G76" s="96"/>
    </row>
    <row r="77" spans="1:7" ht="42" x14ac:dyDescent="0.4">
      <c r="A77" s="333" t="s">
        <v>387</v>
      </c>
      <c r="B77" s="104">
        <v>2</v>
      </c>
      <c r="C77" s="117" t="str">
        <f>IF(B77=0, -5, "0")</f>
        <v>0</v>
      </c>
      <c r="D77" s="135"/>
      <c r="E77" s="105"/>
      <c r="F77" s="209"/>
      <c r="G77" s="96"/>
    </row>
    <row r="78" spans="1:7" ht="21" x14ac:dyDescent="0.4">
      <c r="A78" s="333" t="s">
        <v>63</v>
      </c>
      <c r="B78" s="104">
        <v>2</v>
      </c>
      <c r="C78" s="117" t="str">
        <f>IF(B78=0, -5, "0")</f>
        <v>0</v>
      </c>
      <c r="D78" s="135"/>
      <c r="E78" s="135"/>
      <c r="F78" s="209"/>
      <c r="G78" s="96"/>
    </row>
    <row r="79" spans="1:7" ht="21" x14ac:dyDescent="0.4">
      <c r="A79" s="333" t="s">
        <v>324</v>
      </c>
      <c r="B79" s="104">
        <v>2</v>
      </c>
      <c r="C79" s="117" t="str">
        <f>IF(B79=0, -5, "0")</f>
        <v>0</v>
      </c>
      <c r="D79" s="135"/>
      <c r="E79" s="135"/>
      <c r="F79" s="209"/>
      <c r="G79" s="96"/>
    </row>
    <row r="80" spans="1:7" ht="42" x14ac:dyDescent="0.4">
      <c r="A80" s="103" t="s">
        <v>148</v>
      </c>
      <c r="B80" s="104">
        <v>2</v>
      </c>
      <c r="C80" s="140" t="str">
        <f>IF(B80=0, -5, "0")</f>
        <v>0</v>
      </c>
      <c r="D80" s="141"/>
      <c r="E80" s="105"/>
      <c r="F80" s="209"/>
      <c r="G80" s="96"/>
    </row>
    <row r="81" spans="1:7" ht="67.5" x14ac:dyDescent="0.4">
      <c r="A81" s="142" t="s">
        <v>309</v>
      </c>
      <c r="B81" s="104">
        <v>2</v>
      </c>
      <c r="C81" s="118" t="str">
        <f>IF(B81=0, -10, "0")</f>
        <v>0</v>
      </c>
      <c r="D81" s="135"/>
      <c r="E81" s="105"/>
      <c r="F81" s="209"/>
      <c r="G81" s="96"/>
    </row>
    <row r="82" spans="1:7" ht="21" x14ac:dyDescent="0.4">
      <c r="A82" s="161" t="s">
        <v>398</v>
      </c>
      <c r="B82" s="104">
        <v>2</v>
      </c>
      <c r="C82" s="104"/>
      <c r="D82" s="141"/>
      <c r="E82" s="105"/>
      <c r="F82" s="209"/>
      <c r="G82" s="96"/>
    </row>
    <row r="83" spans="1:7" ht="21" x14ac:dyDescent="0.4">
      <c r="A83" s="443"/>
      <c r="B83" s="443"/>
      <c r="C83" s="443"/>
      <c r="D83" s="443"/>
      <c r="E83" s="443"/>
      <c r="F83" s="443"/>
      <c r="G83" s="443"/>
    </row>
    <row r="84" spans="1:7" ht="45" customHeight="1" x14ac:dyDescent="0.45">
      <c r="A84" s="465" t="s">
        <v>342</v>
      </c>
      <c r="B84" s="465"/>
      <c r="C84" s="465"/>
      <c r="D84" s="465"/>
      <c r="E84" s="465"/>
      <c r="F84" s="465"/>
      <c r="G84" s="96"/>
    </row>
    <row r="85" spans="1:7" ht="84" x14ac:dyDescent="0.4">
      <c r="A85" s="277" t="s">
        <v>327</v>
      </c>
      <c r="B85" s="252">
        <v>0</v>
      </c>
      <c r="C85" s="276"/>
      <c r="D85" s="209" t="s">
        <v>502</v>
      </c>
      <c r="E85" s="209"/>
      <c r="F85" s="209"/>
      <c r="G85" s="96"/>
    </row>
    <row r="86" spans="1:7" ht="45" x14ac:dyDescent="0.4">
      <c r="A86" s="147" t="s">
        <v>420</v>
      </c>
      <c r="B86" s="252">
        <v>2</v>
      </c>
      <c r="C86" s="118" t="str">
        <f>IF(B86=0, -10, "0")</f>
        <v>0</v>
      </c>
      <c r="D86" s="135"/>
      <c r="E86" s="105"/>
      <c r="F86" s="209"/>
      <c r="G86" s="96"/>
    </row>
    <row r="87" spans="1:7" ht="21" x14ac:dyDescent="0.4">
      <c r="A87" s="103" t="s">
        <v>385</v>
      </c>
      <c r="B87" s="252">
        <v>2</v>
      </c>
      <c r="C87" s="118"/>
      <c r="D87" s="105"/>
      <c r="E87" s="105"/>
      <c r="F87" s="209"/>
      <c r="G87" s="96"/>
    </row>
    <row r="88" spans="1:7" ht="21" x14ac:dyDescent="0.4">
      <c r="A88" s="103" t="s">
        <v>386</v>
      </c>
      <c r="B88" s="252">
        <v>2</v>
      </c>
      <c r="C88" s="118"/>
      <c r="D88" s="105"/>
      <c r="E88" s="105"/>
      <c r="F88" s="209"/>
      <c r="G88" s="96"/>
    </row>
    <row r="89" spans="1:7" ht="21" x14ac:dyDescent="0.4">
      <c r="A89" s="103" t="s">
        <v>297</v>
      </c>
      <c r="B89" s="252">
        <v>2</v>
      </c>
      <c r="C89" s="118"/>
      <c r="D89" s="105"/>
      <c r="E89" s="105"/>
      <c r="F89" s="209"/>
      <c r="G89" s="96"/>
    </row>
    <row r="90" spans="1:7" ht="42" x14ac:dyDescent="0.4">
      <c r="A90" s="333" t="s">
        <v>305</v>
      </c>
      <c r="B90" s="252">
        <v>2</v>
      </c>
      <c r="C90" s="140" t="str">
        <f>IF(B90=0, -5, "0")</f>
        <v>0</v>
      </c>
      <c r="D90" s="105"/>
      <c r="E90" s="105"/>
      <c r="F90" s="209"/>
      <c r="G90" s="96"/>
    </row>
    <row r="91" spans="1:7" ht="21" x14ac:dyDescent="0.4">
      <c r="A91" s="103" t="s">
        <v>331</v>
      </c>
      <c r="B91" s="252">
        <v>2</v>
      </c>
      <c r="C91" s="118"/>
      <c r="D91" s="105"/>
      <c r="E91" s="105"/>
      <c r="F91" s="209"/>
      <c r="G91" s="96"/>
    </row>
    <row r="92" spans="1:7" ht="42" x14ac:dyDescent="0.4">
      <c r="A92" s="139" t="s">
        <v>344</v>
      </c>
      <c r="B92" s="252">
        <v>2</v>
      </c>
      <c r="C92" s="140" t="str">
        <f>IF(B92=0, -5, "0")</f>
        <v>0</v>
      </c>
      <c r="D92" s="105"/>
      <c r="E92" s="105"/>
      <c r="F92" s="209"/>
      <c r="G92" s="96"/>
    </row>
    <row r="93" spans="1:7" ht="21" x14ac:dyDescent="0.4">
      <c r="A93" s="139" t="s">
        <v>63</v>
      </c>
      <c r="B93" s="252">
        <v>2</v>
      </c>
      <c r="C93" s="140" t="str">
        <f>IF(B93=0, -5, "0")</f>
        <v>0</v>
      </c>
      <c r="D93" s="105"/>
      <c r="E93" s="105"/>
      <c r="F93" s="209"/>
      <c r="G93" s="96"/>
    </row>
    <row r="94" spans="1:7" ht="21" x14ac:dyDescent="0.4">
      <c r="A94" s="139" t="s">
        <v>324</v>
      </c>
      <c r="B94" s="252">
        <v>2</v>
      </c>
      <c r="C94" s="140" t="str">
        <f>IF(B94=0, -5, "0")</f>
        <v>0</v>
      </c>
      <c r="D94" s="105"/>
      <c r="E94" s="105"/>
      <c r="F94" s="209"/>
      <c r="G94" s="96"/>
    </row>
    <row r="95" spans="1:7" ht="21" x14ac:dyDescent="0.4">
      <c r="A95" s="103" t="s">
        <v>384</v>
      </c>
      <c r="B95" s="252">
        <v>2</v>
      </c>
      <c r="C95" s="118"/>
      <c r="D95" s="105"/>
      <c r="E95" s="105"/>
      <c r="F95" s="209"/>
      <c r="G95" s="96"/>
    </row>
    <row r="96" spans="1:7" ht="42" x14ac:dyDescent="0.4">
      <c r="A96" s="139" t="s">
        <v>148</v>
      </c>
      <c r="B96" s="252">
        <v>2</v>
      </c>
      <c r="C96" s="140" t="str">
        <f>IF(B96=0, -5, "0")</f>
        <v>0</v>
      </c>
      <c r="D96" s="105"/>
      <c r="E96" s="105"/>
      <c r="F96" s="209"/>
      <c r="G96" s="96"/>
    </row>
    <row r="97" spans="1:7" ht="42" x14ac:dyDescent="0.4">
      <c r="A97" s="103" t="s">
        <v>345</v>
      </c>
      <c r="B97" s="252">
        <v>2</v>
      </c>
      <c r="C97" s="118"/>
      <c r="D97" s="105"/>
      <c r="E97" s="105"/>
      <c r="F97" s="209"/>
      <c r="G97" s="96"/>
    </row>
    <row r="98" spans="1:7" ht="21" x14ac:dyDescent="0.4">
      <c r="A98" s="103" t="s">
        <v>416</v>
      </c>
      <c r="B98" s="252">
        <v>2</v>
      </c>
      <c r="C98" s="118"/>
      <c r="D98" s="105"/>
      <c r="E98" s="105"/>
      <c r="F98" s="209"/>
      <c r="G98" s="96"/>
    </row>
    <row r="99" spans="1:7" ht="22.5" x14ac:dyDescent="0.4">
      <c r="A99" s="173" t="s">
        <v>307</v>
      </c>
      <c r="B99" s="252">
        <v>2</v>
      </c>
      <c r="C99" s="118" t="str">
        <f>IF(B99=0, -10, "0")</f>
        <v>0</v>
      </c>
      <c r="D99" s="105"/>
      <c r="E99" s="105"/>
      <c r="F99" s="209"/>
      <c r="G99" s="96"/>
    </row>
    <row r="100" spans="1:7" ht="57" customHeight="1" x14ac:dyDescent="0.4">
      <c r="A100" s="173" t="s">
        <v>314</v>
      </c>
      <c r="B100" s="252">
        <v>2</v>
      </c>
      <c r="C100" s="118" t="str">
        <f>IF(B100=0, -10, "0")</f>
        <v>0</v>
      </c>
      <c r="D100" s="105"/>
      <c r="E100" s="105"/>
      <c r="F100" s="209"/>
      <c r="G100" s="96"/>
    </row>
    <row r="101" spans="1:7" ht="36.75" customHeight="1" x14ac:dyDescent="0.4">
      <c r="A101" s="451"/>
      <c r="B101" s="452"/>
      <c r="C101" s="452"/>
      <c r="D101" s="452"/>
      <c r="E101" s="452"/>
      <c r="F101" s="458"/>
      <c r="G101" s="96"/>
    </row>
    <row r="102" spans="1:7" ht="46.5" customHeight="1" x14ac:dyDescent="0.4">
      <c r="A102" s="459" t="s">
        <v>343</v>
      </c>
      <c r="B102" s="459"/>
      <c r="C102" s="459"/>
      <c r="D102" s="459"/>
      <c r="E102" s="459"/>
      <c r="F102" s="459"/>
      <c r="G102" s="96"/>
    </row>
    <row r="103" spans="1:7" ht="21" x14ac:dyDescent="0.4">
      <c r="A103" s="277" t="s">
        <v>83</v>
      </c>
      <c r="B103" s="252">
        <v>2</v>
      </c>
      <c r="C103" s="252"/>
      <c r="D103" s="278"/>
      <c r="E103" s="209"/>
      <c r="F103" s="209"/>
      <c r="G103" s="96"/>
    </row>
    <row r="104" spans="1:7" ht="22.5" x14ac:dyDescent="0.45">
      <c r="A104" s="134" t="s">
        <v>50</v>
      </c>
      <c r="B104" s="252">
        <v>2</v>
      </c>
      <c r="C104" s="118" t="str">
        <f>IF(B104=0, -10, "0")</f>
        <v>0</v>
      </c>
      <c r="D104" s="135"/>
      <c r="E104" s="105"/>
      <c r="F104" s="209"/>
      <c r="G104" s="96"/>
    </row>
    <row r="105" spans="1:7" ht="22.5" x14ac:dyDescent="0.45">
      <c r="A105" s="133" t="s">
        <v>181</v>
      </c>
      <c r="B105" s="252">
        <v>2</v>
      </c>
      <c r="C105" s="104"/>
      <c r="D105" s="144"/>
      <c r="E105" s="356"/>
      <c r="F105" s="209"/>
      <c r="G105" s="96"/>
    </row>
    <row r="106" spans="1:7" ht="22.5" x14ac:dyDescent="0.45">
      <c r="A106" s="147" t="s">
        <v>376</v>
      </c>
      <c r="B106" s="252">
        <v>2</v>
      </c>
      <c r="C106" s="118" t="str">
        <f>IF(B106=0, -10, "0")</f>
        <v>0</v>
      </c>
      <c r="D106" s="144"/>
      <c r="E106" s="356"/>
      <c r="F106" s="209"/>
      <c r="G106" s="96"/>
    </row>
    <row r="107" spans="1:7" ht="21" x14ac:dyDescent="0.4">
      <c r="A107" s="103" t="s">
        <v>308</v>
      </c>
      <c r="B107" s="252">
        <v>2</v>
      </c>
      <c r="C107" s="143"/>
      <c r="D107" s="135"/>
      <c r="E107" s="105"/>
      <c r="F107" s="209"/>
      <c r="G107" s="96"/>
    </row>
    <row r="108" spans="1:7" ht="21" x14ac:dyDescent="0.4">
      <c r="A108" s="103" t="s">
        <v>455</v>
      </c>
      <c r="B108" s="252">
        <v>2</v>
      </c>
      <c r="C108" s="104"/>
      <c r="D108" s="135"/>
      <c r="E108" s="105"/>
      <c r="F108" s="209"/>
      <c r="G108" s="96"/>
    </row>
    <row r="109" spans="1:7" ht="21" x14ac:dyDescent="0.4">
      <c r="A109" s="451"/>
      <c r="B109" s="452"/>
      <c r="C109" s="452"/>
      <c r="D109" s="452"/>
      <c r="E109" s="452"/>
      <c r="F109" s="458"/>
      <c r="G109" s="96"/>
    </row>
    <row r="110" spans="1:7" ht="39.75" customHeight="1" x14ac:dyDescent="0.4">
      <c r="A110" s="459" t="s">
        <v>375</v>
      </c>
      <c r="B110" s="459"/>
      <c r="C110" s="459"/>
      <c r="D110" s="459"/>
      <c r="E110" s="459"/>
      <c r="F110" s="459"/>
      <c r="G110" s="96"/>
    </row>
    <row r="111" spans="1:7" ht="21" x14ac:dyDescent="0.4">
      <c r="A111" s="277" t="s">
        <v>83</v>
      </c>
      <c r="B111" s="252">
        <v>2</v>
      </c>
      <c r="C111" s="252"/>
      <c r="D111" s="148"/>
      <c r="E111" s="209"/>
      <c r="F111" s="209"/>
      <c r="G111" s="96"/>
    </row>
    <row r="112" spans="1:7" ht="22.5" x14ac:dyDescent="0.45">
      <c r="A112" s="134" t="s">
        <v>50</v>
      </c>
      <c r="B112" s="252">
        <v>2</v>
      </c>
      <c r="C112" s="118" t="str">
        <f>IF(B112=0, -10, "0")</f>
        <v>0</v>
      </c>
      <c r="D112" s="135"/>
      <c r="E112" s="105"/>
      <c r="F112" s="209"/>
      <c r="G112" s="96"/>
    </row>
    <row r="113" spans="1:7" ht="21" x14ac:dyDescent="0.4">
      <c r="A113" s="133" t="s">
        <v>181</v>
      </c>
      <c r="B113" s="252">
        <v>2</v>
      </c>
      <c r="C113" s="104"/>
      <c r="D113" s="135"/>
      <c r="E113" s="105"/>
      <c r="F113" s="209"/>
      <c r="G113" s="96"/>
    </row>
    <row r="114" spans="1:7" ht="21" x14ac:dyDescent="0.4">
      <c r="A114" s="103" t="s">
        <v>116</v>
      </c>
      <c r="B114" s="252">
        <v>2</v>
      </c>
      <c r="C114" s="143"/>
      <c r="D114" s="135"/>
      <c r="E114" s="105"/>
      <c r="F114" s="209"/>
      <c r="G114" s="96"/>
    </row>
    <row r="115" spans="1:7" ht="21" x14ac:dyDescent="0.4">
      <c r="A115" s="103" t="s">
        <v>455</v>
      </c>
      <c r="B115" s="252">
        <v>2</v>
      </c>
      <c r="C115" s="104"/>
      <c r="D115" s="135"/>
      <c r="E115" s="105"/>
      <c r="F115" s="209"/>
      <c r="G115" s="96"/>
    </row>
    <row r="116" spans="1:7" ht="21" x14ac:dyDescent="0.4">
      <c r="A116" s="103" t="s">
        <v>334</v>
      </c>
      <c r="B116" s="252">
        <v>2</v>
      </c>
      <c r="C116" s="137"/>
      <c r="D116" s="135"/>
      <c r="E116" s="105"/>
      <c r="F116" s="209"/>
      <c r="G116" s="96"/>
    </row>
    <row r="117" spans="1:7" ht="21" x14ac:dyDescent="0.4">
      <c r="A117" s="103" t="s">
        <v>337</v>
      </c>
      <c r="B117" s="252">
        <v>2</v>
      </c>
      <c r="C117" s="104"/>
      <c r="D117" s="135"/>
      <c r="E117" s="105"/>
      <c r="F117" s="209"/>
      <c r="G117" s="96"/>
    </row>
    <row r="118" spans="1:7" ht="21" x14ac:dyDescent="0.4">
      <c r="A118" s="452"/>
      <c r="B118" s="452"/>
      <c r="C118" s="452"/>
      <c r="D118" s="452"/>
      <c r="E118" s="452"/>
      <c r="F118" s="452"/>
      <c r="G118" s="96"/>
    </row>
    <row r="119" spans="1:7" ht="22.5" x14ac:dyDescent="0.4">
      <c r="A119" s="459" t="s">
        <v>304</v>
      </c>
      <c r="B119" s="459"/>
      <c r="C119" s="459"/>
      <c r="D119" s="459"/>
      <c r="E119" s="459"/>
      <c r="F119" s="459"/>
      <c r="G119" s="96"/>
    </row>
    <row r="120" spans="1:7" ht="31.5" customHeight="1" x14ac:dyDescent="0.4">
      <c r="A120" s="149" t="s">
        <v>322</v>
      </c>
      <c r="B120" s="252">
        <v>2</v>
      </c>
      <c r="C120" s="150"/>
      <c r="D120" s="151"/>
      <c r="E120" s="209"/>
      <c r="F120" s="209"/>
      <c r="G120" s="96"/>
    </row>
    <row r="121" spans="1:7" ht="37.5" customHeight="1" x14ac:dyDescent="0.4">
      <c r="A121" s="149" t="s">
        <v>296</v>
      </c>
      <c r="B121" s="252">
        <v>2</v>
      </c>
      <c r="C121" s="150"/>
      <c r="D121" s="151"/>
      <c r="E121" s="105"/>
      <c r="F121" s="209"/>
      <c r="G121" s="96"/>
    </row>
    <row r="122" spans="1:7" ht="31.5" customHeight="1" x14ac:dyDescent="0.4">
      <c r="A122" s="107" t="s">
        <v>362</v>
      </c>
      <c r="B122" s="252">
        <v>2</v>
      </c>
      <c r="C122" s="137"/>
      <c r="D122" s="144"/>
      <c r="E122" s="105"/>
      <c r="F122" s="209"/>
      <c r="G122" s="96"/>
    </row>
    <row r="123" spans="1:7" ht="37.5" customHeight="1" x14ac:dyDescent="0.4">
      <c r="A123" s="152" t="s">
        <v>363</v>
      </c>
      <c r="B123" s="252">
        <v>2</v>
      </c>
      <c r="C123" s="137"/>
      <c r="D123" s="144"/>
      <c r="E123" s="105"/>
      <c r="F123" s="209"/>
      <c r="G123" s="96"/>
    </row>
    <row r="124" spans="1:7" ht="73.5" customHeight="1" x14ac:dyDescent="0.4">
      <c r="A124" s="139" t="s">
        <v>311</v>
      </c>
      <c r="B124" s="252">
        <v>0</v>
      </c>
      <c r="C124" s="137">
        <f>IF(B124=0, -5, "0")</f>
        <v>-5</v>
      </c>
      <c r="D124" s="144" t="s">
        <v>471</v>
      </c>
      <c r="E124" s="105"/>
      <c r="F124" s="209"/>
      <c r="G124" s="96"/>
    </row>
    <row r="125" spans="1:7" ht="24" customHeight="1" x14ac:dyDescent="0.4">
      <c r="A125" s="152" t="s">
        <v>321</v>
      </c>
      <c r="B125" s="252">
        <v>2</v>
      </c>
      <c r="C125" s="137"/>
      <c r="D125" s="144"/>
      <c r="E125" s="105"/>
      <c r="F125" s="209"/>
      <c r="G125" s="96"/>
    </row>
    <row r="126" spans="1:7" ht="24" customHeight="1" x14ac:dyDescent="0.4">
      <c r="A126" s="107" t="s">
        <v>388</v>
      </c>
      <c r="B126" s="252">
        <v>2</v>
      </c>
      <c r="C126" s="137"/>
      <c r="D126" s="144"/>
      <c r="E126" s="105"/>
      <c r="F126" s="209"/>
      <c r="G126" s="96"/>
    </row>
    <row r="127" spans="1:7" ht="78.75" customHeight="1" x14ac:dyDescent="0.4">
      <c r="A127" s="152" t="s">
        <v>402</v>
      </c>
      <c r="B127" s="322">
        <v>1</v>
      </c>
      <c r="C127" s="137"/>
      <c r="D127" s="319">
        <v>0.66</v>
      </c>
      <c r="E127" s="355"/>
      <c r="F127" s="353"/>
      <c r="G127" s="96"/>
    </row>
    <row r="128" spans="1:7" ht="22.5" x14ac:dyDescent="0.4">
      <c r="A128" s="231" t="s">
        <v>54</v>
      </c>
      <c r="B128" s="218"/>
      <c r="C128" s="218"/>
      <c r="D128" s="243">
        <f>SUM(B103:C108,B120:C127,B111:C117,B85:C100,B66:C82,B56:C63)</f>
        <v>111</v>
      </c>
      <c r="E128" s="96"/>
      <c r="F128" s="96"/>
      <c r="G128" s="96"/>
    </row>
    <row r="129" spans="1:16384" ht="22.5" x14ac:dyDescent="0.4">
      <c r="A129" s="231" t="s">
        <v>167</v>
      </c>
      <c r="B129" s="219"/>
      <c r="C129" s="220"/>
      <c r="D129" s="221">
        <f>D128/(COUNT(B103:C108,B120:C127,B111:C117,B85:C100,B66:C82,B56:C63)*2)</f>
        <v>0.88095238095238093</v>
      </c>
      <c r="E129" s="96"/>
      <c r="F129" s="96"/>
      <c r="G129" s="96"/>
    </row>
    <row r="130" spans="1:16384" ht="22.5" x14ac:dyDescent="0.4">
      <c r="A130" s="460"/>
      <c r="B130" s="460"/>
      <c r="C130" s="460"/>
      <c r="D130" s="460"/>
      <c r="E130" s="460"/>
      <c r="F130" s="460"/>
      <c r="G130" s="96"/>
    </row>
    <row r="131" spans="1:16384" ht="22.5" customHeight="1" x14ac:dyDescent="0.4">
      <c r="A131" s="461" t="s">
        <v>404</v>
      </c>
      <c r="B131" s="461"/>
      <c r="C131" s="461"/>
      <c r="D131" s="461"/>
      <c r="E131" s="461"/>
      <c r="F131" s="461"/>
      <c r="G131" s="96"/>
    </row>
    <row r="132" spans="1:16384" ht="22.5" customHeight="1" x14ac:dyDescent="0.4">
      <c r="A132" s="462"/>
      <c r="B132" s="462"/>
      <c r="C132" s="462"/>
      <c r="D132" s="462"/>
      <c r="E132" s="462"/>
      <c r="F132" s="462"/>
      <c r="G132" s="96"/>
    </row>
    <row r="133" spans="1:16384" s="258" customFormat="1" ht="22.5" customHeight="1" x14ac:dyDescent="0.25">
      <c r="A133" s="392" t="s">
        <v>28</v>
      </c>
      <c r="B133" s="394" t="s">
        <v>29</v>
      </c>
      <c r="C133" s="394"/>
      <c r="D133" s="394" t="s">
        <v>42</v>
      </c>
      <c r="E133" s="395" t="s">
        <v>264</v>
      </c>
      <c r="F133" s="395" t="s">
        <v>295</v>
      </c>
    </row>
    <row r="134" spans="1:16384" s="258" customFormat="1" ht="22.5" customHeight="1" x14ac:dyDescent="0.25">
      <c r="A134" s="392"/>
      <c r="B134" s="100" t="s">
        <v>32</v>
      </c>
      <c r="C134" s="100" t="s">
        <v>31</v>
      </c>
      <c r="D134" s="394"/>
      <c r="E134" s="395"/>
      <c r="F134" s="395"/>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53" t="s">
        <v>441</v>
      </c>
      <c r="B137" s="453"/>
      <c r="C137" s="453"/>
      <c r="D137" s="453"/>
      <c r="E137" s="453"/>
      <c r="F137" s="453"/>
      <c r="G137" s="96"/>
    </row>
    <row r="138" spans="1:16384" ht="22.5" x14ac:dyDescent="0.45">
      <c r="A138" s="275" t="s">
        <v>50</v>
      </c>
      <c r="B138" s="104" t="s">
        <v>30</v>
      </c>
      <c r="C138" s="118" t="str">
        <f>IF(B138=0, -10, "0")</f>
        <v>0</v>
      </c>
      <c r="D138" s="314"/>
      <c r="E138" s="16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450" t="s">
        <v>340</v>
      </c>
      <c r="B144" s="450"/>
      <c r="C144" s="450"/>
      <c r="D144" s="450"/>
      <c r="E144" s="450"/>
      <c r="F144" s="450"/>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451"/>
      <c r="B161" s="452"/>
      <c r="C161" s="452"/>
      <c r="D161" s="452"/>
      <c r="E161" s="452"/>
      <c r="F161" s="452"/>
      <c r="G161" s="96"/>
    </row>
    <row r="162" spans="1:7" ht="32.25" customHeight="1" x14ac:dyDescent="0.4">
      <c r="A162" s="453" t="s">
        <v>442</v>
      </c>
      <c r="B162" s="453"/>
      <c r="C162" s="453"/>
      <c r="D162" s="453"/>
      <c r="E162" s="453"/>
      <c r="F162" s="453"/>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5"/>
      <c r="F164" s="209"/>
      <c r="G164" s="96"/>
    </row>
    <row r="165" spans="1:7" ht="22.5" x14ac:dyDescent="0.4">
      <c r="A165" s="334" t="s">
        <v>381</v>
      </c>
      <c r="B165" s="104" t="s">
        <v>30</v>
      </c>
      <c r="C165" s="118" t="str">
        <f>IF(B165=0, -10, "0")</f>
        <v>0</v>
      </c>
      <c r="D165" s="107"/>
      <c r="E165" s="105"/>
      <c r="F165" s="209"/>
      <c r="G165" s="96"/>
    </row>
    <row r="166" spans="1:7" ht="21" x14ac:dyDescent="0.4">
      <c r="A166" s="107" t="s">
        <v>334</v>
      </c>
      <c r="B166" s="104" t="s">
        <v>30</v>
      </c>
      <c r="C166" s="107"/>
      <c r="D166" s="107"/>
      <c r="E166" s="105"/>
      <c r="F166" s="209"/>
      <c r="G166" s="96"/>
    </row>
    <row r="167" spans="1:7" ht="21" x14ac:dyDescent="0.4">
      <c r="A167" s="234" t="s">
        <v>365</v>
      </c>
      <c r="B167" s="104" t="s">
        <v>30</v>
      </c>
      <c r="C167" s="118" t="str">
        <f>IF(B167=0, -10, "0")</f>
        <v>0</v>
      </c>
      <c r="D167" s="107"/>
      <c r="E167" s="105"/>
      <c r="F167" s="209"/>
      <c r="G167" s="96"/>
    </row>
    <row r="168" spans="1:7" ht="21" x14ac:dyDescent="0.4">
      <c r="A168" s="107" t="s">
        <v>390</v>
      </c>
      <c r="B168" s="104" t="s">
        <v>30</v>
      </c>
      <c r="C168" s="107"/>
      <c r="D168" s="107"/>
      <c r="E168" s="105"/>
      <c r="F168" s="209"/>
      <c r="G168" s="96"/>
    </row>
    <row r="169" spans="1:7" ht="21" x14ac:dyDescent="0.4">
      <c r="A169" s="107" t="s">
        <v>336</v>
      </c>
      <c r="B169" s="104" t="s">
        <v>30</v>
      </c>
      <c r="C169" s="107"/>
      <c r="D169" s="107"/>
      <c r="E169" s="105"/>
      <c r="F169" s="209"/>
      <c r="G169" s="96"/>
    </row>
    <row r="170" spans="1:7" ht="21" x14ac:dyDescent="0.4">
      <c r="A170" s="107" t="s">
        <v>337</v>
      </c>
      <c r="B170" s="104" t="s">
        <v>30</v>
      </c>
      <c r="C170" s="107"/>
      <c r="D170" s="107"/>
      <c r="E170" s="105"/>
      <c r="F170" s="209"/>
      <c r="G170" s="96"/>
    </row>
    <row r="171" spans="1:7" ht="21" x14ac:dyDescent="0.4">
      <c r="A171" s="161" t="s">
        <v>391</v>
      </c>
      <c r="B171" s="104" t="s">
        <v>30</v>
      </c>
      <c r="C171" s="107"/>
      <c r="D171" s="107"/>
      <c r="E171" s="105"/>
      <c r="F171" s="209"/>
      <c r="G171" s="96"/>
    </row>
    <row r="172" spans="1:7" ht="21" x14ac:dyDescent="0.4">
      <c r="A172" s="454"/>
      <c r="B172" s="455"/>
      <c r="C172" s="455"/>
      <c r="D172" s="455"/>
      <c r="E172" s="455"/>
      <c r="F172" s="455"/>
      <c r="G172" s="96"/>
    </row>
    <row r="173" spans="1:7" ht="32.25" customHeight="1" x14ac:dyDescent="0.4">
      <c r="A173" s="453" t="s">
        <v>304</v>
      </c>
      <c r="B173" s="453"/>
      <c r="C173" s="453"/>
      <c r="D173" s="453"/>
      <c r="E173" s="453"/>
      <c r="F173" s="453"/>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55"/>
      <c r="F181" s="353"/>
      <c r="G181" s="96"/>
    </row>
    <row r="182" spans="1:7" ht="22.5" x14ac:dyDescent="0.4">
      <c r="A182" s="231" t="s">
        <v>418</v>
      </c>
      <c r="B182" s="456"/>
      <c r="C182" s="457"/>
      <c r="D182" s="243">
        <f>SUM(B145:C160,B174:C181,B163:C171,B138:C142)</f>
        <v>0</v>
      </c>
      <c r="E182" s="96"/>
      <c r="F182" s="96"/>
      <c r="G182" s="96"/>
    </row>
    <row r="183" spans="1:7" ht="22.5" x14ac:dyDescent="0.4">
      <c r="A183" s="231" t="s">
        <v>419</v>
      </c>
      <c r="B183" s="219"/>
      <c r="C183" s="220"/>
      <c r="D183" s="221" t="e">
        <f>D182/(COUNT(B138:C142,B145:C160,B163:C171,B174:C181)*2)</f>
        <v>#DIV/0!</v>
      </c>
      <c r="E183" s="96"/>
      <c r="F183" s="96"/>
      <c r="G183" s="96"/>
    </row>
    <row r="184" spans="1:7" ht="21" x14ac:dyDescent="0.4">
      <c r="A184" s="449"/>
      <c r="B184" s="449"/>
      <c r="C184" s="449"/>
      <c r="D184" s="449"/>
      <c r="E184" s="449"/>
      <c r="F184" s="449"/>
      <c r="G184" s="96"/>
    </row>
    <row r="185" spans="1:7" ht="22.5" x14ac:dyDescent="0.45">
      <c r="A185" s="97" t="s">
        <v>100</v>
      </c>
      <c r="B185" s="97"/>
      <c r="C185" s="97"/>
      <c r="D185" s="97"/>
      <c r="E185" s="97"/>
      <c r="F185" s="97"/>
      <c r="G185" s="96"/>
    </row>
    <row r="186" spans="1:7" ht="21" x14ac:dyDescent="0.4">
      <c r="A186" s="129">
        <f>B11</f>
        <v>43725</v>
      </c>
      <c r="B186" s="96"/>
      <c r="C186" s="96"/>
      <c r="D186" s="96"/>
      <c r="E186" s="96"/>
      <c r="F186" s="96"/>
      <c r="G186" s="96"/>
    </row>
    <row r="187" spans="1:7" ht="21" x14ac:dyDescent="0.4">
      <c r="A187" s="392" t="s">
        <v>28</v>
      </c>
      <c r="B187" s="394" t="s">
        <v>29</v>
      </c>
      <c r="C187" s="394"/>
      <c r="D187" s="394" t="s">
        <v>42</v>
      </c>
      <c r="E187" s="395" t="s">
        <v>264</v>
      </c>
      <c r="F187" s="395" t="s">
        <v>295</v>
      </c>
      <c r="G187" s="96"/>
    </row>
    <row r="188" spans="1:7" ht="21" x14ac:dyDescent="0.4">
      <c r="A188" s="392"/>
      <c r="B188" s="100" t="s">
        <v>32</v>
      </c>
      <c r="C188" s="100" t="s">
        <v>31</v>
      </c>
      <c r="D188" s="394"/>
      <c r="E188" s="395"/>
      <c r="F188" s="395"/>
      <c r="G188" s="96"/>
    </row>
    <row r="189" spans="1:7" ht="22.5" x14ac:dyDescent="0.4">
      <c r="A189" s="282"/>
      <c r="B189" s="283"/>
      <c r="C189" s="283"/>
      <c r="D189" s="283"/>
      <c r="E189" s="354"/>
      <c r="F189" s="324"/>
      <c r="G189" s="96"/>
    </row>
    <row r="190" spans="1:7" ht="32.25" customHeight="1" x14ac:dyDescent="0.4">
      <c r="A190" s="113" t="s">
        <v>52</v>
      </c>
      <c r="B190" s="114"/>
      <c r="C190" s="114"/>
      <c r="D190" s="114"/>
      <c r="E190" s="114"/>
      <c r="F190" s="114"/>
      <c r="G190" s="96"/>
    </row>
    <row r="191" spans="1:7" ht="105" x14ac:dyDescent="0.4">
      <c r="A191" s="130" t="s">
        <v>49</v>
      </c>
      <c r="B191" s="104">
        <v>0</v>
      </c>
      <c r="C191" s="104"/>
      <c r="D191" s="105" t="s">
        <v>472</v>
      </c>
      <c r="E191" s="105" t="s">
        <v>473</v>
      </c>
      <c r="F191" s="105"/>
      <c r="G191" s="96"/>
    </row>
    <row r="192" spans="1:7" ht="21" x14ac:dyDescent="0.4">
      <c r="A192" s="130" t="s">
        <v>211</v>
      </c>
      <c r="B192" s="104">
        <v>2</v>
      </c>
      <c r="C192" s="104"/>
      <c r="D192" s="105"/>
      <c r="E192" s="105"/>
      <c r="F192" s="105"/>
      <c r="G192" s="96"/>
    </row>
    <row r="193" spans="1:7" ht="21" x14ac:dyDescent="0.4">
      <c r="A193" s="130" t="s">
        <v>78</v>
      </c>
      <c r="B193" s="104">
        <v>2</v>
      </c>
      <c r="C193" s="104"/>
      <c r="D193" s="105"/>
      <c r="E193" s="105"/>
      <c r="F193" s="105"/>
      <c r="G193" s="96"/>
    </row>
    <row r="194" spans="1:7" ht="22.5" x14ac:dyDescent="0.4">
      <c r="A194" s="130" t="s">
        <v>325</v>
      </c>
      <c r="B194" s="104">
        <v>2</v>
      </c>
      <c r="C194" s="104"/>
      <c r="D194" s="120"/>
      <c r="E194" s="105"/>
      <c r="F194" s="105"/>
      <c r="G194" s="96"/>
    </row>
    <row r="195" spans="1:7" ht="22.5" x14ac:dyDescent="0.4">
      <c r="A195" s="335" t="s">
        <v>366</v>
      </c>
      <c r="B195" s="104">
        <v>2</v>
      </c>
      <c r="C195" s="140" t="str">
        <f>IF(B195=0, -5, "0")</f>
        <v>0</v>
      </c>
      <c r="D195" s="120"/>
      <c r="E195" s="105"/>
      <c r="F195" s="105"/>
      <c r="G195" s="96"/>
    </row>
    <row r="196" spans="1:7" ht="84" x14ac:dyDescent="0.4">
      <c r="A196" s="130" t="s">
        <v>133</v>
      </c>
      <c r="B196" s="104">
        <v>0</v>
      </c>
      <c r="C196" s="104"/>
      <c r="D196" s="119" t="s">
        <v>474</v>
      </c>
      <c r="E196" s="105" t="s">
        <v>475</v>
      </c>
      <c r="F196" s="105"/>
      <c r="G196" s="96"/>
    </row>
    <row r="197" spans="1:7" ht="22.5" x14ac:dyDescent="0.45">
      <c r="A197" s="184" t="s">
        <v>50</v>
      </c>
      <c r="B197" s="104">
        <v>2</v>
      </c>
      <c r="C197" s="118" t="str">
        <f>IF(B197=0, -10, "0")</f>
        <v>0</v>
      </c>
      <c r="D197" s="105"/>
      <c r="E197" s="105"/>
      <c r="F197" s="105"/>
      <c r="G197" s="96"/>
    </row>
    <row r="198" spans="1:7" ht="21" x14ac:dyDescent="0.4">
      <c r="A198" s="130" t="s">
        <v>102</v>
      </c>
      <c r="B198" s="104">
        <v>2</v>
      </c>
      <c r="C198" s="136"/>
      <c r="D198" s="105"/>
      <c r="E198" s="105"/>
      <c r="F198" s="105"/>
      <c r="G198" s="96"/>
    </row>
    <row r="199" spans="1:7" ht="21" x14ac:dyDescent="0.4">
      <c r="A199" s="399" t="s">
        <v>34</v>
      </c>
      <c r="B199" s="400"/>
      <c r="C199" s="401"/>
      <c r="D199" s="108">
        <f>SUM(B191:C198)</f>
        <v>12</v>
      </c>
      <c r="E199" s="96"/>
      <c r="F199" s="96"/>
      <c r="G199" s="96"/>
    </row>
    <row r="200" spans="1:7" ht="21" x14ac:dyDescent="0.4">
      <c r="A200" s="108" t="s">
        <v>33</v>
      </c>
      <c r="B200" s="109"/>
      <c r="C200" s="110"/>
      <c r="D200" s="111">
        <f>D199/(COUNT(B191:C198)*2)</f>
        <v>0.75</v>
      </c>
      <c r="E200" s="96"/>
      <c r="F200" s="96"/>
      <c r="G200" s="96"/>
    </row>
    <row r="201" spans="1:7" ht="21" x14ac:dyDescent="0.4">
      <c r="A201" s="425"/>
      <c r="B201" s="425"/>
      <c r="C201" s="425"/>
      <c r="D201" s="425"/>
      <c r="E201" s="425"/>
      <c r="F201" s="425"/>
      <c r="G201" s="96"/>
    </row>
    <row r="202" spans="1:7" ht="22.5" x14ac:dyDescent="0.4">
      <c r="A202" s="113" t="s">
        <v>104</v>
      </c>
      <c r="B202" s="155"/>
      <c r="C202" s="114"/>
      <c r="D202" s="114"/>
      <c r="E202" s="114"/>
      <c r="F202" s="114"/>
      <c r="G202" s="96"/>
    </row>
    <row r="203" spans="1:7" ht="21" x14ac:dyDescent="0.4">
      <c r="A203" s="103" t="s">
        <v>208</v>
      </c>
      <c r="B203" s="104">
        <v>2</v>
      </c>
      <c r="C203" s="104"/>
      <c r="D203" s="141"/>
      <c r="E203" s="141"/>
      <c r="F203" s="105"/>
      <c r="G203" s="96"/>
    </row>
    <row r="204" spans="1:7" ht="42" x14ac:dyDescent="0.4">
      <c r="A204" s="103" t="s">
        <v>57</v>
      </c>
      <c r="B204" s="104">
        <v>1</v>
      </c>
      <c r="C204" s="104"/>
      <c r="D204" s="141" t="s">
        <v>476</v>
      </c>
      <c r="E204" s="105"/>
      <c r="F204" s="105"/>
      <c r="G204" s="96"/>
    </row>
    <row r="205" spans="1:7" ht="21" x14ac:dyDescent="0.4">
      <c r="A205" s="103" t="s">
        <v>209</v>
      </c>
      <c r="B205" s="104">
        <v>2</v>
      </c>
      <c r="C205" s="104"/>
      <c r="D205" s="156"/>
      <c r="E205" s="105"/>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5"/>
      <c r="F207" s="105"/>
      <c r="G207" s="96"/>
    </row>
    <row r="208" spans="1:7" ht="21" x14ac:dyDescent="0.4">
      <c r="A208" s="103" t="s">
        <v>207</v>
      </c>
      <c r="B208" s="104">
        <v>2</v>
      </c>
      <c r="C208" s="104"/>
      <c r="D208" s="157"/>
      <c r="E208" s="105"/>
      <c r="F208" s="105"/>
      <c r="G208" s="96"/>
    </row>
    <row r="209" spans="1:7" ht="21" x14ac:dyDescent="0.4">
      <c r="A209" s="235" t="s">
        <v>330</v>
      </c>
      <c r="B209" s="104">
        <v>2</v>
      </c>
      <c r="C209" s="137"/>
      <c r="D209" s="157"/>
      <c r="E209" s="105"/>
      <c r="F209" s="105"/>
      <c r="G209" s="96"/>
    </row>
    <row r="210" spans="1:7" ht="21" x14ac:dyDescent="0.4">
      <c r="A210" s="236" t="s">
        <v>392</v>
      </c>
      <c r="B210" s="104">
        <v>2</v>
      </c>
      <c r="C210" s="137"/>
      <c r="D210" s="105"/>
      <c r="E210" s="105"/>
      <c r="F210" s="105"/>
      <c r="G210" s="96"/>
    </row>
    <row r="211" spans="1:7" ht="21" x14ac:dyDescent="0.4">
      <c r="A211" s="103" t="s">
        <v>140</v>
      </c>
      <c r="B211" s="104">
        <v>2</v>
      </c>
      <c r="C211" s="104"/>
      <c r="D211" s="105"/>
      <c r="E211" s="105"/>
      <c r="F211" s="105"/>
      <c r="G211" s="96"/>
    </row>
    <row r="212" spans="1:7" ht="127.5" customHeight="1" x14ac:dyDescent="0.4">
      <c r="A212" s="158" t="s">
        <v>393</v>
      </c>
      <c r="B212" s="104">
        <v>1</v>
      </c>
      <c r="C212" s="159" t="str">
        <f>IF(B212=0, -5, "0")</f>
        <v>0</v>
      </c>
      <c r="D212" s="105" t="s">
        <v>477</v>
      </c>
      <c r="E212" s="105"/>
      <c r="F212" s="105"/>
      <c r="G212" s="96"/>
    </row>
    <row r="213" spans="1:7" ht="22.5" x14ac:dyDescent="0.4">
      <c r="A213" s="103" t="s">
        <v>199</v>
      </c>
      <c r="B213" s="104">
        <v>2</v>
      </c>
      <c r="C213" s="104"/>
      <c r="D213" s="120"/>
      <c r="E213" s="105"/>
      <c r="F213" s="105"/>
      <c r="G213" s="96"/>
    </row>
    <row r="214" spans="1:7" ht="42" x14ac:dyDescent="0.4">
      <c r="A214" s="139" t="s">
        <v>378</v>
      </c>
      <c r="B214" s="104">
        <v>2</v>
      </c>
      <c r="C214" s="159" t="str">
        <f>IF(B214=0, -5, "0")</f>
        <v>0</v>
      </c>
      <c r="D214" s="105"/>
      <c r="E214" s="105"/>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356"/>
      <c r="F216" s="105"/>
      <c r="G216" s="96"/>
    </row>
    <row r="217" spans="1:7" ht="18" customHeight="1" x14ac:dyDescent="0.45">
      <c r="A217" s="139" t="s">
        <v>63</v>
      </c>
      <c r="B217" s="104">
        <v>2</v>
      </c>
      <c r="C217" s="159" t="str">
        <f>IF(B217=0, -5, "0")</f>
        <v>0</v>
      </c>
      <c r="D217" s="105"/>
      <c r="E217" s="356"/>
      <c r="F217" s="105"/>
      <c r="G217" s="96"/>
    </row>
    <row r="218" spans="1:7" ht="21" x14ac:dyDescent="0.4">
      <c r="A218" s="139" t="s">
        <v>324</v>
      </c>
      <c r="B218" s="104">
        <v>2</v>
      </c>
      <c r="C218" s="159" t="str">
        <f>IF(B218=0, -5, "0")</f>
        <v>0</v>
      </c>
      <c r="D218" s="105"/>
      <c r="E218" s="105"/>
      <c r="F218" s="105"/>
      <c r="G218" s="96"/>
    </row>
    <row r="219" spans="1:7" ht="21" x14ac:dyDescent="0.4">
      <c r="A219" s="103" t="s">
        <v>384</v>
      </c>
      <c r="B219" s="104">
        <v>2</v>
      </c>
      <c r="C219" s="166"/>
      <c r="D219" s="105"/>
      <c r="E219" s="105"/>
      <c r="F219" s="105"/>
      <c r="G219" s="96"/>
    </row>
    <row r="220" spans="1:7" ht="40.5" customHeight="1" x14ac:dyDescent="0.4">
      <c r="A220" s="103" t="s">
        <v>148</v>
      </c>
      <c r="B220" s="104">
        <v>2</v>
      </c>
      <c r="C220" s="104"/>
      <c r="D220" s="105"/>
      <c r="E220" s="105"/>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5"/>
      <c r="F222" s="105"/>
      <c r="G222" s="96"/>
    </row>
    <row r="223" spans="1:7" ht="21" x14ac:dyDescent="0.4">
      <c r="A223" s="399" t="s">
        <v>34</v>
      </c>
      <c r="B223" s="400"/>
      <c r="C223" s="401"/>
      <c r="D223" s="123">
        <f>SUM(B203:C222)</f>
        <v>38</v>
      </c>
      <c r="E223" s="96"/>
      <c r="F223" s="96"/>
      <c r="G223" s="96"/>
    </row>
    <row r="224" spans="1:7" ht="21" x14ac:dyDescent="0.4">
      <c r="A224" s="108" t="s">
        <v>33</v>
      </c>
      <c r="B224" s="109"/>
      <c r="C224" s="110"/>
      <c r="D224" s="111">
        <f>D223/(COUNT(B203:C222)*2)</f>
        <v>0.95</v>
      </c>
      <c r="E224" s="96"/>
      <c r="F224" s="96"/>
      <c r="G224" s="96"/>
    </row>
    <row r="225" spans="1:7" ht="21" x14ac:dyDescent="0.4">
      <c r="A225" s="425"/>
      <c r="B225" s="425"/>
      <c r="C225" s="425"/>
      <c r="D225" s="425"/>
      <c r="E225" s="425"/>
      <c r="F225" s="425"/>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5"/>
      <c r="F227" s="105"/>
      <c r="G227" s="96"/>
    </row>
    <row r="228" spans="1:7" ht="21" x14ac:dyDescent="0.4">
      <c r="A228" s="103" t="s">
        <v>111</v>
      </c>
      <c r="B228" s="104">
        <v>2</v>
      </c>
      <c r="C228" s="104"/>
      <c r="D228" s="141"/>
      <c r="E228" s="105"/>
      <c r="F228" s="105"/>
      <c r="G228" s="96"/>
    </row>
    <row r="229" spans="1:7" ht="22.5" x14ac:dyDescent="0.45">
      <c r="A229" s="134" t="s">
        <v>456</v>
      </c>
      <c r="B229" s="104">
        <v>2</v>
      </c>
      <c r="C229" s="118" t="str">
        <f>IF(B229=0, -10, "0")</f>
        <v>0</v>
      </c>
      <c r="D229" s="105"/>
      <c r="E229" s="105"/>
      <c r="F229" s="105"/>
      <c r="G229" s="96"/>
    </row>
    <row r="230" spans="1:7" ht="63" x14ac:dyDescent="0.4">
      <c r="A230" s="163" t="s">
        <v>116</v>
      </c>
      <c r="B230" s="104">
        <v>1</v>
      </c>
      <c r="C230" s="118"/>
      <c r="D230" s="164" t="s">
        <v>478</v>
      </c>
      <c r="E230" s="105" t="s">
        <v>479</v>
      </c>
      <c r="F230" s="105"/>
      <c r="G230" s="96"/>
    </row>
    <row r="231" spans="1:7" ht="22.5" x14ac:dyDescent="0.45">
      <c r="A231" s="336" t="s">
        <v>394</v>
      </c>
      <c r="B231" s="104">
        <v>2</v>
      </c>
      <c r="C231" s="118" t="str">
        <f>IF(B231=0, -10, "0")</f>
        <v>0</v>
      </c>
      <c r="D231" s="165"/>
      <c r="E231" s="105"/>
      <c r="F231" s="105"/>
      <c r="G231" s="96"/>
    </row>
    <row r="232" spans="1:7" ht="20.25" customHeight="1" x14ac:dyDescent="0.45">
      <c r="A232" s="446" t="s">
        <v>304</v>
      </c>
      <c r="B232" s="447"/>
      <c r="C232" s="447"/>
      <c r="D232" s="448"/>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v>2</v>
      </c>
      <c r="C238" s="166"/>
      <c r="D238" s="105"/>
      <c r="E238" s="105"/>
      <c r="F238" s="105"/>
      <c r="G238" s="96"/>
    </row>
    <row r="239" spans="1:7" ht="21" x14ac:dyDescent="0.4">
      <c r="A239" s="107" t="s">
        <v>388</v>
      </c>
      <c r="B239" s="104">
        <v>2</v>
      </c>
      <c r="C239" s="166"/>
      <c r="D239" s="105"/>
      <c r="E239" s="105"/>
      <c r="F239" s="105"/>
      <c r="G239" s="96"/>
    </row>
    <row r="240" spans="1:7" ht="78.75" customHeight="1" x14ac:dyDescent="0.4">
      <c r="A240" s="107" t="s">
        <v>402</v>
      </c>
      <c r="B240" s="104">
        <v>1</v>
      </c>
      <c r="C240" s="137"/>
      <c r="D240" s="319">
        <v>0.875</v>
      </c>
      <c r="E240" s="355"/>
      <c r="F240" s="353"/>
      <c r="G240" s="96"/>
    </row>
    <row r="241" spans="1:7" ht="21" x14ac:dyDescent="0.4">
      <c r="A241" s="399" t="s">
        <v>34</v>
      </c>
      <c r="B241" s="400"/>
      <c r="C241" s="401"/>
      <c r="D241" s="108">
        <f>SUM(B227:C231,B233:C240)</f>
        <v>24</v>
      </c>
      <c r="E241" s="96"/>
      <c r="F241" s="96"/>
      <c r="G241" s="96"/>
    </row>
    <row r="242" spans="1:7" ht="21" x14ac:dyDescent="0.4">
      <c r="A242" s="108" t="s">
        <v>33</v>
      </c>
      <c r="B242" s="109"/>
      <c r="C242" s="110"/>
      <c r="D242" s="111">
        <f>D241/(COUNT(B227:C231,B233:C240)*2)</f>
        <v>0.92307692307692313</v>
      </c>
      <c r="E242" s="96"/>
      <c r="F242" s="96"/>
      <c r="G242" s="96"/>
    </row>
    <row r="243" spans="1:7" ht="21" x14ac:dyDescent="0.4">
      <c r="A243" s="128"/>
      <c r="B243" s="96"/>
      <c r="C243" s="96"/>
      <c r="D243" s="96"/>
      <c r="E243" s="96"/>
      <c r="F243" s="96"/>
      <c r="G243" s="96"/>
    </row>
    <row r="244" spans="1:7" ht="22.5" x14ac:dyDescent="0.45">
      <c r="A244" s="326" t="s">
        <v>421</v>
      </c>
      <c r="B244" s="153"/>
      <c r="C244" s="154"/>
      <c r="D244" s="126">
        <f>SUM(D241,D199,D223)</f>
        <v>74</v>
      </c>
      <c r="E244" s="96"/>
      <c r="F244" s="96"/>
      <c r="G244" s="96"/>
    </row>
    <row r="245" spans="1:7" ht="22.5" x14ac:dyDescent="0.45">
      <c r="A245" s="326" t="s">
        <v>422</v>
      </c>
      <c r="B245" s="153"/>
      <c r="C245" s="154"/>
      <c r="D245" s="127">
        <f>D244/(COUNT(B227:C231,B191:C198,B203:C222,B233:C240)*2)</f>
        <v>0.90243902439024393</v>
      </c>
      <c r="E245" s="96"/>
      <c r="F245" s="96"/>
      <c r="G245" s="96"/>
    </row>
    <row r="246" spans="1:7" ht="21" x14ac:dyDescent="0.4">
      <c r="A246" s="425"/>
      <c r="B246" s="425"/>
      <c r="C246" s="425"/>
      <c r="D246" s="425"/>
      <c r="E246" s="425"/>
      <c r="F246" s="425"/>
      <c r="G246" s="96"/>
    </row>
    <row r="247" spans="1:7" ht="22.5" x14ac:dyDescent="0.45">
      <c r="A247" s="97" t="s">
        <v>101</v>
      </c>
      <c r="B247" s="97"/>
      <c r="C247" s="97"/>
      <c r="D247" s="97"/>
      <c r="E247" s="97"/>
      <c r="F247" s="97"/>
      <c r="G247" s="96"/>
    </row>
    <row r="248" spans="1:7" ht="21" x14ac:dyDescent="0.4">
      <c r="A248" s="129">
        <f>B11</f>
        <v>43725</v>
      </c>
      <c r="B248" s="96"/>
      <c r="C248" s="96"/>
      <c r="D248" s="96"/>
      <c r="E248" s="96"/>
      <c r="F248" s="96"/>
      <c r="G248" s="96"/>
    </row>
    <row r="249" spans="1:7" ht="21" x14ac:dyDescent="0.4">
      <c r="A249" s="392" t="s">
        <v>28</v>
      </c>
      <c r="B249" s="394" t="s">
        <v>29</v>
      </c>
      <c r="C249" s="394"/>
      <c r="D249" s="394" t="s">
        <v>42</v>
      </c>
      <c r="E249" s="395" t="s">
        <v>264</v>
      </c>
      <c r="F249" s="395" t="s">
        <v>295</v>
      </c>
      <c r="G249" s="96"/>
    </row>
    <row r="250" spans="1:7" ht="21" x14ac:dyDescent="0.4">
      <c r="A250" s="392"/>
      <c r="B250" s="100" t="s">
        <v>32</v>
      </c>
      <c r="C250" s="100" t="s">
        <v>31</v>
      </c>
      <c r="D250" s="394"/>
      <c r="E250" s="395"/>
      <c r="F250" s="395"/>
      <c r="G250" s="96"/>
    </row>
    <row r="251" spans="1:7" ht="22.5" x14ac:dyDescent="0.4">
      <c r="A251" s="282"/>
      <c r="B251" s="283"/>
      <c r="C251" s="283"/>
      <c r="D251" s="283"/>
      <c r="E251" s="354"/>
      <c r="F251" s="324"/>
      <c r="G251" s="96"/>
    </row>
    <row r="252" spans="1:7" ht="27.75" customHeight="1" x14ac:dyDescent="0.4">
      <c r="A252" s="113" t="s">
        <v>52</v>
      </c>
      <c r="B252" s="114"/>
      <c r="C252" s="114"/>
      <c r="D252" s="114"/>
      <c r="E252" s="114"/>
      <c r="F252" s="114"/>
      <c r="G252" s="96"/>
    </row>
    <row r="253" spans="1:7" ht="42" x14ac:dyDescent="0.4">
      <c r="A253" s="130" t="s">
        <v>103</v>
      </c>
      <c r="B253" s="104">
        <v>1</v>
      </c>
      <c r="C253" s="104"/>
      <c r="D253" s="105" t="s">
        <v>480</v>
      </c>
      <c r="E253" s="105"/>
      <c r="F253" s="105"/>
      <c r="G253" s="96"/>
    </row>
    <row r="254" spans="1:7" ht="21" x14ac:dyDescent="0.4">
      <c r="A254" s="130" t="s">
        <v>211</v>
      </c>
      <c r="B254" s="104">
        <v>2</v>
      </c>
      <c r="C254" s="104"/>
      <c r="D254" s="105"/>
      <c r="E254" s="105"/>
      <c r="F254" s="105"/>
      <c r="G254" s="96"/>
    </row>
    <row r="255" spans="1:7" ht="21" x14ac:dyDescent="0.4">
      <c r="A255" s="130" t="s">
        <v>56</v>
      </c>
      <c r="B255" s="104">
        <v>2</v>
      </c>
      <c r="C255" s="105"/>
      <c r="D255" s="105"/>
      <c r="E255" s="105"/>
      <c r="F255" s="105"/>
      <c r="G255" s="96"/>
    </row>
    <row r="256" spans="1:7" ht="22.5" x14ac:dyDescent="0.4">
      <c r="A256" s="130" t="s">
        <v>371</v>
      </c>
      <c r="B256" s="104">
        <v>2</v>
      </c>
      <c r="C256" s="104"/>
      <c r="D256" s="120"/>
      <c r="E256" s="105"/>
      <c r="F256" s="105"/>
      <c r="G256" s="96"/>
    </row>
    <row r="257" spans="1:7" ht="22.5" x14ac:dyDescent="0.4">
      <c r="A257" s="335" t="s">
        <v>323</v>
      </c>
      <c r="B257" s="104">
        <v>2</v>
      </c>
      <c r="C257" s="159" t="str">
        <f>IF(B257=0, -5, "0")</f>
        <v>0</v>
      </c>
      <c r="D257" s="120"/>
      <c r="E257" s="105"/>
      <c r="F257" s="105"/>
      <c r="G257" s="96"/>
    </row>
    <row r="258" spans="1:7" ht="21" x14ac:dyDescent="0.4">
      <c r="A258" s="130" t="s">
        <v>141</v>
      </c>
      <c r="B258" s="104">
        <v>2</v>
      </c>
      <c r="C258" s="104"/>
      <c r="D258" s="105"/>
      <c r="E258" s="105"/>
      <c r="F258" s="105"/>
      <c r="G258" s="96"/>
    </row>
    <row r="259" spans="1:7" ht="22.5" x14ac:dyDescent="0.45">
      <c r="A259" s="184" t="s">
        <v>50</v>
      </c>
      <c r="B259" s="104">
        <v>2</v>
      </c>
      <c r="C259" s="118" t="str">
        <f>IF(B259=0, -10, "0")</f>
        <v>0</v>
      </c>
      <c r="D259" s="105"/>
      <c r="E259" s="105"/>
      <c r="F259" s="105"/>
      <c r="G259" s="96"/>
    </row>
    <row r="260" spans="1:7" ht="21" x14ac:dyDescent="0.4">
      <c r="A260" s="130" t="s">
        <v>112</v>
      </c>
      <c r="B260" s="104">
        <v>2</v>
      </c>
      <c r="C260" s="136"/>
      <c r="D260" s="105"/>
      <c r="E260" s="105"/>
      <c r="F260" s="105"/>
      <c r="G260" s="96"/>
    </row>
    <row r="261" spans="1:7" ht="21" x14ac:dyDescent="0.4">
      <c r="A261" s="399" t="s">
        <v>34</v>
      </c>
      <c r="B261" s="400"/>
      <c r="C261" s="401"/>
      <c r="D261" s="201">
        <f>SUM(B253:C260)</f>
        <v>15</v>
      </c>
      <c r="E261" s="96"/>
      <c r="F261" s="96"/>
      <c r="G261" s="96"/>
    </row>
    <row r="262" spans="1:7" ht="21" x14ac:dyDescent="0.4">
      <c r="A262" s="108" t="s">
        <v>33</v>
      </c>
      <c r="B262" s="109"/>
      <c r="C262" s="110"/>
      <c r="D262" s="111">
        <f>D261/(COUNT(B253:C260)*2)</f>
        <v>0.9375</v>
      </c>
      <c r="E262" s="96"/>
      <c r="F262" s="96"/>
      <c r="G262" s="96"/>
    </row>
    <row r="263" spans="1:7" ht="21" x14ac:dyDescent="0.4">
      <c r="A263" s="128"/>
      <c r="B263" s="96"/>
      <c r="C263" s="96"/>
      <c r="D263" s="96"/>
      <c r="E263" s="96"/>
      <c r="F263" s="96"/>
      <c r="G263" s="96"/>
    </row>
    <row r="264" spans="1:7" ht="22.5" x14ac:dyDescent="0.4">
      <c r="A264" s="113" t="s">
        <v>105</v>
      </c>
      <c r="B264" s="114"/>
      <c r="C264" s="114"/>
      <c r="D264" s="114"/>
      <c r="E264" s="114"/>
      <c r="F264" s="114"/>
      <c r="G264" s="96"/>
    </row>
    <row r="265" spans="1:7" ht="63" x14ac:dyDescent="0.4">
      <c r="A265" s="103" t="s">
        <v>80</v>
      </c>
      <c r="B265" s="104">
        <v>1</v>
      </c>
      <c r="C265" s="104"/>
      <c r="D265" s="141" t="s">
        <v>482</v>
      </c>
      <c r="E265" s="105"/>
      <c r="F265" s="105"/>
      <c r="G265" s="96"/>
    </row>
    <row r="266" spans="1:7" ht="42" x14ac:dyDescent="0.4">
      <c r="A266" s="103" t="s">
        <v>106</v>
      </c>
      <c r="B266" s="104">
        <v>1</v>
      </c>
      <c r="C266" s="104"/>
      <c r="D266" s="141" t="s">
        <v>481</v>
      </c>
      <c r="E266" s="105"/>
      <c r="F266" s="105"/>
      <c r="G266" s="96"/>
    </row>
    <row r="267" spans="1:7" ht="21" x14ac:dyDescent="0.4">
      <c r="A267" s="103" t="s">
        <v>53</v>
      </c>
      <c r="B267" s="104">
        <v>2</v>
      </c>
      <c r="C267" s="104"/>
      <c r="D267" s="157"/>
      <c r="E267" s="105"/>
      <c r="F267" s="105"/>
      <c r="G267" s="96"/>
    </row>
    <row r="268" spans="1:7" ht="21" x14ac:dyDescent="0.4">
      <c r="A268" s="103" t="s">
        <v>200</v>
      </c>
      <c r="B268" s="104">
        <v>2</v>
      </c>
      <c r="C268" s="104"/>
      <c r="D268" s="157"/>
      <c r="E268" s="105"/>
      <c r="F268" s="105"/>
      <c r="G268" s="96"/>
    </row>
    <row r="269" spans="1:7" ht="22.5" x14ac:dyDescent="0.4">
      <c r="A269" s="103" t="s">
        <v>210</v>
      </c>
      <c r="B269" s="104">
        <v>2</v>
      </c>
      <c r="C269" s="104"/>
      <c r="D269" s="120"/>
      <c r="E269" s="105"/>
      <c r="F269" s="105"/>
      <c r="G269" s="96"/>
    </row>
    <row r="270" spans="1:7" ht="22.5" x14ac:dyDescent="0.45">
      <c r="A270" s="134" t="s">
        <v>376</v>
      </c>
      <c r="B270" s="104">
        <v>2</v>
      </c>
      <c r="C270" s="118" t="str">
        <f>IF(B270=0, -10, "0")</f>
        <v>0</v>
      </c>
      <c r="D270" s="148"/>
      <c r="E270" s="105"/>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63" x14ac:dyDescent="0.4">
      <c r="A273" s="168" t="s">
        <v>379</v>
      </c>
      <c r="B273" s="104">
        <v>1</v>
      </c>
      <c r="C273" s="140" t="str">
        <f>IF(B273=0, -5, "0")</f>
        <v>0</v>
      </c>
      <c r="D273" s="157" t="s">
        <v>485</v>
      </c>
      <c r="E273" s="105"/>
      <c r="F273" s="105"/>
      <c r="G273" s="96"/>
    </row>
    <row r="274" spans="1:7" ht="22.5" x14ac:dyDescent="0.4">
      <c r="A274" s="103" t="s">
        <v>116</v>
      </c>
      <c r="B274" s="104">
        <v>2</v>
      </c>
      <c r="C274" s="104"/>
      <c r="D274" s="120"/>
      <c r="E274" s="105"/>
      <c r="F274" s="105"/>
      <c r="G274" s="96"/>
    </row>
    <row r="275" spans="1:7" ht="183.75" customHeight="1" x14ac:dyDescent="0.4">
      <c r="A275" s="168" t="s">
        <v>359</v>
      </c>
      <c r="B275" s="104">
        <v>0</v>
      </c>
      <c r="C275" s="140">
        <f>IF(B275=0, -10, "0")</f>
        <v>-10</v>
      </c>
      <c r="D275" s="211" t="s">
        <v>483</v>
      </c>
      <c r="E275" s="105" t="s">
        <v>484</v>
      </c>
      <c r="F275" s="105"/>
      <c r="G275" s="96"/>
    </row>
    <row r="276" spans="1:7" ht="28.5" customHeight="1" x14ac:dyDescent="0.4">
      <c r="A276" s="168" t="s">
        <v>360</v>
      </c>
      <c r="B276" s="104">
        <v>2</v>
      </c>
      <c r="C276" s="140" t="str">
        <f>IF(B276=0, -10, "0")</f>
        <v>0</v>
      </c>
      <c r="D276" s="211"/>
      <c r="E276" s="105"/>
      <c r="F276" s="105"/>
      <c r="G276" s="96"/>
    </row>
    <row r="277" spans="1:7" ht="21" x14ac:dyDescent="0.4">
      <c r="A277" s="103" t="s">
        <v>207</v>
      </c>
      <c r="B277" s="104">
        <v>2</v>
      </c>
      <c r="C277" s="104"/>
      <c r="D277" s="105"/>
      <c r="E277" s="105"/>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356"/>
      <c r="F279" s="105"/>
      <c r="G279" s="96"/>
    </row>
    <row r="280" spans="1:7" ht="21" customHeight="1" x14ac:dyDescent="0.45">
      <c r="A280" s="139" t="s">
        <v>63</v>
      </c>
      <c r="B280" s="104">
        <v>2</v>
      </c>
      <c r="C280" s="140" t="str">
        <f>IF(B280=0, -5, "0")</f>
        <v>0</v>
      </c>
      <c r="D280" s="105"/>
      <c r="E280" s="356"/>
      <c r="F280" s="105"/>
      <c r="G280" s="96"/>
    </row>
    <row r="281" spans="1:7" ht="21" customHeight="1" x14ac:dyDescent="0.45">
      <c r="A281" s="139" t="s">
        <v>324</v>
      </c>
      <c r="B281" s="104">
        <v>2</v>
      </c>
      <c r="C281" s="140" t="str">
        <f>IF(B281=0, -5, "0")</f>
        <v>0</v>
      </c>
      <c r="D281" s="105"/>
      <c r="E281" s="356"/>
      <c r="F281" s="105"/>
      <c r="G281" s="96"/>
    </row>
    <row r="282" spans="1:7" ht="21" x14ac:dyDescent="0.4">
      <c r="A282" s="103" t="s">
        <v>384</v>
      </c>
      <c r="B282" s="104">
        <v>2</v>
      </c>
      <c r="C282" s="166"/>
      <c r="D282" s="105"/>
      <c r="E282" s="105"/>
      <c r="F282" s="105"/>
      <c r="G282" s="96"/>
    </row>
    <row r="283" spans="1:7" ht="39" customHeight="1" x14ac:dyDescent="0.4">
      <c r="A283" s="103" t="s">
        <v>148</v>
      </c>
      <c r="B283" s="104">
        <v>2</v>
      </c>
      <c r="C283" s="104"/>
      <c r="D283" s="105"/>
      <c r="E283" s="105"/>
      <c r="F283" s="105"/>
      <c r="G283" s="96"/>
    </row>
    <row r="284" spans="1:7" ht="21.75" customHeight="1" x14ac:dyDescent="0.4">
      <c r="A284" s="161" t="s">
        <v>406</v>
      </c>
      <c r="B284" s="104">
        <v>2</v>
      </c>
      <c r="C284" s="104"/>
      <c r="D284" s="161"/>
      <c r="E284" s="105"/>
      <c r="F284" s="105"/>
      <c r="G284" s="96"/>
    </row>
    <row r="285" spans="1:7" ht="77.25" customHeight="1" x14ac:dyDescent="0.4">
      <c r="A285" s="147" t="s">
        <v>457</v>
      </c>
      <c r="B285" s="104">
        <v>2</v>
      </c>
      <c r="C285" s="118" t="str">
        <f>IF(B285=0, -10, "0")</f>
        <v>0</v>
      </c>
      <c r="D285" s="105"/>
      <c r="E285" s="105"/>
      <c r="F285" s="105"/>
      <c r="G285" s="96"/>
    </row>
    <row r="286" spans="1:7" ht="26.25" customHeight="1" x14ac:dyDescent="0.4">
      <c r="A286" s="409"/>
      <c r="B286" s="409"/>
      <c r="C286" s="409"/>
      <c r="D286" s="409"/>
      <c r="E286" s="409"/>
      <c r="F286" s="409"/>
      <c r="G286" s="96"/>
    </row>
    <row r="287" spans="1:7" ht="31.5" customHeight="1" x14ac:dyDescent="0.4">
      <c r="A287" s="445" t="s">
        <v>304</v>
      </c>
      <c r="B287" s="445"/>
      <c r="C287" s="445"/>
      <c r="D287" s="445"/>
      <c r="E287" s="445"/>
      <c r="F287" s="445"/>
      <c r="G287" s="96"/>
    </row>
    <row r="288" spans="1:7" ht="20.25" customHeight="1" x14ac:dyDescent="0.4">
      <c r="A288" s="107" t="s">
        <v>322</v>
      </c>
      <c r="B288" s="104">
        <v>2</v>
      </c>
      <c r="C288" s="104"/>
      <c r="D288" s="105"/>
      <c r="E288" s="105"/>
      <c r="F288" s="105"/>
      <c r="G288" s="96"/>
    </row>
    <row r="289" spans="1:7" ht="35.25" customHeight="1" x14ac:dyDescent="0.4">
      <c r="A289" s="103" t="s">
        <v>296</v>
      </c>
      <c r="B289" s="104">
        <v>2</v>
      </c>
      <c r="C289" s="104"/>
      <c r="D289" s="105"/>
      <c r="E289" s="105"/>
      <c r="F289" s="105"/>
      <c r="G289" s="96"/>
    </row>
    <row r="290" spans="1:7" ht="39.75" customHeight="1" x14ac:dyDescent="0.4">
      <c r="A290" s="103" t="s">
        <v>362</v>
      </c>
      <c r="B290" s="104">
        <v>2</v>
      </c>
      <c r="C290" s="104"/>
      <c r="D290" s="167"/>
      <c r="E290" s="105"/>
      <c r="F290" s="105"/>
      <c r="G290" s="96"/>
    </row>
    <row r="291" spans="1:7" ht="33" customHeight="1" x14ac:dyDescent="0.4">
      <c r="A291" s="130" t="s">
        <v>363</v>
      </c>
      <c r="B291" s="104">
        <v>2</v>
      </c>
      <c r="C291" s="104"/>
      <c r="D291" s="105"/>
      <c r="E291" s="105"/>
      <c r="F291" s="105"/>
      <c r="G291" s="96"/>
    </row>
    <row r="292" spans="1:7" ht="22.5" customHeight="1" x14ac:dyDescent="0.4">
      <c r="A292" s="139" t="s">
        <v>311</v>
      </c>
      <c r="B292" s="104">
        <v>2</v>
      </c>
      <c r="C292" s="118" t="str">
        <f>IF(B292=0, -5, "0")</f>
        <v>0</v>
      </c>
      <c r="D292" s="105"/>
      <c r="E292" s="105"/>
      <c r="F292" s="105"/>
      <c r="G292" s="96"/>
    </row>
    <row r="293" spans="1:7" ht="22.5" customHeight="1" x14ac:dyDescent="0.4">
      <c r="A293" s="152" t="s">
        <v>321</v>
      </c>
      <c r="B293" s="104">
        <v>2</v>
      </c>
      <c r="C293" s="118"/>
      <c r="D293" s="105"/>
      <c r="E293" s="105"/>
      <c r="F293" s="105"/>
      <c r="G293" s="96"/>
    </row>
    <row r="294" spans="1:7" ht="22.5" customHeight="1" x14ac:dyDescent="0.4">
      <c r="A294" s="107" t="s">
        <v>388</v>
      </c>
      <c r="B294" s="104">
        <v>2</v>
      </c>
      <c r="C294" s="118"/>
      <c r="D294" s="105"/>
      <c r="E294" s="105"/>
      <c r="F294" s="105"/>
      <c r="G294" s="96"/>
    </row>
    <row r="295" spans="1:7" ht="86.25" customHeight="1" x14ac:dyDescent="0.4">
      <c r="A295" s="103" t="s">
        <v>402</v>
      </c>
      <c r="B295" s="104">
        <v>1</v>
      </c>
      <c r="C295" s="104"/>
      <c r="D295" s="319">
        <v>0.66</v>
      </c>
      <c r="E295" s="355"/>
      <c r="F295" s="353"/>
      <c r="G295" s="96"/>
    </row>
    <row r="296" spans="1:7" ht="21" x14ac:dyDescent="0.4">
      <c r="A296" s="123" t="s">
        <v>34</v>
      </c>
      <c r="B296" s="123"/>
      <c r="C296" s="123"/>
      <c r="D296" s="123">
        <f>SUM(B265:C285,B288:C295)</f>
        <v>42</v>
      </c>
      <c r="E296" s="96"/>
      <c r="F296" s="96"/>
      <c r="G296" s="96"/>
    </row>
    <row r="297" spans="1:7" ht="21" x14ac:dyDescent="0.4">
      <c r="A297" s="108" t="s">
        <v>33</v>
      </c>
      <c r="B297" s="109"/>
      <c r="C297" s="110"/>
      <c r="D297" s="111">
        <f>D296/(COUNT(B265:C285,B288:C295)*2)</f>
        <v>0.7</v>
      </c>
      <c r="E297" s="96"/>
      <c r="F297" s="96"/>
      <c r="G297" s="96"/>
    </row>
    <row r="298" spans="1:7" ht="21" x14ac:dyDescent="0.4">
      <c r="A298" s="128"/>
      <c r="B298" s="96"/>
      <c r="C298" s="96"/>
      <c r="D298" s="96"/>
      <c r="E298" s="96"/>
      <c r="F298" s="96"/>
      <c r="G298" s="96"/>
    </row>
    <row r="299" spans="1:7" ht="22.5" x14ac:dyDescent="0.45">
      <c r="A299" s="326" t="s">
        <v>423</v>
      </c>
      <c r="B299" s="153"/>
      <c r="C299" s="154"/>
      <c r="D299" s="126">
        <f>SUM(D261,D296)</f>
        <v>57</v>
      </c>
      <c r="E299" s="96"/>
      <c r="F299" s="96"/>
      <c r="G299" s="96"/>
    </row>
    <row r="300" spans="1:7" ht="22.5" x14ac:dyDescent="0.45">
      <c r="A300" s="326" t="s">
        <v>424</v>
      </c>
      <c r="B300" s="153"/>
      <c r="C300" s="154"/>
      <c r="D300" s="127">
        <f>D299/(COUNT(B253:C260,B265:C285,B288:C295)*2)</f>
        <v>0.75</v>
      </c>
      <c r="E300" s="96"/>
      <c r="F300" s="96"/>
      <c r="G300" s="96"/>
    </row>
    <row r="301" spans="1:7" ht="21" x14ac:dyDescent="0.4">
      <c r="A301" s="128"/>
      <c r="B301" s="96"/>
      <c r="C301" s="96"/>
      <c r="D301" s="96"/>
      <c r="E301" s="96"/>
      <c r="F301" s="96"/>
      <c r="G301" s="96"/>
    </row>
    <row r="302" spans="1:7" ht="22.5" x14ac:dyDescent="0.45">
      <c r="A302" s="97" t="s">
        <v>130</v>
      </c>
      <c r="B302" s="97"/>
      <c r="C302" s="97"/>
      <c r="D302" s="97"/>
      <c r="E302" s="97"/>
      <c r="F302" s="97"/>
      <c r="G302" s="96"/>
    </row>
    <row r="303" spans="1:7" ht="21" x14ac:dyDescent="0.4">
      <c r="A303" s="129">
        <f>B11</f>
        <v>43725</v>
      </c>
      <c r="B303" s="96"/>
      <c r="C303" s="96"/>
      <c r="D303" s="96"/>
      <c r="E303" s="96"/>
      <c r="F303" s="96"/>
      <c r="G303" s="96"/>
    </row>
    <row r="304" spans="1:7" ht="21" x14ac:dyDescent="0.4">
      <c r="A304" s="392" t="s">
        <v>28</v>
      </c>
      <c r="B304" s="394" t="s">
        <v>29</v>
      </c>
      <c r="C304" s="394"/>
      <c r="D304" s="394" t="s">
        <v>42</v>
      </c>
      <c r="E304" s="395" t="s">
        <v>264</v>
      </c>
      <c r="F304" s="395" t="s">
        <v>295</v>
      </c>
      <c r="G304" s="96"/>
    </row>
    <row r="305" spans="1:7" ht="21" x14ac:dyDescent="0.4">
      <c r="A305" s="392"/>
      <c r="B305" s="100" t="s">
        <v>32</v>
      </c>
      <c r="C305" s="100" t="s">
        <v>31</v>
      </c>
      <c r="D305" s="394"/>
      <c r="E305" s="395"/>
      <c r="F305" s="395"/>
      <c r="G305" s="96"/>
    </row>
    <row r="306" spans="1:7" ht="22.5" x14ac:dyDescent="0.4">
      <c r="A306" s="282"/>
      <c r="B306" s="283"/>
      <c r="C306" s="283"/>
      <c r="D306" s="283"/>
      <c r="E306" s="35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5"/>
      <c r="F308" s="105"/>
      <c r="G308" s="96"/>
    </row>
    <row r="309" spans="1:7" ht="21" x14ac:dyDescent="0.4">
      <c r="A309" s="130" t="s">
        <v>211</v>
      </c>
      <c r="B309" s="104">
        <v>2</v>
      </c>
      <c r="C309" s="104"/>
      <c r="D309" s="105"/>
      <c r="E309" s="105"/>
      <c r="F309" s="105"/>
      <c r="G309" s="96"/>
    </row>
    <row r="310" spans="1:7" ht="21" x14ac:dyDescent="0.4">
      <c r="A310" s="130" t="s">
        <v>78</v>
      </c>
      <c r="B310" s="104">
        <v>2</v>
      </c>
      <c r="C310" s="104"/>
      <c r="D310" s="105"/>
      <c r="E310" s="105"/>
      <c r="F310" s="105"/>
      <c r="G310" s="96"/>
    </row>
    <row r="311" spans="1:7" ht="21" x14ac:dyDescent="0.4">
      <c r="A311" s="130" t="s">
        <v>118</v>
      </c>
      <c r="B311" s="104">
        <v>2</v>
      </c>
      <c r="C311" s="104"/>
      <c r="D311" s="105"/>
      <c r="E311" s="105"/>
      <c r="F311" s="105"/>
      <c r="G311" s="96"/>
    </row>
    <row r="312" spans="1:7" ht="21" x14ac:dyDescent="0.4">
      <c r="A312" s="130" t="s">
        <v>325</v>
      </c>
      <c r="B312" s="104">
        <v>2</v>
      </c>
      <c r="C312" s="104"/>
      <c r="D312" s="105"/>
      <c r="E312" s="105"/>
      <c r="F312" s="105"/>
      <c r="G312" s="96"/>
    </row>
    <row r="313" spans="1:7" ht="22.5" x14ac:dyDescent="0.4">
      <c r="A313" s="130" t="s">
        <v>119</v>
      </c>
      <c r="B313" s="104">
        <v>2</v>
      </c>
      <c r="C313" s="104"/>
      <c r="D313" s="120"/>
      <c r="E313" s="105"/>
      <c r="F313" s="105"/>
      <c r="G313" s="96"/>
    </row>
    <row r="314" spans="1:7" ht="21" x14ac:dyDescent="0.4">
      <c r="A314" s="168" t="s">
        <v>267</v>
      </c>
      <c r="B314" s="104">
        <v>2</v>
      </c>
      <c r="C314" s="118" t="str">
        <f>IF(B314=0, -5, "0")</f>
        <v>0</v>
      </c>
      <c r="D314" s="105"/>
      <c r="E314" s="105"/>
      <c r="F314" s="105"/>
      <c r="G314" s="96"/>
    </row>
    <row r="315" spans="1:7" ht="21" x14ac:dyDescent="0.4">
      <c r="A315" s="169" t="s">
        <v>112</v>
      </c>
      <c r="B315" s="104">
        <v>2</v>
      </c>
      <c r="C315" s="104"/>
      <c r="D315" s="105"/>
      <c r="E315" s="105"/>
      <c r="F315" s="105"/>
      <c r="G315" s="96"/>
    </row>
    <row r="316" spans="1:7" ht="21" x14ac:dyDescent="0.4">
      <c r="A316" s="108" t="s">
        <v>34</v>
      </c>
      <c r="B316" s="108"/>
      <c r="C316" s="108"/>
      <c r="D316" s="108">
        <f>SUM(B308:C315)</f>
        <v>16</v>
      </c>
      <c r="E316" s="96"/>
      <c r="F316" s="96"/>
      <c r="G316" s="96"/>
    </row>
    <row r="317" spans="1:7" ht="21" x14ac:dyDescent="0.4">
      <c r="A317" s="108" t="s">
        <v>33</v>
      </c>
      <c r="B317" s="109"/>
      <c r="C317" s="110"/>
      <c r="D317" s="111">
        <f>D316/(COUNT(B308:C315)*2)</f>
        <v>1</v>
      </c>
      <c r="E317" s="96"/>
      <c r="F317" s="96"/>
      <c r="G317" s="96"/>
    </row>
    <row r="318" spans="1:7" ht="21" x14ac:dyDescent="0.4">
      <c r="A318" s="128"/>
      <c r="B318" s="96"/>
      <c r="C318" s="96"/>
      <c r="D318" s="96"/>
      <c r="E318" s="96"/>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5"/>
      <c r="F320" s="105"/>
      <c r="G320" s="96"/>
    </row>
    <row r="321" spans="1:7" ht="42" x14ac:dyDescent="0.4">
      <c r="A321" s="103" t="s">
        <v>134</v>
      </c>
      <c r="B321" s="104">
        <v>2</v>
      </c>
      <c r="C321" s="118"/>
      <c r="D321" s="141"/>
      <c r="E321" s="105"/>
      <c r="F321" s="105"/>
      <c r="G321" s="96"/>
    </row>
    <row r="322" spans="1:7" ht="67.5" x14ac:dyDescent="0.45">
      <c r="A322" s="170" t="s">
        <v>309</v>
      </c>
      <c r="B322" s="104">
        <v>2</v>
      </c>
      <c r="C322" s="118" t="str">
        <f>IF(B322=0, -10, "0")</f>
        <v>0</v>
      </c>
      <c r="D322" s="156"/>
      <c r="E322" s="105"/>
      <c r="F322" s="105"/>
      <c r="G322" s="96"/>
    </row>
    <row r="323" spans="1:7" ht="22.5" x14ac:dyDescent="0.4">
      <c r="A323" s="103" t="s">
        <v>53</v>
      </c>
      <c r="B323" s="104">
        <v>2</v>
      </c>
      <c r="C323" s="104"/>
      <c r="D323" s="120"/>
      <c r="E323" s="105"/>
      <c r="F323" s="105"/>
      <c r="G323" s="96"/>
    </row>
    <row r="324" spans="1:7" ht="45" x14ac:dyDescent="0.4">
      <c r="A324" s="230" t="s">
        <v>420</v>
      </c>
      <c r="B324" s="104">
        <v>2</v>
      </c>
      <c r="C324" s="118" t="str">
        <f>IF(B324=0, -10, "0")</f>
        <v>0</v>
      </c>
      <c r="D324" s="157"/>
      <c r="E324" s="105"/>
      <c r="F324" s="105"/>
      <c r="G324" s="96"/>
    </row>
    <row r="325" spans="1:7" ht="21" x14ac:dyDescent="0.4">
      <c r="A325" s="103" t="s">
        <v>207</v>
      </c>
      <c r="B325" s="104">
        <v>2</v>
      </c>
      <c r="C325" s="104"/>
      <c r="D325" s="157"/>
      <c r="E325" s="105"/>
      <c r="F325" s="105"/>
      <c r="G325" s="96"/>
    </row>
    <row r="326" spans="1:7" ht="21" x14ac:dyDescent="0.4">
      <c r="A326" s="103" t="s">
        <v>140</v>
      </c>
      <c r="B326" s="104">
        <v>2</v>
      </c>
      <c r="C326" s="104"/>
      <c r="D326" s="105"/>
      <c r="E326" s="105"/>
      <c r="F326" s="105"/>
      <c r="G326" s="96"/>
    </row>
    <row r="327" spans="1:7" ht="22.5" x14ac:dyDescent="0.4">
      <c r="A327" s="103" t="s">
        <v>121</v>
      </c>
      <c r="B327" s="104">
        <v>2</v>
      </c>
      <c r="C327" s="104"/>
      <c r="D327" s="120"/>
      <c r="E327" s="105"/>
      <c r="F327" s="105"/>
      <c r="G327" s="96"/>
    </row>
    <row r="328" spans="1:7" ht="22.5" x14ac:dyDescent="0.4">
      <c r="A328" s="103" t="s">
        <v>395</v>
      </c>
      <c r="B328" s="104">
        <v>2</v>
      </c>
      <c r="C328" s="104"/>
      <c r="D328" s="120"/>
      <c r="E328" s="105"/>
      <c r="F328" s="105"/>
      <c r="G328" s="96"/>
    </row>
    <row r="329" spans="1:7" ht="22.5" x14ac:dyDescent="0.4">
      <c r="A329" s="132" t="s">
        <v>117</v>
      </c>
      <c r="B329" s="104">
        <v>2</v>
      </c>
      <c r="C329" s="104"/>
      <c r="D329" s="120"/>
      <c r="E329" s="105"/>
      <c r="F329" s="105"/>
      <c r="G329" s="96"/>
    </row>
    <row r="330" spans="1:7" ht="42" x14ac:dyDescent="0.4">
      <c r="A330" s="164" t="s">
        <v>347</v>
      </c>
      <c r="B330" s="104">
        <v>2</v>
      </c>
      <c r="C330" s="104"/>
      <c r="D330" s="131"/>
      <c r="E330" s="105"/>
      <c r="F330" s="105"/>
      <c r="G330" s="96"/>
    </row>
    <row r="331" spans="1:7" ht="21" customHeight="1" x14ac:dyDescent="0.4">
      <c r="A331" s="139" t="s">
        <v>123</v>
      </c>
      <c r="B331" s="104">
        <v>2</v>
      </c>
      <c r="C331" s="118" t="str">
        <f>IF(B331=0, -5, "0")</f>
        <v>0</v>
      </c>
      <c r="D331" s="105"/>
      <c r="E331" s="105"/>
      <c r="F331" s="105"/>
      <c r="G331" s="96"/>
    </row>
    <row r="332" spans="1:7" ht="168" x14ac:dyDescent="0.4">
      <c r="A332" s="173" t="s">
        <v>58</v>
      </c>
      <c r="B332" s="104">
        <v>0</v>
      </c>
      <c r="C332" s="118">
        <f>IF(B332=0, -10, "0")</f>
        <v>-10</v>
      </c>
      <c r="D332" s="172" t="s">
        <v>486</v>
      </c>
      <c r="E332" s="105"/>
      <c r="F332" s="105"/>
      <c r="G332" s="96"/>
    </row>
    <row r="333" spans="1:7" ht="19.5" customHeight="1" x14ac:dyDescent="0.45">
      <c r="A333" s="229" t="s">
        <v>344</v>
      </c>
      <c r="B333" s="104">
        <v>2</v>
      </c>
      <c r="C333" s="118" t="str">
        <f>IF(B333=0, -5, "0")</f>
        <v>0</v>
      </c>
      <c r="D333" s="105"/>
      <c r="E333" s="356"/>
      <c r="F333" s="105"/>
      <c r="G333" s="96"/>
    </row>
    <row r="334" spans="1:7" ht="19.5" customHeight="1" x14ac:dyDescent="0.45">
      <c r="A334" s="229" t="s">
        <v>63</v>
      </c>
      <c r="B334" s="104">
        <v>2</v>
      </c>
      <c r="C334" s="118" t="str">
        <f>IF(B334=0, -5, "0")</f>
        <v>0</v>
      </c>
      <c r="D334" s="105"/>
      <c r="E334" s="356"/>
      <c r="F334" s="105"/>
      <c r="G334" s="96"/>
    </row>
    <row r="335" spans="1:7" ht="19.5" customHeight="1" x14ac:dyDescent="0.45">
      <c r="A335" s="229" t="s">
        <v>324</v>
      </c>
      <c r="B335" s="104">
        <v>2</v>
      </c>
      <c r="C335" s="118" t="str">
        <f>IF(B335=0, -5, "0")</f>
        <v>0</v>
      </c>
      <c r="D335" s="105"/>
      <c r="E335" s="356"/>
      <c r="F335" s="105"/>
      <c r="G335" s="96"/>
    </row>
    <row r="336" spans="1:7" ht="21" x14ac:dyDescent="0.4">
      <c r="A336" s="103" t="s">
        <v>384</v>
      </c>
      <c r="B336" s="104">
        <v>2</v>
      </c>
      <c r="C336" s="166"/>
      <c r="D336" s="105"/>
      <c r="E336" s="105"/>
      <c r="F336" s="105"/>
      <c r="G336" s="96"/>
    </row>
    <row r="337" spans="1:7" ht="65.25" customHeight="1" x14ac:dyDescent="0.4">
      <c r="A337" s="103" t="s">
        <v>367</v>
      </c>
      <c r="B337" s="104">
        <v>2</v>
      </c>
      <c r="C337" s="104"/>
      <c r="D337" s="106"/>
      <c r="E337" s="105"/>
      <c r="F337" s="105"/>
      <c r="G337" s="96"/>
    </row>
    <row r="338" spans="1:7" ht="21" x14ac:dyDescent="0.4">
      <c r="A338" s="161" t="s">
        <v>406</v>
      </c>
      <c r="B338" s="104">
        <v>2</v>
      </c>
      <c r="C338" s="104"/>
      <c r="D338" s="90"/>
      <c r="E338" s="105"/>
      <c r="F338" s="105"/>
      <c r="G338" s="96"/>
    </row>
    <row r="339" spans="1:7" ht="21" x14ac:dyDescent="0.4">
      <c r="A339" s="108" t="s">
        <v>34</v>
      </c>
      <c r="B339" s="108"/>
      <c r="C339" s="108"/>
      <c r="D339" s="108">
        <f>SUM(B320:C338)</f>
        <v>26</v>
      </c>
      <c r="E339" s="96"/>
      <c r="F339" s="96"/>
      <c r="G339" s="96"/>
    </row>
    <row r="340" spans="1:7" ht="21" x14ac:dyDescent="0.4">
      <c r="A340" s="108" t="s">
        <v>33</v>
      </c>
      <c r="B340" s="109"/>
      <c r="C340" s="110"/>
      <c r="D340" s="111">
        <f>D339/(COUNT(B320:C338)*2)</f>
        <v>0.65</v>
      </c>
      <c r="E340" s="96"/>
      <c r="F340" s="96"/>
      <c r="G340" s="96"/>
    </row>
    <row r="341" spans="1:7" ht="21" x14ac:dyDescent="0.4">
      <c r="A341" s="128"/>
      <c r="B341" s="96"/>
      <c r="C341" s="96"/>
      <c r="D341" s="96"/>
      <c r="E341" s="96"/>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5"/>
      <c r="F343" s="105"/>
      <c r="G343" s="96"/>
    </row>
    <row r="344" spans="1:7" ht="22.5" x14ac:dyDescent="0.4">
      <c r="A344" s="173" t="s">
        <v>50</v>
      </c>
      <c r="B344" s="104">
        <v>2</v>
      </c>
      <c r="C344" s="118" t="str">
        <f>IF(B344=0, -10, "0")</f>
        <v>0</v>
      </c>
      <c r="D344" s="135"/>
      <c r="E344" s="105"/>
      <c r="F344" s="105"/>
      <c r="G344" s="96"/>
    </row>
    <row r="345" spans="1:7" ht="22.5" x14ac:dyDescent="0.4">
      <c r="A345" s="173" t="s">
        <v>376</v>
      </c>
      <c r="B345" s="104">
        <v>2</v>
      </c>
      <c r="C345" s="118" t="str">
        <f>IF(B345=0, -10, "0")</f>
        <v>0</v>
      </c>
      <c r="D345" s="148"/>
      <c r="E345" s="105"/>
      <c r="F345" s="105"/>
      <c r="G345" s="96"/>
    </row>
    <row r="346" spans="1:7" ht="30" customHeight="1" x14ac:dyDescent="0.4">
      <c r="A346" s="174" t="s">
        <v>368</v>
      </c>
      <c r="B346" s="104">
        <v>2</v>
      </c>
      <c r="C346" s="118" t="str">
        <f>IF(B346=0, -5, "0")</f>
        <v>0</v>
      </c>
      <c r="D346" s="135"/>
      <c r="E346" s="105"/>
      <c r="F346" s="105"/>
      <c r="G346" s="96"/>
    </row>
    <row r="347" spans="1:7" ht="21" x14ac:dyDescent="0.4">
      <c r="A347" s="103" t="s">
        <v>183</v>
      </c>
      <c r="B347" s="104">
        <v>2</v>
      </c>
      <c r="C347" s="104"/>
      <c r="D347" s="135"/>
      <c r="E347" s="105"/>
      <c r="F347" s="105"/>
      <c r="G347" s="96"/>
    </row>
    <row r="348" spans="1:7" ht="21" x14ac:dyDescent="0.4">
      <c r="A348" s="103" t="s">
        <v>212</v>
      </c>
      <c r="B348" s="104">
        <v>2</v>
      </c>
      <c r="C348" s="104"/>
      <c r="D348" s="175"/>
      <c r="E348" s="105"/>
      <c r="F348" s="105"/>
      <c r="G348" s="96"/>
    </row>
    <row r="349" spans="1:7" ht="21" x14ac:dyDescent="0.4">
      <c r="A349" s="139" t="s">
        <v>324</v>
      </c>
      <c r="B349" s="104">
        <v>2</v>
      </c>
      <c r="C349" s="118" t="str">
        <f>IF(B349=0, -5, "0")</f>
        <v>0</v>
      </c>
      <c r="D349" s="175"/>
      <c r="E349" s="105"/>
      <c r="F349" s="105"/>
      <c r="G349" s="96"/>
    </row>
    <row r="350" spans="1:7" ht="21" x14ac:dyDescent="0.4">
      <c r="A350" s="139" t="s">
        <v>380</v>
      </c>
      <c r="B350" s="104">
        <v>2</v>
      </c>
      <c r="C350" s="118" t="str">
        <f>IF(B350=0, -5, "0")</f>
        <v>0</v>
      </c>
      <c r="D350" s="175"/>
      <c r="E350" s="105"/>
      <c r="F350" s="105"/>
      <c r="G350" s="96"/>
    </row>
    <row r="351" spans="1:7" ht="21" x14ac:dyDescent="0.4">
      <c r="A351" s="103" t="s">
        <v>120</v>
      </c>
      <c r="B351" s="104">
        <v>2</v>
      </c>
      <c r="C351" s="104"/>
      <c r="D351" s="131"/>
      <c r="E351" s="105"/>
      <c r="F351" s="105"/>
      <c r="G351" s="96"/>
    </row>
    <row r="352" spans="1:7" ht="21" x14ac:dyDescent="0.3">
      <c r="A352" s="430"/>
      <c r="B352" s="430"/>
      <c r="C352" s="430"/>
      <c r="D352" s="430"/>
      <c r="E352" s="430"/>
      <c r="F352" s="430"/>
      <c r="G352" s="430"/>
    </row>
    <row r="353" spans="1:7" ht="32.25" customHeight="1" x14ac:dyDescent="0.4">
      <c r="A353" s="444" t="s">
        <v>304</v>
      </c>
      <c r="B353" s="444"/>
      <c r="C353" s="444"/>
      <c r="D353" s="444"/>
      <c r="E353" s="444"/>
      <c r="F353" s="444"/>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5"/>
      <c r="F356" s="105"/>
      <c r="G356" s="96"/>
    </row>
    <row r="357" spans="1:7" ht="21" x14ac:dyDescent="0.4">
      <c r="A357" s="152" t="s">
        <v>363</v>
      </c>
      <c r="B357" s="104">
        <v>2</v>
      </c>
      <c r="C357" s="104"/>
      <c r="D357" s="131"/>
      <c r="E357" s="105"/>
      <c r="F357" s="105"/>
      <c r="G357" s="96"/>
    </row>
    <row r="358" spans="1:7" ht="21" x14ac:dyDescent="0.4">
      <c r="A358" s="139" t="s">
        <v>311</v>
      </c>
      <c r="B358" s="104">
        <v>2</v>
      </c>
      <c r="C358" s="104" t="str">
        <f>IF(B358=0, -5, "0")</f>
        <v>0</v>
      </c>
      <c r="D358" s="131"/>
      <c r="E358" s="105"/>
      <c r="F358" s="105"/>
      <c r="G358" s="96"/>
    </row>
    <row r="359" spans="1:7" ht="21" x14ac:dyDescent="0.4">
      <c r="A359" s="152" t="s">
        <v>321</v>
      </c>
      <c r="B359" s="104">
        <v>2</v>
      </c>
      <c r="C359" s="137"/>
      <c r="D359" s="131"/>
      <c r="E359" s="105"/>
      <c r="F359" s="105"/>
      <c r="G359" s="96"/>
    </row>
    <row r="360" spans="1:7" ht="21" x14ac:dyDescent="0.4">
      <c r="A360" s="107" t="s">
        <v>396</v>
      </c>
      <c r="B360" s="104">
        <v>2</v>
      </c>
      <c r="C360" s="137"/>
      <c r="D360" s="131"/>
      <c r="E360" s="105"/>
      <c r="F360" s="105"/>
      <c r="G360" s="96"/>
    </row>
    <row r="361" spans="1:7" ht="63" x14ac:dyDescent="0.4">
      <c r="A361" s="107" t="s">
        <v>206</v>
      </c>
      <c r="B361" s="104">
        <v>1</v>
      </c>
      <c r="C361" s="137"/>
      <c r="D361" s="319">
        <v>0.6</v>
      </c>
      <c r="E361" s="355"/>
      <c r="F361" s="353"/>
      <c r="G361" s="96"/>
    </row>
    <row r="362" spans="1:7" ht="21" x14ac:dyDescent="0.4">
      <c r="A362" s="108" t="s">
        <v>34</v>
      </c>
      <c r="B362" s="108"/>
      <c r="C362" s="108"/>
      <c r="D362" s="108">
        <f>SUM(B343:C351,B354:C361)</f>
        <v>33</v>
      </c>
      <c r="E362" s="96"/>
      <c r="F362" s="96"/>
      <c r="G362" s="96"/>
    </row>
    <row r="363" spans="1:7" ht="21" x14ac:dyDescent="0.4">
      <c r="A363" s="108" t="s">
        <v>33</v>
      </c>
      <c r="B363" s="109"/>
      <c r="C363" s="110"/>
      <c r="D363" s="111">
        <f>D362/(COUNT(B343:C351,B354:C361)*2)</f>
        <v>0.97058823529411764</v>
      </c>
      <c r="E363" s="96"/>
      <c r="F363" s="96"/>
      <c r="G363" s="96"/>
    </row>
    <row r="364" spans="1:7" ht="21" x14ac:dyDescent="0.4">
      <c r="A364" s="128"/>
      <c r="B364" s="96"/>
      <c r="C364" s="96"/>
      <c r="D364" s="96"/>
      <c r="E364" s="96"/>
      <c r="F364" s="96"/>
      <c r="G364" s="96"/>
    </row>
    <row r="365" spans="1:7" ht="22.5" x14ac:dyDescent="0.45">
      <c r="A365" s="326" t="s">
        <v>425</v>
      </c>
      <c r="B365" s="153"/>
      <c r="C365" s="154"/>
      <c r="D365" s="126">
        <f>SUM(D362,D316,D339)</f>
        <v>75</v>
      </c>
      <c r="E365" s="96"/>
      <c r="F365" s="96"/>
      <c r="G365" s="96"/>
    </row>
    <row r="366" spans="1:7" ht="22.5" x14ac:dyDescent="0.45">
      <c r="A366" s="177" t="s">
        <v>426</v>
      </c>
      <c r="B366" s="178"/>
      <c r="C366" s="179"/>
      <c r="D366" s="180">
        <f>D365/(COUNT(B320:C338,B343:C351,B308:C315,B354:C361)*2)</f>
        <v>0.83333333333333337</v>
      </c>
      <c r="E366" s="96"/>
      <c r="F366" s="96"/>
      <c r="G366" s="96"/>
    </row>
    <row r="367" spans="1:7" ht="22.5" x14ac:dyDescent="0.45">
      <c r="A367" s="181"/>
      <c r="B367" s="182"/>
      <c r="C367" s="182"/>
      <c r="D367" s="183"/>
      <c r="E367" s="96"/>
      <c r="F367" s="96"/>
      <c r="G367" s="96"/>
    </row>
    <row r="368" spans="1:7" ht="24.75" x14ac:dyDescent="0.5">
      <c r="A368" s="285" t="s">
        <v>61</v>
      </c>
      <c r="B368" s="97"/>
      <c r="C368" s="97"/>
      <c r="D368" s="97"/>
      <c r="E368" s="97"/>
      <c r="F368" s="97"/>
      <c r="G368" s="96"/>
    </row>
    <row r="369" spans="1:7" ht="21" x14ac:dyDescent="0.4">
      <c r="A369" s="129">
        <f>B11</f>
        <v>43725</v>
      </c>
      <c r="B369" s="96"/>
      <c r="C369" s="96"/>
      <c r="D369" s="96"/>
      <c r="E369" s="96"/>
      <c r="F369" s="96"/>
      <c r="G369" s="96"/>
    </row>
    <row r="370" spans="1:7" ht="21" x14ac:dyDescent="0.4">
      <c r="A370" s="392" t="s">
        <v>28</v>
      </c>
      <c r="B370" s="394" t="s">
        <v>29</v>
      </c>
      <c r="C370" s="394"/>
      <c r="D370" s="394" t="s">
        <v>42</v>
      </c>
      <c r="E370" s="395" t="s">
        <v>264</v>
      </c>
      <c r="F370" s="395" t="s">
        <v>295</v>
      </c>
      <c r="G370" s="96"/>
    </row>
    <row r="371" spans="1:7" ht="21" x14ac:dyDescent="0.4">
      <c r="A371" s="392"/>
      <c r="B371" s="100" t="s">
        <v>32</v>
      </c>
      <c r="C371" s="100" t="s">
        <v>31</v>
      </c>
      <c r="D371" s="394"/>
      <c r="E371" s="395"/>
      <c r="F371" s="395"/>
      <c r="G371" s="96"/>
    </row>
    <row r="372" spans="1:7" ht="22.5" x14ac:dyDescent="0.4">
      <c r="A372" s="282"/>
      <c r="B372" s="283"/>
      <c r="C372" s="283"/>
      <c r="D372" s="283"/>
      <c r="E372" s="354"/>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5"/>
      <c r="F374" s="105"/>
      <c r="G374" s="96"/>
    </row>
    <row r="375" spans="1:7" ht="22.5" x14ac:dyDescent="0.4">
      <c r="A375" s="130" t="s">
        <v>213</v>
      </c>
      <c r="B375" s="104">
        <v>2</v>
      </c>
      <c r="C375" s="104"/>
      <c r="D375" s="120"/>
      <c r="E375" s="105"/>
      <c r="F375" s="105"/>
      <c r="G375" s="96"/>
    </row>
    <row r="376" spans="1:7" ht="21" x14ac:dyDescent="0.4">
      <c r="A376" s="130" t="s">
        <v>214</v>
      </c>
      <c r="B376" s="104">
        <v>2</v>
      </c>
      <c r="C376" s="104"/>
      <c r="D376" s="105"/>
      <c r="E376" s="105"/>
      <c r="F376" s="105"/>
      <c r="G376" s="96"/>
    </row>
    <row r="377" spans="1:7" ht="22.5" x14ac:dyDescent="0.4">
      <c r="A377" s="130" t="s">
        <v>325</v>
      </c>
      <c r="B377" s="104">
        <v>2</v>
      </c>
      <c r="C377" s="104"/>
      <c r="D377" s="120"/>
      <c r="E377" s="105"/>
      <c r="F377" s="105"/>
      <c r="G377" s="96"/>
    </row>
    <row r="378" spans="1:7" ht="21" x14ac:dyDescent="0.4">
      <c r="A378" s="174" t="s">
        <v>125</v>
      </c>
      <c r="B378" s="104">
        <v>2</v>
      </c>
      <c r="C378" s="118" t="str">
        <f>IF(B378=0, -5, "0")</f>
        <v>0</v>
      </c>
      <c r="D378" s="106"/>
      <c r="E378" s="105"/>
      <c r="F378" s="105"/>
      <c r="G378" s="96"/>
    </row>
    <row r="379" spans="1:7" ht="42" x14ac:dyDescent="0.4">
      <c r="A379" s="130" t="s">
        <v>144</v>
      </c>
      <c r="B379" s="104">
        <v>2</v>
      </c>
      <c r="C379" s="104"/>
      <c r="D379" s="106"/>
      <c r="E379" s="105"/>
      <c r="F379" s="105"/>
      <c r="G379" s="96"/>
    </row>
    <row r="380" spans="1:7" ht="21" x14ac:dyDescent="0.4">
      <c r="A380" s="130" t="s">
        <v>124</v>
      </c>
      <c r="B380" s="104">
        <v>2</v>
      </c>
      <c r="C380" s="118"/>
      <c r="D380" s="106"/>
      <c r="E380" s="105"/>
      <c r="F380" s="105"/>
      <c r="G380" s="96"/>
    </row>
    <row r="381" spans="1:7" ht="21" x14ac:dyDescent="0.4">
      <c r="A381" s="130" t="s">
        <v>55</v>
      </c>
      <c r="B381" s="104">
        <v>2</v>
      </c>
      <c r="C381" s="104"/>
      <c r="D381" s="106"/>
      <c r="E381" s="105"/>
      <c r="F381" s="105"/>
      <c r="G381" s="96"/>
    </row>
    <row r="382" spans="1:7" ht="22.5" x14ac:dyDescent="0.45">
      <c r="A382" s="184" t="s">
        <v>50</v>
      </c>
      <c r="B382" s="104">
        <v>2</v>
      </c>
      <c r="C382" s="118" t="str">
        <f>IF(B382=0, -10, "0")</f>
        <v>0</v>
      </c>
      <c r="D382" s="105"/>
      <c r="E382" s="105"/>
      <c r="F382" s="105"/>
      <c r="G382" s="96"/>
    </row>
    <row r="383" spans="1:7" ht="21" x14ac:dyDescent="0.4">
      <c r="A383" s="130" t="s">
        <v>112</v>
      </c>
      <c r="B383" s="104">
        <v>2</v>
      </c>
      <c r="C383" s="104"/>
      <c r="D383" s="105"/>
      <c r="E383" s="105"/>
      <c r="F383" s="105"/>
      <c r="G383" s="96"/>
    </row>
    <row r="384" spans="1:7" ht="21" x14ac:dyDescent="0.4">
      <c r="A384" s="130" t="s">
        <v>117</v>
      </c>
      <c r="B384" s="104">
        <v>2</v>
      </c>
      <c r="C384" s="104"/>
      <c r="D384" s="185"/>
      <c r="E384" s="105"/>
      <c r="F384" s="105"/>
      <c r="G384" s="96"/>
    </row>
    <row r="385" spans="1:7" ht="21" x14ac:dyDescent="0.4">
      <c r="A385" s="108" t="s">
        <v>34</v>
      </c>
      <c r="B385" s="108"/>
      <c r="C385" s="108"/>
      <c r="D385" s="108">
        <f>SUM(B374:C384)</f>
        <v>22</v>
      </c>
      <c r="E385" s="96"/>
      <c r="F385" s="96"/>
      <c r="G385" s="96"/>
    </row>
    <row r="386" spans="1:7" ht="21" x14ac:dyDescent="0.4">
      <c r="A386" s="108" t="s">
        <v>33</v>
      </c>
      <c r="B386" s="109"/>
      <c r="C386" s="110"/>
      <c r="D386" s="111">
        <f>D385/(COUNT(B374:C384)*2)</f>
        <v>1</v>
      </c>
      <c r="E386" s="96"/>
      <c r="F386" s="96"/>
      <c r="G386" s="96"/>
    </row>
    <row r="387" spans="1:7" ht="21" x14ac:dyDescent="0.4">
      <c r="A387" s="128"/>
      <c r="B387" s="96"/>
      <c r="C387" s="96"/>
      <c r="D387" s="96"/>
      <c r="E387" s="96"/>
      <c r="F387" s="96"/>
      <c r="G387" s="96"/>
    </row>
    <row r="388" spans="1:7" ht="24.75" x14ac:dyDescent="0.4">
      <c r="A388" s="284" t="s">
        <v>349</v>
      </c>
      <c r="B388" s="114"/>
      <c r="C388" s="114"/>
      <c r="D388" s="114"/>
      <c r="E388" s="114"/>
      <c r="F388" s="114"/>
      <c r="G388" s="96"/>
    </row>
    <row r="389" spans="1:7" ht="21.75" customHeight="1" x14ac:dyDescent="0.4">
      <c r="A389" s="135" t="s">
        <v>355</v>
      </c>
      <c r="B389" s="104">
        <v>2</v>
      </c>
      <c r="C389" s="104"/>
      <c r="D389" s="90"/>
      <c r="E389" s="105"/>
      <c r="F389" s="105"/>
      <c r="G389" s="96"/>
    </row>
    <row r="390" spans="1:7" ht="42" x14ac:dyDescent="0.4">
      <c r="A390" s="103" t="s">
        <v>152</v>
      </c>
      <c r="B390" s="104">
        <v>1</v>
      </c>
      <c r="C390" s="104"/>
      <c r="D390" s="156" t="s">
        <v>487</v>
      </c>
      <c r="E390" s="105"/>
      <c r="F390" s="105"/>
      <c r="G390" s="96"/>
    </row>
    <row r="391" spans="1:7" ht="22.5" x14ac:dyDescent="0.4">
      <c r="A391" s="173" t="s">
        <v>318</v>
      </c>
      <c r="B391" s="104">
        <v>2</v>
      </c>
      <c r="C391" s="118" t="str">
        <f>IF(B391=0, -10, "0")</f>
        <v>0</v>
      </c>
      <c r="D391" s="186"/>
      <c r="E391" s="105"/>
      <c r="F391" s="105"/>
      <c r="G391" s="96"/>
    </row>
    <row r="392" spans="1:7" ht="21" x14ac:dyDescent="0.4">
      <c r="A392" s="103" t="s">
        <v>222</v>
      </c>
      <c r="B392" s="104">
        <v>2</v>
      </c>
      <c r="C392" s="104"/>
      <c r="D392" s="156"/>
      <c r="E392" s="105"/>
      <c r="F392" s="105"/>
      <c r="G392" s="96"/>
    </row>
    <row r="393" spans="1:7" ht="63" x14ac:dyDescent="0.4">
      <c r="A393" s="103" t="s">
        <v>116</v>
      </c>
      <c r="B393" s="104">
        <v>1</v>
      </c>
      <c r="C393" s="104"/>
      <c r="D393" s="156" t="s">
        <v>488</v>
      </c>
      <c r="E393" s="105" t="s">
        <v>489</v>
      </c>
      <c r="F393" s="105"/>
      <c r="G393" s="96"/>
    </row>
    <row r="394" spans="1:7" ht="22.5" x14ac:dyDescent="0.45">
      <c r="A394" s="184" t="s">
        <v>7</v>
      </c>
      <c r="B394" s="104">
        <v>2</v>
      </c>
      <c r="C394" s="118" t="str">
        <f>IF(B394=0, -10, "0")</f>
        <v>0</v>
      </c>
      <c r="D394" s="156"/>
      <c r="E394" s="105"/>
      <c r="F394" s="105"/>
      <c r="G394" s="96"/>
    </row>
    <row r="395" spans="1:7" ht="22.5" x14ac:dyDescent="0.4">
      <c r="A395" s="173" t="s">
        <v>376</v>
      </c>
      <c r="B395" s="104">
        <v>2</v>
      </c>
      <c r="C395" s="118" t="str">
        <f>IF(B395=0, -10, "0")</f>
        <v>0</v>
      </c>
      <c r="D395" s="148"/>
      <c r="E395" s="105"/>
      <c r="F395" s="105"/>
      <c r="G395" s="96"/>
    </row>
    <row r="396" spans="1:7" ht="21" x14ac:dyDescent="0.4">
      <c r="A396" s="103" t="s">
        <v>184</v>
      </c>
      <c r="B396" s="104">
        <v>2</v>
      </c>
      <c r="C396" s="104"/>
      <c r="D396" s="156"/>
      <c r="E396" s="105"/>
      <c r="F396" s="105"/>
      <c r="G396" s="96"/>
    </row>
    <row r="397" spans="1:7" ht="67.5" x14ac:dyDescent="0.4">
      <c r="A397" s="187" t="s">
        <v>457</v>
      </c>
      <c r="B397" s="104">
        <v>2</v>
      </c>
      <c r="C397" s="118" t="str">
        <f>IF(B397=0, -10, "0")</f>
        <v>0</v>
      </c>
      <c r="D397" s="156"/>
      <c r="E397" s="105"/>
      <c r="F397" s="105"/>
      <c r="G397" s="96"/>
    </row>
    <row r="398" spans="1:7" ht="21" x14ac:dyDescent="0.4">
      <c r="A398" s="103" t="s">
        <v>215</v>
      </c>
      <c r="B398" s="104">
        <v>2</v>
      </c>
      <c r="C398" s="104"/>
      <c r="D398" s="156"/>
      <c r="E398" s="105"/>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5"/>
      <c r="F401" s="105"/>
      <c r="G401" s="96"/>
    </row>
    <row r="402" spans="1:7" ht="22.5" x14ac:dyDescent="0.4">
      <c r="A402" s="173" t="s">
        <v>132</v>
      </c>
      <c r="B402" s="104">
        <v>2</v>
      </c>
      <c r="C402" s="118" t="str">
        <f>IF(B402=0, -10, "0")</f>
        <v>0</v>
      </c>
      <c r="D402" s="156"/>
      <c r="E402" s="105"/>
      <c r="F402" s="105"/>
      <c r="G402" s="96"/>
    </row>
    <row r="403" spans="1:7" ht="18" customHeight="1" x14ac:dyDescent="0.45">
      <c r="A403" s="139" t="s">
        <v>344</v>
      </c>
      <c r="B403" s="104">
        <v>2</v>
      </c>
      <c r="C403" s="118" t="str">
        <f>IF(B403=0, -5, "0")</f>
        <v>0</v>
      </c>
      <c r="D403" s="156"/>
      <c r="E403" s="356"/>
      <c r="F403" s="105"/>
      <c r="G403" s="96"/>
    </row>
    <row r="404" spans="1:7" ht="18" customHeight="1" x14ac:dyDescent="0.45">
      <c r="A404" s="139" t="s">
        <v>63</v>
      </c>
      <c r="B404" s="104">
        <v>2</v>
      </c>
      <c r="C404" s="118" t="str">
        <f>IF(B404=0, -5, "0")</f>
        <v>0</v>
      </c>
      <c r="D404" s="156"/>
      <c r="E404" s="356"/>
      <c r="F404" s="105"/>
      <c r="G404" s="96"/>
    </row>
    <row r="405" spans="1:7" ht="18" customHeight="1" x14ac:dyDescent="0.45">
      <c r="A405" s="139" t="s">
        <v>324</v>
      </c>
      <c r="B405" s="104">
        <v>2</v>
      </c>
      <c r="C405" s="118" t="str">
        <f>IF(B405=0, -5, "0")</f>
        <v>0</v>
      </c>
      <c r="D405" s="156"/>
      <c r="E405" s="356"/>
      <c r="F405" s="105"/>
      <c r="G405" s="96"/>
    </row>
    <row r="406" spans="1:7" ht="21" x14ac:dyDescent="0.4">
      <c r="A406" s="103" t="s">
        <v>384</v>
      </c>
      <c r="B406" s="104">
        <v>2</v>
      </c>
      <c r="C406" s="166"/>
      <c r="D406" s="156"/>
      <c r="E406" s="105"/>
      <c r="F406" s="105"/>
      <c r="G406" s="96"/>
    </row>
    <row r="407" spans="1:7" ht="42" x14ac:dyDescent="0.4">
      <c r="A407" s="103" t="s">
        <v>148</v>
      </c>
      <c r="B407" s="104">
        <v>2</v>
      </c>
      <c r="C407" s="104"/>
      <c r="D407" s="156"/>
      <c r="E407" s="105"/>
      <c r="F407" s="105"/>
      <c r="G407" s="96"/>
    </row>
    <row r="408" spans="1:7" ht="21" x14ac:dyDescent="0.4">
      <c r="A408" s="107" t="s">
        <v>350</v>
      </c>
      <c r="B408" s="104">
        <v>2</v>
      </c>
      <c r="C408" s="104"/>
      <c r="D408" s="189"/>
      <c r="E408" s="105"/>
      <c r="F408" s="105"/>
      <c r="G408" s="96"/>
    </row>
    <row r="409" spans="1:7" ht="21" x14ac:dyDescent="0.4">
      <c r="A409" s="161" t="s">
        <v>406</v>
      </c>
      <c r="B409" s="104">
        <v>2</v>
      </c>
      <c r="C409" s="104"/>
      <c r="D409" s="161"/>
      <c r="E409" s="105"/>
      <c r="F409" s="105"/>
      <c r="G409" s="96"/>
    </row>
    <row r="410" spans="1:7" ht="21" x14ac:dyDescent="0.4">
      <c r="A410" s="442"/>
      <c r="B410" s="443"/>
      <c r="C410" s="443"/>
      <c r="D410" s="443"/>
      <c r="E410" s="443"/>
      <c r="F410" s="443"/>
      <c r="G410" s="443"/>
    </row>
    <row r="411" spans="1:7" ht="24.75" x14ac:dyDescent="0.4">
      <c r="A411" s="440" t="s">
        <v>313</v>
      </c>
      <c r="B411" s="440"/>
      <c r="C411" s="440"/>
      <c r="D411" s="440"/>
      <c r="E411" s="440"/>
      <c r="F411" s="440"/>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09"/>
      <c r="F413" s="105"/>
      <c r="G413" s="96"/>
    </row>
    <row r="414" spans="1:7" ht="21" x14ac:dyDescent="0.4">
      <c r="A414" s="107" t="s">
        <v>362</v>
      </c>
      <c r="B414" s="104">
        <v>2</v>
      </c>
      <c r="C414" s="104"/>
      <c r="D414" s="156"/>
      <c r="E414" s="105"/>
      <c r="F414" s="105"/>
      <c r="G414" s="96"/>
    </row>
    <row r="415" spans="1:7" ht="21" x14ac:dyDescent="0.4">
      <c r="A415" s="152" t="s">
        <v>363</v>
      </c>
      <c r="B415" s="104">
        <v>2</v>
      </c>
      <c r="C415" s="104"/>
      <c r="D415" s="156"/>
      <c r="E415" s="105"/>
      <c r="F415" s="105"/>
      <c r="G415" s="96"/>
    </row>
    <row r="416" spans="1:7" ht="21" x14ac:dyDescent="0.4">
      <c r="A416" s="262" t="s">
        <v>396</v>
      </c>
      <c r="B416" s="104">
        <v>2</v>
      </c>
      <c r="C416" s="104"/>
      <c r="D416" s="156"/>
      <c r="E416" s="105"/>
      <c r="F416" s="105"/>
      <c r="G416" s="96"/>
    </row>
    <row r="417" spans="1:7" ht="21" x14ac:dyDescent="0.4">
      <c r="A417" s="139" t="s">
        <v>311</v>
      </c>
      <c r="B417" s="104">
        <v>2</v>
      </c>
      <c r="C417" s="104" t="str">
        <f>IF(B417=0, -5, "0")</f>
        <v>0</v>
      </c>
      <c r="D417" s="156"/>
      <c r="E417" s="105"/>
      <c r="F417" s="105"/>
      <c r="G417" s="96"/>
    </row>
    <row r="418" spans="1:7" ht="21" x14ac:dyDescent="0.4">
      <c r="A418" s="152" t="s">
        <v>321</v>
      </c>
      <c r="B418" s="104">
        <v>2</v>
      </c>
      <c r="C418" s="104"/>
      <c r="D418" s="156"/>
      <c r="E418" s="105"/>
      <c r="F418" s="105"/>
      <c r="G418" s="96"/>
    </row>
    <row r="419" spans="1:7" ht="86.25" customHeight="1" x14ac:dyDescent="0.4">
      <c r="A419" s="190" t="s">
        <v>427</v>
      </c>
      <c r="B419" s="104">
        <v>1</v>
      </c>
      <c r="C419" s="104"/>
      <c r="D419" s="319">
        <v>0.6</v>
      </c>
      <c r="E419" s="355"/>
      <c r="F419" s="353"/>
      <c r="G419" s="96"/>
    </row>
    <row r="420" spans="1:7" ht="21" x14ac:dyDescent="0.4">
      <c r="A420" s="108" t="s">
        <v>34</v>
      </c>
      <c r="B420" s="108"/>
      <c r="C420" s="108"/>
      <c r="D420" s="108">
        <f>SUM(B389:C409,B412:C419)</f>
        <v>55</v>
      </c>
      <c r="E420" s="96"/>
      <c r="F420" s="96"/>
      <c r="G420" s="96"/>
    </row>
    <row r="421" spans="1:7" ht="21" x14ac:dyDescent="0.4">
      <c r="A421" s="108" t="s">
        <v>33</v>
      </c>
      <c r="B421" s="109"/>
      <c r="C421" s="110"/>
      <c r="D421" s="111">
        <f>D420/(COUNT(B389:C409,B412:C419)*2)</f>
        <v>0.94827586206896552</v>
      </c>
      <c r="E421" s="96"/>
      <c r="F421" s="96"/>
      <c r="G421" s="96"/>
    </row>
    <row r="422" spans="1:7" ht="21" x14ac:dyDescent="0.4">
      <c r="A422" s="128"/>
      <c r="B422" s="96"/>
      <c r="C422" s="96"/>
      <c r="D422" s="96"/>
      <c r="E422" s="96"/>
      <c r="F422" s="96"/>
      <c r="G422" s="96"/>
    </row>
    <row r="423" spans="1:7" ht="22.5" x14ac:dyDescent="0.45">
      <c r="A423" s="326" t="s">
        <v>428</v>
      </c>
      <c r="B423" s="153"/>
      <c r="C423" s="154"/>
      <c r="D423" s="126">
        <f>SUM(D420,D385)</f>
        <v>77</v>
      </c>
      <c r="E423" s="96"/>
      <c r="F423" s="96"/>
      <c r="G423" s="96"/>
    </row>
    <row r="424" spans="1:7" ht="22.5" x14ac:dyDescent="0.45">
      <c r="A424" s="326" t="s">
        <v>429</v>
      </c>
      <c r="B424" s="153"/>
      <c r="C424" s="154"/>
      <c r="D424" s="127">
        <f>D423/(COUNT(B374:C384,B389:C409,B412:C419)*2)</f>
        <v>0.96250000000000002</v>
      </c>
      <c r="E424" s="96"/>
      <c r="F424" s="96"/>
      <c r="G424" s="96"/>
    </row>
    <row r="425" spans="1:7" ht="22.5" x14ac:dyDescent="0.45">
      <c r="A425" s="181"/>
      <c r="B425" s="182"/>
      <c r="C425" s="182"/>
      <c r="D425" s="183"/>
      <c r="E425" s="96"/>
      <c r="F425" s="96"/>
      <c r="G425" s="96"/>
    </row>
    <row r="426" spans="1:7" ht="24.75" x14ac:dyDescent="0.5">
      <c r="A426" s="285" t="s">
        <v>430</v>
      </c>
      <c r="B426" s="97"/>
      <c r="C426" s="97"/>
      <c r="D426" s="97"/>
      <c r="E426" s="97"/>
      <c r="F426" s="97"/>
      <c r="G426" s="96"/>
    </row>
    <row r="427" spans="1:7" ht="21" x14ac:dyDescent="0.4">
      <c r="A427" s="191">
        <f>B11</f>
        <v>43725</v>
      </c>
      <c r="B427" s="96"/>
      <c r="C427" s="96"/>
      <c r="D427" s="96"/>
      <c r="E427" s="96"/>
      <c r="F427" s="96"/>
      <c r="G427" s="96"/>
    </row>
    <row r="428" spans="1:7" ht="21" x14ac:dyDescent="0.4">
      <c r="A428" s="392" t="s">
        <v>28</v>
      </c>
      <c r="B428" s="394" t="s">
        <v>29</v>
      </c>
      <c r="C428" s="394"/>
      <c r="D428" s="394" t="s">
        <v>42</v>
      </c>
      <c r="E428" s="395" t="s">
        <v>264</v>
      </c>
      <c r="F428" s="395" t="s">
        <v>295</v>
      </c>
      <c r="G428" s="96"/>
    </row>
    <row r="429" spans="1:7" ht="21" x14ac:dyDescent="0.4">
      <c r="A429" s="392"/>
      <c r="B429" s="100" t="s">
        <v>32</v>
      </c>
      <c r="C429" s="100" t="s">
        <v>31</v>
      </c>
      <c r="D429" s="394"/>
      <c r="E429" s="395"/>
      <c r="F429" s="395"/>
      <c r="G429" s="96"/>
    </row>
    <row r="430" spans="1:7" ht="22.5" x14ac:dyDescent="0.4">
      <c r="A430" s="282"/>
      <c r="B430" s="283"/>
      <c r="C430" s="283"/>
      <c r="D430" s="283"/>
      <c r="E430" s="35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5"/>
      <c r="F432" s="105"/>
      <c r="G432" s="96"/>
    </row>
    <row r="433" spans="1:7" ht="21" x14ac:dyDescent="0.4">
      <c r="A433" s="193" t="s">
        <v>211</v>
      </c>
      <c r="B433" s="104">
        <v>2</v>
      </c>
      <c r="C433" s="104"/>
      <c r="D433" s="105"/>
      <c r="E433" s="105"/>
      <c r="F433" s="105"/>
      <c r="G433" s="96"/>
    </row>
    <row r="434" spans="1:7" ht="22.5" x14ac:dyDescent="0.4">
      <c r="A434" s="192" t="s">
        <v>18</v>
      </c>
      <c r="B434" s="104">
        <v>2</v>
      </c>
      <c r="C434" s="104"/>
      <c r="D434" s="120"/>
      <c r="E434" s="105"/>
      <c r="F434" s="105"/>
      <c r="G434" s="96"/>
    </row>
    <row r="435" spans="1:7" ht="18.75" customHeight="1" x14ac:dyDescent="0.4">
      <c r="A435" s="192" t="s">
        <v>35</v>
      </c>
      <c r="B435" s="104">
        <v>2</v>
      </c>
      <c r="C435" s="104"/>
      <c r="D435" s="105"/>
      <c r="E435" s="105"/>
      <c r="F435" s="105"/>
      <c r="G435" s="96"/>
    </row>
    <row r="436" spans="1:7" ht="21" x14ac:dyDescent="0.4">
      <c r="A436" s="192" t="s">
        <v>298</v>
      </c>
      <c r="B436" s="104">
        <v>2</v>
      </c>
      <c r="C436" s="104"/>
      <c r="D436" s="105"/>
      <c r="E436" s="105"/>
      <c r="F436" s="105"/>
      <c r="G436" s="96"/>
    </row>
    <row r="437" spans="1:7" ht="21" x14ac:dyDescent="0.4">
      <c r="A437" s="192" t="s">
        <v>44</v>
      </c>
      <c r="B437" s="104">
        <v>2</v>
      </c>
      <c r="C437" s="104"/>
      <c r="D437" s="131"/>
      <c r="E437" s="105"/>
      <c r="F437" s="105"/>
      <c r="G437" s="96"/>
    </row>
    <row r="438" spans="1:7" ht="22.5" x14ac:dyDescent="0.45">
      <c r="A438" s="184" t="s">
        <v>48</v>
      </c>
      <c r="B438" s="104">
        <v>2</v>
      </c>
      <c r="C438" s="118" t="str">
        <f>IF(B438=0, -10, "0")</f>
        <v>0</v>
      </c>
      <c r="D438" s="105"/>
      <c r="E438" s="105"/>
      <c r="F438" s="105"/>
      <c r="G438" s="96"/>
    </row>
    <row r="439" spans="1:7" ht="21" x14ac:dyDescent="0.4">
      <c r="A439" s="192" t="s">
        <v>112</v>
      </c>
      <c r="B439" s="104">
        <v>2</v>
      </c>
      <c r="C439" s="104"/>
      <c r="D439" s="105"/>
      <c r="E439" s="105"/>
      <c r="F439" s="105"/>
      <c r="G439" s="96"/>
    </row>
    <row r="440" spans="1:7" ht="21" x14ac:dyDescent="0.4">
      <c r="A440" s="108" t="s">
        <v>34</v>
      </c>
      <c r="B440" s="108"/>
      <c r="C440" s="108"/>
      <c r="D440" s="108">
        <f>SUM(B432:C439)</f>
        <v>16</v>
      </c>
      <c r="E440" s="96"/>
      <c r="F440" s="96"/>
      <c r="G440" s="96"/>
    </row>
    <row r="441" spans="1:7" ht="21" x14ac:dyDescent="0.4">
      <c r="A441" s="108" t="s">
        <v>33</v>
      </c>
      <c r="B441" s="109"/>
      <c r="C441" s="110"/>
      <c r="D441" s="111">
        <f>D440/(COUNT(B432:C439)*2)</f>
        <v>1</v>
      </c>
      <c r="E441" s="96"/>
      <c r="F441" s="96"/>
      <c r="G441" s="96"/>
    </row>
    <row r="442" spans="1:7" ht="21" x14ac:dyDescent="0.4">
      <c r="A442" s="325"/>
      <c r="B442" s="96"/>
      <c r="C442" s="96"/>
      <c r="D442" s="96"/>
      <c r="E442" s="96"/>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5"/>
      <c r="F444" s="105"/>
      <c r="G444" s="96"/>
    </row>
    <row r="445" spans="1:7" ht="21" x14ac:dyDescent="0.4">
      <c r="A445" s="333" t="s">
        <v>272</v>
      </c>
      <c r="B445" s="104">
        <v>2</v>
      </c>
      <c r="C445" s="118" t="str">
        <f>IF(B445=0, -5, "0")</f>
        <v>0</v>
      </c>
      <c r="D445" s="105"/>
      <c r="E445" s="105"/>
      <c r="F445" s="105"/>
      <c r="G445" s="96"/>
    </row>
    <row r="446" spans="1:7" ht="21" x14ac:dyDescent="0.4">
      <c r="A446" s="103" t="s">
        <v>5</v>
      </c>
      <c r="B446" s="104">
        <v>2</v>
      </c>
      <c r="C446" s="104"/>
      <c r="D446" s="135"/>
      <c r="E446" s="105"/>
      <c r="F446" s="105"/>
      <c r="G446" s="96"/>
    </row>
    <row r="447" spans="1:7" ht="45" x14ac:dyDescent="0.45">
      <c r="A447" s="174" t="s">
        <v>351</v>
      </c>
      <c r="B447" s="104">
        <v>1</v>
      </c>
      <c r="C447" s="118" t="str">
        <f>IF(B447=0, -5, "0")</f>
        <v>0</v>
      </c>
      <c r="D447" s="194" t="s">
        <v>490</v>
      </c>
      <c r="E447" s="105"/>
      <c r="F447" s="105"/>
      <c r="G447" s="96"/>
    </row>
    <row r="448" spans="1:7" ht="22.5" x14ac:dyDescent="0.45">
      <c r="A448" s="174" t="s">
        <v>352</v>
      </c>
      <c r="B448" s="104">
        <v>2</v>
      </c>
      <c r="C448" s="140" t="str">
        <f>IF(B448=0, -5, "0")</f>
        <v>0</v>
      </c>
      <c r="D448" s="194"/>
      <c r="E448" s="105"/>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5"/>
      <c r="F451" s="105"/>
      <c r="G451" s="96"/>
    </row>
    <row r="452" spans="1:7" ht="42" x14ac:dyDescent="0.45">
      <c r="A452" s="229" t="s">
        <v>344</v>
      </c>
      <c r="B452" s="104">
        <v>2</v>
      </c>
      <c r="C452" s="118" t="str">
        <f>IF(B452=0, -5, "0")</f>
        <v>0</v>
      </c>
      <c r="D452" s="194"/>
      <c r="E452" s="105"/>
      <c r="F452" s="105"/>
      <c r="G452" s="96"/>
    </row>
    <row r="453" spans="1:7" ht="22.5" x14ac:dyDescent="0.45">
      <c r="A453" s="229" t="s">
        <v>63</v>
      </c>
      <c r="B453" s="104">
        <v>2</v>
      </c>
      <c r="C453" s="118" t="str">
        <f>IF(B453=0, -5, "0")</f>
        <v>0</v>
      </c>
      <c r="D453" s="194"/>
      <c r="E453" s="105"/>
      <c r="F453" s="105"/>
      <c r="G453" s="96"/>
    </row>
    <row r="454" spans="1:7" ht="21" x14ac:dyDescent="0.4">
      <c r="A454" s="229" t="s">
        <v>324</v>
      </c>
      <c r="B454" s="104">
        <v>2</v>
      </c>
      <c r="C454" s="118" t="str">
        <f>IF(B454=0, -5, "0")</f>
        <v>0</v>
      </c>
      <c r="D454" s="105"/>
      <c r="E454" s="105"/>
      <c r="F454" s="105"/>
      <c r="G454" s="96"/>
    </row>
    <row r="455" spans="1:7" ht="42" x14ac:dyDescent="0.4">
      <c r="A455" s="103" t="s">
        <v>148</v>
      </c>
      <c r="B455" s="104">
        <v>2</v>
      </c>
      <c r="C455" s="104"/>
      <c r="D455" s="105"/>
      <c r="E455" s="105"/>
      <c r="F455" s="105"/>
      <c r="G455" s="96"/>
    </row>
    <row r="456" spans="1:7" ht="21" x14ac:dyDescent="0.4">
      <c r="A456" s="161" t="s">
        <v>398</v>
      </c>
      <c r="B456" s="104">
        <v>2</v>
      </c>
      <c r="C456" s="104"/>
      <c r="D456" s="161"/>
      <c r="E456" s="105"/>
      <c r="F456" s="105"/>
      <c r="G456" s="96"/>
    </row>
    <row r="457" spans="1:7" ht="67.5" x14ac:dyDescent="0.4">
      <c r="A457" s="195" t="s">
        <v>457</v>
      </c>
      <c r="B457" s="104">
        <v>2</v>
      </c>
      <c r="C457" s="118" t="str">
        <f>IF(B457=0, -10, "0")</f>
        <v>0</v>
      </c>
      <c r="D457" s="105"/>
      <c r="E457" s="105"/>
      <c r="F457" s="105"/>
      <c r="G457" s="96"/>
    </row>
    <row r="458" spans="1:7" ht="22.5" x14ac:dyDescent="0.4">
      <c r="A458" s="269"/>
      <c r="B458" s="266"/>
      <c r="C458" s="270"/>
      <c r="D458" s="271"/>
      <c r="E458" s="271"/>
      <c r="F458" s="271"/>
      <c r="G458" s="96"/>
    </row>
    <row r="459" spans="1:7" ht="24.75" x14ac:dyDescent="0.4">
      <c r="A459" s="440" t="s">
        <v>304</v>
      </c>
      <c r="B459" s="440"/>
      <c r="C459" s="440"/>
      <c r="D459" s="440"/>
      <c r="E459" s="440"/>
      <c r="F459" s="440"/>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5"/>
      <c r="F462" s="105"/>
      <c r="G462" s="96"/>
    </row>
    <row r="463" spans="1:7" ht="63" x14ac:dyDescent="0.4">
      <c r="A463" s="229" t="s">
        <v>311</v>
      </c>
      <c r="B463" s="104">
        <v>1</v>
      </c>
      <c r="C463" s="104" t="str">
        <f>IF(B463=0, -5, "0")</f>
        <v>0</v>
      </c>
      <c r="D463" s="105" t="s">
        <v>500</v>
      </c>
      <c r="E463" s="105"/>
      <c r="F463" s="105"/>
      <c r="G463" s="96"/>
    </row>
    <row r="464" spans="1:7" ht="21" x14ac:dyDescent="0.4">
      <c r="A464" s="152" t="s">
        <v>321</v>
      </c>
      <c r="B464" s="104">
        <v>2</v>
      </c>
      <c r="C464" s="104"/>
      <c r="D464" s="105"/>
      <c r="E464" s="105"/>
      <c r="F464" s="105"/>
      <c r="G464" s="96"/>
    </row>
    <row r="465" spans="1:7" ht="21" x14ac:dyDescent="0.4">
      <c r="A465" s="107" t="s">
        <v>388</v>
      </c>
      <c r="B465" s="104">
        <v>2</v>
      </c>
      <c r="C465" s="104"/>
      <c r="D465" s="105"/>
      <c r="E465" s="105"/>
      <c r="F465" s="105"/>
      <c r="G465" s="96"/>
    </row>
    <row r="466" spans="1:7" ht="95.25" customHeight="1" x14ac:dyDescent="0.4">
      <c r="A466" s="190" t="s">
        <v>402</v>
      </c>
      <c r="B466" s="104">
        <v>1</v>
      </c>
      <c r="C466" s="104"/>
      <c r="D466" s="319">
        <v>0.5</v>
      </c>
      <c r="E466" s="355"/>
      <c r="F466" s="353"/>
      <c r="G466" s="96"/>
    </row>
    <row r="467" spans="1:7" ht="21" x14ac:dyDescent="0.4">
      <c r="A467" s="108" t="s">
        <v>34</v>
      </c>
      <c r="B467" s="123"/>
      <c r="C467" s="123"/>
      <c r="D467" s="197">
        <f>SUM(B444:C457,B460:C466)</f>
        <v>39</v>
      </c>
      <c r="E467" s="96"/>
      <c r="F467" s="96"/>
      <c r="G467" s="96"/>
    </row>
    <row r="468" spans="1:7" ht="21" x14ac:dyDescent="0.4">
      <c r="A468" s="108" t="s">
        <v>33</v>
      </c>
      <c r="B468" s="109"/>
      <c r="C468" s="110"/>
      <c r="D468" s="111">
        <f>D467/(COUNT(B444:C457,B460:C466)*2)</f>
        <v>0.9285714285714286</v>
      </c>
      <c r="E468" s="96"/>
      <c r="F468" s="96"/>
      <c r="G468" s="96"/>
    </row>
    <row r="469" spans="1:7" ht="21" x14ac:dyDescent="0.4">
      <c r="A469" s="112"/>
      <c r="B469" s="96"/>
      <c r="C469" s="96"/>
      <c r="D469" s="96"/>
      <c r="E469" s="96"/>
      <c r="F469" s="96"/>
      <c r="G469" s="96"/>
    </row>
    <row r="470" spans="1:7" ht="22.5" x14ac:dyDescent="0.45">
      <c r="A470" s="326" t="s">
        <v>431</v>
      </c>
      <c r="B470" s="153"/>
      <c r="C470" s="154"/>
      <c r="D470" s="126">
        <f>SUM(D467,D440)</f>
        <v>55</v>
      </c>
      <c r="E470" s="96"/>
      <c r="F470" s="96"/>
      <c r="G470" s="96"/>
    </row>
    <row r="471" spans="1:7" ht="22.5" x14ac:dyDescent="0.45">
      <c r="A471" s="326" t="s">
        <v>432</v>
      </c>
      <c r="B471" s="153"/>
      <c r="C471" s="154"/>
      <c r="D471" s="127">
        <f>D470/(COUNT(B444:C457,B432:C439,B460:C466)*2)</f>
        <v>0.94827586206896552</v>
      </c>
      <c r="E471" s="96"/>
      <c r="F471" s="96"/>
      <c r="G471" s="96"/>
    </row>
    <row r="472" spans="1:7" ht="21" x14ac:dyDescent="0.4">
      <c r="A472" s="128"/>
      <c r="B472" s="96"/>
      <c r="C472" s="96"/>
      <c r="D472" s="96"/>
      <c r="E472" s="96"/>
      <c r="F472" s="96"/>
      <c r="G472" s="96"/>
    </row>
    <row r="473" spans="1:7" ht="24.75" x14ac:dyDescent="0.4">
      <c r="A473" s="441" t="s">
        <v>405</v>
      </c>
      <c r="B473" s="441"/>
      <c r="C473" s="441"/>
      <c r="D473" s="441"/>
      <c r="E473" s="441"/>
      <c r="F473" s="441"/>
      <c r="G473" s="96"/>
    </row>
    <row r="474" spans="1:7" ht="21" customHeight="1" x14ac:dyDescent="0.4">
      <c r="A474" s="191">
        <f>B11</f>
        <v>43725</v>
      </c>
      <c r="F474" s="2"/>
      <c r="G474" s="96"/>
    </row>
    <row r="475" spans="1:7" ht="21" x14ac:dyDescent="0.4">
      <c r="A475" s="426" t="s">
        <v>28</v>
      </c>
      <c r="B475" s="427" t="s">
        <v>29</v>
      </c>
      <c r="C475" s="427"/>
      <c r="D475" s="427" t="s">
        <v>42</v>
      </c>
      <c r="E475" s="428" t="s">
        <v>264</v>
      </c>
      <c r="F475" s="428" t="s">
        <v>295</v>
      </c>
      <c r="G475" s="96"/>
    </row>
    <row r="476" spans="1:7" ht="21" x14ac:dyDescent="0.4">
      <c r="A476" s="426"/>
      <c r="B476" s="254" t="s">
        <v>32</v>
      </c>
      <c r="C476" s="254" t="s">
        <v>31</v>
      </c>
      <c r="D476" s="427"/>
      <c r="E476" s="428"/>
      <c r="F476" s="428"/>
      <c r="G476" s="96"/>
    </row>
    <row r="477" spans="1:7" ht="22.5" x14ac:dyDescent="0.4">
      <c r="A477" s="282"/>
      <c r="B477" s="283"/>
      <c r="C477" s="283"/>
      <c r="D477" s="283"/>
      <c r="E477" s="35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357"/>
      <c r="F479" s="105"/>
      <c r="G479" s="96"/>
    </row>
    <row r="480" spans="1:7" ht="21" x14ac:dyDescent="0.4">
      <c r="A480" s="164" t="s">
        <v>353</v>
      </c>
      <c r="B480" s="104" t="s">
        <v>30</v>
      </c>
      <c r="C480" s="297"/>
      <c r="D480" s="297"/>
      <c r="E480" s="358"/>
      <c r="F480" s="105"/>
      <c r="G480" s="96"/>
    </row>
    <row r="481" spans="1:7" ht="21" x14ac:dyDescent="0.4">
      <c r="A481" s="164" t="s">
        <v>44</v>
      </c>
      <c r="B481" s="104" t="s">
        <v>30</v>
      </c>
      <c r="C481" s="297"/>
      <c r="D481" s="297"/>
      <c r="E481" s="358"/>
      <c r="F481" s="105"/>
      <c r="G481" s="96"/>
    </row>
    <row r="482" spans="1:7" ht="21" x14ac:dyDescent="0.4">
      <c r="A482" s="164" t="s">
        <v>18</v>
      </c>
      <c r="B482" s="104" t="s">
        <v>30</v>
      </c>
      <c r="C482" s="297"/>
      <c r="D482" s="297"/>
      <c r="E482" s="358"/>
      <c r="F482" s="105"/>
      <c r="G482" s="96"/>
    </row>
    <row r="483" spans="1:7" ht="21" x14ac:dyDescent="0.4">
      <c r="A483" s="237"/>
      <c r="B483" s="325"/>
      <c r="C483" s="238"/>
      <c r="D483" s="238"/>
      <c r="E483" s="359"/>
      <c r="F483" s="238"/>
      <c r="G483" s="96"/>
    </row>
    <row r="484" spans="1:7" ht="30" customHeight="1" x14ac:dyDescent="0.5">
      <c r="A484" s="350" t="s">
        <v>443</v>
      </c>
      <c r="B484" s="351"/>
      <c r="C484" s="351"/>
      <c r="D484" s="351"/>
      <c r="E484" s="360"/>
      <c r="F484" s="351"/>
      <c r="G484" s="96"/>
    </row>
    <row r="485" spans="1:7" ht="21" x14ac:dyDescent="0.4">
      <c r="A485" s="164" t="s">
        <v>80</v>
      </c>
      <c r="B485" s="104" t="s">
        <v>30</v>
      </c>
      <c r="C485" s="297"/>
      <c r="D485" s="297"/>
      <c r="E485" s="358"/>
      <c r="F485" s="105"/>
      <c r="G485" s="96"/>
    </row>
    <row r="486" spans="1:7" ht="21" x14ac:dyDescent="0.4">
      <c r="A486" s="164" t="s">
        <v>106</v>
      </c>
      <c r="B486" s="104" t="s">
        <v>30</v>
      </c>
      <c r="C486" s="297"/>
      <c r="D486" s="297"/>
      <c r="E486" s="358"/>
      <c r="F486" s="105"/>
      <c r="G486" s="96"/>
    </row>
    <row r="487" spans="1:7" ht="21" x14ac:dyDescent="0.4">
      <c r="A487" s="164" t="s">
        <v>354</v>
      </c>
      <c r="B487" s="104" t="s">
        <v>30</v>
      </c>
      <c r="C487" s="297"/>
      <c r="D487" s="297"/>
      <c r="E487" s="358"/>
      <c r="F487" s="105"/>
      <c r="G487" s="96"/>
    </row>
    <row r="488" spans="1:7" ht="42" x14ac:dyDescent="0.4">
      <c r="A488" s="337" t="s">
        <v>458</v>
      </c>
      <c r="B488" s="104" t="s">
        <v>30</v>
      </c>
      <c r="C488" s="118" t="str">
        <f>IF(B488=0, -5, "0")</f>
        <v>0</v>
      </c>
      <c r="D488" s="297"/>
      <c r="E488" s="358"/>
      <c r="F488" s="105"/>
      <c r="G488" s="96"/>
    </row>
    <row r="489" spans="1:7" ht="21" x14ac:dyDescent="0.4">
      <c r="A489" s="164" t="s">
        <v>140</v>
      </c>
      <c r="B489" s="104" t="s">
        <v>30</v>
      </c>
      <c r="C489" s="297"/>
      <c r="D489" s="297"/>
      <c r="E489" s="358"/>
      <c r="F489" s="105"/>
      <c r="G489" s="96"/>
    </row>
    <row r="490" spans="1:7" ht="21" x14ac:dyDescent="0.4">
      <c r="A490" s="337" t="s">
        <v>393</v>
      </c>
      <c r="B490" s="104" t="s">
        <v>30</v>
      </c>
      <c r="C490" s="118" t="str">
        <f>IF(B490=0, -5, "0")</f>
        <v>0</v>
      </c>
      <c r="D490" s="297"/>
      <c r="E490" s="358"/>
      <c r="F490" s="105"/>
      <c r="G490" s="96"/>
    </row>
    <row r="491" spans="1:7" ht="21" x14ac:dyDescent="0.4">
      <c r="A491" s="164" t="s">
        <v>332</v>
      </c>
      <c r="B491" s="104" t="s">
        <v>30</v>
      </c>
      <c r="C491" s="297"/>
      <c r="D491" s="297"/>
      <c r="E491" s="358"/>
      <c r="F491" s="105"/>
      <c r="G491" s="96"/>
    </row>
    <row r="492" spans="1:7" ht="42" x14ac:dyDescent="0.4">
      <c r="A492" s="164" t="s">
        <v>148</v>
      </c>
      <c r="B492" s="104" t="s">
        <v>30</v>
      </c>
      <c r="C492" s="297"/>
      <c r="D492" s="297"/>
      <c r="E492" s="358"/>
      <c r="F492" s="105"/>
      <c r="G492" s="96"/>
    </row>
    <row r="493" spans="1:7" ht="21" x14ac:dyDescent="0.4">
      <c r="A493" s="161" t="s">
        <v>398</v>
      </c>
      <c r="B493" s="104" t="s">
        <v>30</v>
      </c>
      <c r="C493" s="297"/>
      <c r="D493" s="297"/>
      <c r="E493" s="358"/>
      <c r="F493" s="105"/>
      <c r="G493" s="96"/>
    </row>
    <row r="494" spans="1:7" ht="21" x14ac:dyDescent="0.4">
      <c r="A494" s="237"/>
      <c r="B494" s="325"/>
      <c r="C494" s="238"/>
      <c r="D494" s="238"/>
      <c r="E494" s="359"/>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361"/>
      <c r="F496" s="105"/>
      <c r="G496" s="96"/>
    </row>
    <row r="497" spans="1:7" ht="39" customHeight="1" x14ac:dyDescent="0.4">
      <c r="A497" s="164" t="s">
        <v>106</v>
      </c>
      <c r="B497" s="104" t="s">
        <v>30</v>
      </c>
      <c r="C497" s="225"/>
      <c r="D497" s="225"/>
      <c r="E497" s="361"/>
      <c r="F497" s="105"/>
      <c r="G497" s="96"/>
    </row>
    <row r="498" spans="1:7" ht="33.75" customHeight="1" x14ac:dyDescent="0.4">
      <c r="A498" s="164" t="s">
        <v>354</v>
      </c>
      <c r="B498" s="104" t="s">
        <v>30</v>
      </c>
      <c r="C498" s="225"/>
      <c r="D498" s="225"/>
      <c r="E498" s="361"/>
      <c r="F498" s="105"/>
      <c r="G498" s="96"/>
    </row>
    <row r="499" spans="1:7" ht="36" customHeight="1" x14ac:dyDescent="0.45">
      <c r="A499" s="313" t="s">
        <v>50</v>
      </c>
      <c r="B499" s="104" t="s">
        <v>30</v>
      </c>
      <c r="C499" s="118" t="str">
        <f>IF(B499=0, -10, "0")</f>
        <v>0</v>
      </c>
      <c r="D499" s="225"/>
      <c r="E499" s="361"/>
      <c r="F499" s="105"/>
      <c r="G499" s="96"/>
    </row>
    <row r="500" spans="1:7" ht="39" customHeight="1" x14ac:dyDescent="0.45">
      <c r="A500" s="313" t="s">
        <v>365</v>
      </c>
      <c r="B500" s="104" t="s">
        <v>30</v>
      </c>
      <c r="C500" s="118" t="str">
        <f>IF(B500=0, -10, "0")</f>
        <v>0</v>
      </c>
      <c r="D500" s="225"/>
      <c r="E500" s="361"/>
      <c r="F500" s="105"/>
      <c r="G500" s="96"/>
    </row>
    <row r="501" spans="1:7" ht="30" customHeight="1" x14ac:dyDescent="0.4">
      <c r="A501" s="164" t="s">
        <v>335</v>
      </c>
      <c r="B501" s="104" t="s">
        <v>30</v>
      </c>
      <c r="C501" s="225"/>
      <c r="D501" s="225"/>
      <c r="E501" s="361"/>
      <c r="F501" s="105"/>
      <c r="G501" s="96"/>
    </row>
    <row r="502" spans="1:7" ht="42" x14ac:dyDescent="0.4">
      <c r="A502" s="139" t="s">
        <v>344</v>
      </c>
      <c r="B502" s="104" t="s">
        <v>30</v>
      </c>
      <c r="C502" s="118" t="str">
        <f>IF(B502=0, -5, "0")</f>
        <v>0</v>
      </c>
      <c r="D502" s="225"/>
      <c r="E502" s="361"/>
      <c r="F502" s="105"/>
      <c r="G502" s="96"/>
    </row>
    <row r="503" spans="1:7" ht="30.75" customHeight="1" x14ac:dyDescent="0.4">
      <c r="A503" s="139" t="s">
        <v>63</v>
      </c>
      <c r="B503" s="104" t="s">
        <v>30</v>
      </c>
      <c r="C503" s="118" t="str">
        <f>IF(B503=0, -5, "0")</f>
        <v>0</v>
      </c>
      <c r="D503" s="225"/>
      <c r="E503" s="361"/>
      <c r="F503" s="105"/>
      <c r="G503" s="96"/>
    </row>
    <row r="504" spans="1:7" ht="30" customHeight="1" x14ac:dyDescent="0.4">
      <c r="A504" s="139" t="s">
        <v>324</v>
      </c>
      <c r="B504" s="104" t="s">
        <v>30</v>
      </c>
      <c r="C504" s="118" t="str">
        <f>IF(B504=0, -5, "0")</f>
        <v>0</v>
      </c>
      <c r="D504" s="225"/>
      <c r="E504" s="361"/>
      <c r="F504" s="105"/>
      <c r="G504" s="96"/>
    </row>
    <row r="505" spans="1:7" ht="34.5" customHeight="1" x14ac:dyDescent="0.4">
      <c r="A505" s="161" t="s">
        <v>398</v>
      </c>
      <c r="B505" s="104" t="s">
        <v>30</v>
      </c>
      <c r="C505" s="104"/>
      <c r="D505" s="225"/>
      <c r="E505" s="361"/>
      <c r="F505" s="105"/>
      <c r="G505" s="96"/>
    </row>
    <row r="506" spans="1:7" ht="61.5" customHeight="1" x14ac:dyDescent="0.4">
      <c r="A506" s="195" t="s">
        <v>309</v>
      </c>
      <c r="B506" s="104" t="s">
        <v>30</v>
      </c>
      <c r="C506" s="118" t="str">
        <f>IF(B506=0, -10, "0")</f>
        <v>0</v>
      </c>
      <c r="D506" s="225"/>
      <c r="E506" s="361"/>
      <c r="F506" s="105"/>
      <c r="G506" s="96"/>
    </row>
    <row r="507" spans="1:7" ht="24" customHeight="1" x14ac:dyDescent="0.3">
      <c r="A507" s="411"/>
      <c r="B507" s="411"/>
      <c r="C507" s="411"/>
      <c r="D507" s="411"/>
      <c r="E507" s="411"/>
      <c r="F507" s="411"/>
      <c r="G507" s="411"/>
    </row>
    <row r="508" spans="1:7" ht="26.25" customHeight="1" x14ac:dyDescent="0.5">
      <c r="A508" s="288" t="s">
        <v>304</v>
      </c>
      <c r="B508" s="438"/>
      <c r="C508" s="438"/>
      <c r="D508" s="438"/>
      <c r="E508" s="438"/>
      <c r="F508" s="438"/>
      <c r="G508" s="96"/>
    </row>
    <row r="509" spans="1:7" ht="34.5" customHeight="1" x14ac:dyDescent="0.4">
      <c r="A509" s="164" t="s">
        <v>338</v>
      </c>
      <c r="B509" s="104" t="s">
        <v>30</v>
      </c>
      <c r="C509" s="226"/>
      <c r="D509" s="225"/>
      <c r="E509" s="361"/>
      <c r="F509" s="105"/>
      <c r="G509" s="96"/>
    </row>
    <row r="510" spans="1:7" ht="37.5" customHeight="1" x14ac:dyDescent="0.4">
      <c r="A510" s="164" t="s">
        <v>356</v>
      </c>
      <c r="B510" s="104" t="s">
        <v>30</v>
      </c>
      <c r="C510" s="226"/>
      <c r="D510" s="225"/>
      <c r="E510" s="361"/>
      <c r="F510" s="105"/>
      <c r="G510" s="96"/>
    </row>
    <row r="511" spans="1:7" ht="38.25" customHeight="1" x14ac:dyDescent="0.4">
      <c r="A511" s="139" t="s">
        <v>326</v>
      </c>
      <c r="B511" s="104" t="s">
        <v>30</v>
      </c>
      <c r="C511" s="226" t="str">
        <f>IF(B511=0, -5, "0")</f>
        <v>0</v>
      </c>
      <c r="D511" s="225"/>
      <c r="E511" s="361"/>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5"/>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55"/>
      <c r="F515" s="353"/>
      <c r="G515" s="96"/>
    </row>
    <row r="516" spans="1:7" ht="21" customHeight="1" x14ac:dyDescent="0.45">
      <c r="A516" s="316" t="s">
        <v>433</v>
      </c>
      <c r="B516" s="317"/>
      <c r="C516" s="318"/>
      <c r="D516" s="247">
        <f>SUM(B509:C515,B485:C493,B479:C482,B496:C506)</f>
        <v>0</v>
      </c>
      <c r="E516" s="96"/>
      <c r="F516" s="96"/>
      <c r="G516" s="96"/>
    </row>
    <row r="517" spans="1:7" ht="21" customHeight="1" x14ac:dyDescent="0.45">
      <c r="A517" s="326" t="s">
        <v>434</v>
      </c>
      <c r="B517" s="153"/>
      <c r="C517" s="154"/>
      <c r="D517" s="127" t="e">
        <f>D516/(COUNT(B496:C506,B485:C493,B509:C515,B479:C482)*2)</f>
        <v>#DIV/0!</v>
      </c>
      <c r="E517" s="96"/>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39" t="s">
        <v>97</v>
      </c>
      <c r="B520" s="439"/>
      <c r="C520" s="439"/>
      <c r="D520" s="439"/>
      <c r="E520" s="439"/>
      <c r="F520" s="439"/>
      <c r="G520" s="96"/>
    </row>
    <row r="521" spans="1:7" ht="22.5" customHeight="1" x14ac:dyDescent="0.4">
      <c r="A521" s="191">
        <f>B11</f>
        <v>43725</v>
      </c>
      <c r="B521" s="96"/>
      <c r="C521" s="96"/>
      <c r="D521" s="114"/>
      <c r="E521" s="114"/>
      <c r="F521" s="114"/>
      <c r="G521" s="96"/>
    </row>
    <row r="522" spans="1:7" ht="21" x14ac:dyDescent="0.4">
      <c r="A522" s="433" t="s">
        <v>28</v>
      </c>
      <c r="B522" s="393" t="s">
        <v>29</v>
      </c>
      <c r="C522" s="435"/>
      <c r="D522" s="394" t="s">
        <v>42</v>
      </c>
      <c r="E522" s="395" t="s">
        <v>264</v>
      </c>
      <c r="F522" s="395" t="s">
        <v>295</v>
      </c>
      <c r="G522" s="96"/>
    </row>
    <row r="523" spans="1:7" ht="21" x14ac:dyDescent="0.4">
      <c r="A523" s="434"/>
      <c r="B523" s="249" t="s">
        <v>32</v>
      </c>
      <c r="C523" s="250" t="s">
        <v>31</v>
      </c>
      <c r="D523" s="394"/>
      <c r="E523" s="395"/>
      <c r="F523" s="395"/>
      <c r="G523" s="96"/>
    </row>
    <row r="524" spans="1:7" ht="22.5" x14ac:dyDescent="0.4">
      <c r="A524" s="286"/>
      <c r="B524" s="287"/>
      <c r="C524" s="287"/>
      <c r="D524" s="283"/>
      <c r="E524" s="354"/>
      <c r="F524" s="324"/>
      <c r="G524" s="96"/>
    </row>
    <row r="525" spans="1:7" ht="24.75" x14ac:dyDescent="0.4">
      <c r="A525" s="289" t="s">
        <v>17</v>
      </c>
      <c r="B525" s="251"/>
      <c r="C525" s="436"/>
      <c r="D525" s="436"/>
      <c r="E525" s="436"/>
      <c r="F525" s="437"/>
      <c r="G525" s="96"/>
    </row>
    <row r="526" spans="1:7" ht="42" x14ac:dyDescent="0.4">
      <c r="A526" s="192" t="s">
        <v>6</v>
      </c>
      <c r="B526" s="104">
        <v>1</v>
      </c>
      <c r="C526" s="104"/>
      <c r="D526" s="105" t="s">
        <v>480</v>
      </c>
      <c r="E526" s="105"/>
      <c r="F526" s="105"/>
      <c r="G526" s="96"/>
    </row>
    <row r="527" spans="1:7" ht="21" x14ac:dyDescent="0.4">
      <c r="A527" s="192" t="s">
        <v>18</v>
      </c>
      <c r="B527" s="104">
        <v>2</v>
      </c>
      <c r="C527" s="104"/>
      <c r="D527" s="105"/>
      <c r="E527" s="105"/>
      <c r="F527" s="105"/>
      <c r="G527" s="96"/>
    </row>
    <row r="528" spans="1:7" ht="21" x14ac:dyDescent="0.4">
      <c r="A528" s="192" t="s">
        <v>98</v>
      </c>
      <c r="B528" s="104">
        <v>2</v>
      </c>
      <c r="C528" s="104"/>
      <c r="D528" s="105"/>
      <c r="E528" s="105"/>
      <c r="F528" s="105"/>
      <c r="G528" s="96"/>
    </row>
    <row r="529" spans="1:7" ht="42" x14ac:dyDescent="0.4">
      <c r="A529" s="192" t="s">
        <v>145</v>
      </c>
      <c r="B529" s="104">
        <v>1</v>
      </c>
      <c r="C529" s="104"/>
      <c r="D529" s="103" t="s">
        <v>492</v>
      </c>
      <c r="E529" s="105"/>
      <c r="F529" s="105"/>
      <c r="G529" s="96"/>
    </row>
    <row r="530" spans="1:7" ht="22.5" customHeight="1" x14ac:dyDescent="0.45">
      <c r="A530" s="184" t="s">
        <v>48</v>
      </c>
      <c r="B530" s="104">
        <v>2</v>
      </c>
      <c r="C530" s="118" t="str">
        <f>IF(B530=0, -10, "0")</f>
        <v>0</v>
      </c>
      <c r="D530" s="279"/>
      <c r="E530" s="362"/>
      <c r="F530" s="105"/>
      <c r="G530" s="96"/>
    </row>
    <row r="531" spans="1:7" ht="21" x14ac:dyDescent="0.4">
      <c r="A531" s="192" t="s">
        <v>369</v>
      </c>
      <c r="B531" s="104">
        <v>2</v>
      </c>
      <c r="C531" s="137"/>
      <c r="D531" s="105"/>
      <c r="E531" s="105"/>
      <c r="F531" s="105"/>
      <c r="G531" s="96"/>
    </row>
    <row r="532" spans="1:7" ht="21" customHeight="1" x14ac:dyDescent="0.4">
      <c r="A532" s="399" t="s">
        <v>34</v>
      </c>
      <c r="B532" s="400"/>
      <c r="C532" s="401"/>
      <c r="D532" s="315">
        <f>SUM(B526:C531)</f>
        <v>10</v>
      </c>
      <c r="E532" s="202"/>
      <c r="F532" s="202"/>
      <c r="G532" s="96"/>
    </row>
    <row r="533" spans="1:7" ht="21" customHeight="1" x14ac:dyDescent="0.4">
      <c r="A533" s="399" t="s">
        <v>33</v>
      </c>
      <c r="B533" s="400"/>
      <c r="C533" s="401"/>
      <c r="D533" s="298">
        <f>D532/(COUNT(B526:C531)*2)</f>
        <v>0.83333333333333337</v>
      </c>
      <c r="E533" s="202"/>
      <c r="F533" s="202"/>
      <c r="G533" s="96"/>
    </row>
    <row r="534" spans="1:7" ht="21" x14ac:dyDescent="0.4">
      <c r="A534" s="425"/>
      <c r="B534" s="425"/>
      <c r="C534" s="425"/>
      <c r="D534" s="425"/>
      <c r="E534" s="425"/>
      <c r="F534" s="425"/>
      <c r="G534" s="96"/>
    </row>
    <row r="535" spans="1:7" ht="24.75" x14ac:dyDescent="0.4">
      <c r="A535" s="284" t="s">
        <v>94</v>
      </c>
      <c r="B535" s="114"/>
      <c r="C535" s="114"/>
      <c r="D535" s="96"/>
      <c r="E535" s="96"/>
      <c r="F535" s="96"/>
      <c r="G535" s="96"/>
    </row>
    <row r="536" spans="1:7" ht="45" x14ac:dyDescent="0.4">
      <c r="A536" s="103" t="s">
        <v>99</v>
      </c>
      <c r="B536" s="104">
        <v>1</v>
      </c>
      <c r="C536" s="166"/>
      <c r="D536" s="120" t="s">
        <v>491</v>
      </c>
      <c r="E536" s="105"/>
      <c r="F536" s="105"/>
      <c r="G536" s="96"/>
    </row>
    <row r="537" spans="1:7" ht="42" x14ac:dyDescent="0.4">
      <c r="A537" s="103" t="s">
        <v>202</v>
      </c>
      <c r="B537" s="104">
        <v>2</v>
      </c>
      <c r="C537" s="104"/>
      <c r="D537" s="209"/>
      <c r="E537" s="209"/>
      <c r="F537" s="105"/>
      <c r="G537" s="96"/>
    </row>
    <row r="538" spans="1:7" ht="21" x14ac:dyDescent="0.4">
      <c r="A538" s="103" t="s">
        <v>288</v>
      </c>
      <c r="B538" s="104">
        <v>2</v>
      </c>
      <c r="C538" s="104"/>
      <c r="D538" s="135"/>
      <c r="E538" s="105"/>
      <c r="F538" s="105"/>
      <c r="G538" s="96"/>
    </row>
    <row r="539" spans="1:7" ht="21" x14ac:dyDescent="0.4">
      <c r="A539" s="103" t="s">
        <v>113</v>
      </c>
      <c r="B539" s="104">
        <v>2</v>
      </c>
      <c r="C539" s="104"/>
      <c r="D539" s="161"/>
      <c r="E539" s="105"/>
      <c r="F539" s="105"/>
      <c r="G539" s="96"/>
    </row>
    <row r="540" spans="1:7" ht="45" x14ac:dyDescent="0.4">
      <c r="A540" s="173" t="s">
        <v>320</v>
      </c>
      <c r="B540" s="104">
        <v>2</v>
      </c>
      <c r="C540" s="118" t="str">
        <f>IF(B540=0, -10, "0")</f>
        <v>0</v>
      </c>
      <c r="D540" s="161"/>
      <c r="E540" s="105"/>
      <c r="F540" s="105"/>
      <c r="G540" s="96"/>
    </row>
    <row r="541" spans="1:7" ht="51.75" customHeight="1" x14ac:dyDescent="0.4">
      <c r="A541" s="103" t="s">
        <v>148</v>
      </c>
      <c r="B541" s="104">
        <v>2</v>
      </c>
      <c r="C541" s="104"/>
      <c r="D541" s="105"/>
      <c r="E541" s="105"/>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5"/>
      <c r="F543" s="105"/>
      <c r="G543" s="96"/>
    </row>
    <row r="544" spans="1:7" ht="21" x14ac:dyDescent="0.4">
      <c r="A544" s="139" t="s">
        <v>63</v>
      </c>
      <c r="B544" s="104">
        <v>2</v>
      </c>
      <c r="C544" s="118" t="str">
        <f>IF(B544=0, -5, "0")</f>
        <v>0</v>
      </c>
      <c r="D544" s="105"/>
      <c r="E544" s="105"/>
      <c r="F544" s="105"/>
      <c r="G544" s="96"/>
    </row>
    <row r="545" spans="1:7" ht="21" x14ac:dyDescent="0.4">
      <c r="A545" s="139" t="s">
        <v>324</v>
      </c>
      <c r="B545" s="104">
        <v>2</v>
      </c>
      <c r="C545" s="118" t="str">
        <f>IF(B545=0, -5, "0")</f>
        <v>0</v>
      </c>
      <c r="D545" s="105"/>
      <c r="E545" s="105"/>
      <c r="F545" s="105"/>
      <c r="G545" s="96"/>
    </row>
    <row r="546" spans="1:7" ht="21" x14ac:dyDescent="0.3">
      <c r="A546" s="429"/>
      <c r="B546" s="430"/>
      <c r="C546" s="430"/>
      <c r="D546" s="430"/>
      <c r="E546" s="430"/>
      <c r="F546" s="430"/>
      <c r="G546" s="430"/>
    </row>
    <row r="547" spans="1:7" ht="35.25" customHeight="1" x14ac:dyDescent="0.4">
      <c r="A547" s="290" t="s">
        <v>304</v>
      </c>
      <c r="B547" s="265"/>
      <c r="C547" s="431"/>
      <c r="D547" s="431"/>
      <c r="E547" s="431"/>
      <c r="F547" s="432"/>
      <c r="G547" s="96"/>
    </row>
    <row r="548" spans="1:7" ht="21" x14ac:dyDescent="0.4">
      <c r="A548" s="107" t="s">
        <v>322</v>
      </c>
      <c r="B548" s="104">
        <v>2</v>
      </c>
      <c r="C548" s="137"/>
      <c r="D548" s="105"/>
      <c r="E548" s="105"/>
      <c r="F548" s="105"/>
      <c r="G548" s="96"/>
    </row>
    <row r="549" spans="1:7" ht="21" x14ac:dyDescent="0.4">
      <c r="A549" s="107" t="s">
        <v>296</v>
      </c>
      <c r="B549" s="104">
        <v>2</v>
      </c>
      <c r="C549" s="137"/>
      <c r="D549" s="105"/>
      <c r="E549" s="105"/>
      <c r="F549" s="105"/>
      <c r="G549" s="96"/>
    </row>
    <row r="550" spans="1:7" ht="21" x14ac:dyDescent="0.4">
      <c r="A550" s="107" t="s">
        <v>362</v>
      </c>
      <c r="B550" s="104">
        <v>2</v>
      </c>
      <c r="C550" s="137"/>
      <c r="D550" s="105"/>
      <c r="E550" s="105"/>
      <c r="F550" s="105"/>
      <c r="G550" s="96"/>
    </row>
    <row r="551" spans="1:7" ht="21" x14ac:dyDescent="0.4">
      <c r="A551" s="152" t="s">
        <v>363</v>
      </c>
      <c r="B551" s="104">
        <v>2</v>
      </c>
      <c r="C551" s="137"/>
      <c r="D551" s="105"/>
      <c r="E551" s="105"/>
      <c r="F551" s="105"/>
      <c r="G551" s="96"/>
    </row>
    <row r="552" spans="1:7" ht="21" x14ac:dyDescent="0.4">
      <c r="A552" s="139" t="s">
        <v>311</v>
      </c>
      <c r="B552" s="104">
        <v>2</v>
      </c>
      <c r="C552" s="118" t="str">
        <f>IF(B552=0, -5, "0")</f>
        <v>0</v>
      </c>
      <c r="D552" s="121"/>
      <c r="E552" s="363"/>
      <c r="F552" s="105"/>
      <c r="G552" s="96"/>
    </row>
    <row r="553" spans="1:7" ht="21" x14ac:dyDescent="0.4">
      <c r="A553" s="152" t="s">
        <v>321</v>
      </c>
      <c r="B553" s="104">
        <v>2</v>
      </c>
      <c r="C553" s="118"/>
      <c r="D553" s="253"/>
      <c r="E553" s="105"/>
      <c r="F553" s="105"/>
      <c r="G553" s="96"/>
    </row>
    <row r="554" spans="1:7" ht="21" x14ac:dyDescent="0.4">
      <c r="A554" s="107" t="s">
        <v>388</v>
      </c>
      <c r="B554" s="104">
        <v>2</v>
      </c>
      <c r="C554" s="118"/>
      <c r="D554" s="240"/>
      <c r="E554" s="105"/>
      <c r="F554" s="105"/>
      <c r="G554" s="96"/>
    </row>
    <row r="555" spans="1:7" ht="102" customHeight="1" x14ac:dyDescent="0.4">
      <c r="A555" s="107" t="s">
        <v>402</v>
      </c>
      <c r="B555" s="104">
        <v>1</v>
      </c>
      <c r="C555" s="104"/>
      <c r="D555" s="319">
        <v>0.5</v>
      </c>
      <c r="E555" s="355"/>
      <c r="F555" s="353"/>
      <c r="G555" s="96"/>
    </row>
    <row r="556" spans="1:7" ht="21" x14ac:dyDescent="0.4">
      <c r="A556" s="407" t="s">
        <v>34</v>
      </c>
      <c r="B556" s="407"/>
      <c r="C556" s="419"/>
      <c r="D556" s="327">
        <f>SUM(B548:C555,B536:C545)</f>
        <v>34</v>
      </c>
      <c r="E556" s="96"/>
      <c r="F556" s="96"/>
      <c r="G556" s="96"/>
    </row>
    <row r="557" spans="1:7" ht="21" x14ac:dyDescent="0.4">
      <c r="A557" s="407" t="s">
        <v>33</v>
      </c>
      <c r="B557" s="407"/>
      <c r="C557" s="407"/>
      <c r="D557" s="298">
        <f>D556/(COUNT(B548:C555,B536:C545)*2)</f>
        <v>0.94444444444444442</v>
      </c>
      <c r="E557" s="96"/>
      <c r="F557" s="96"/>
      <c r="G557" s="96"/>
    </row>
    <row r="558" spans="1:7" ht="21" x14ac:dyDescent="0.4">
      <c r="A558" s="112"/>
      <c r="B558" s="96"/>
      <c r="C558" s="96"/>
      <c r="D558" s="96"/>
      <c r="E558" s="96"/>
      <c r="F558" s="96"/>
      <c r="G558" s="96"/>
    </row>
    <row r="559" spans="1:7" ht="22.5" x14ac:dyDescent="0.45">
      <c r="A559" s="326" t="s">
        <v>435</v>
      </c>
      <c r="B559" s="153"/>
      <c r="C559" s="154"/>
      <c r="D559" s="126">
        <f>SUM(D556,D532)</f>
        <v>44</v>
      </c>
      <c r="E559" s="96"/>
      <c r="F559" s="96"/>
      <c r="G559" s="96"/>
    </row>
    <row r="560" spans="1:7" ht="21" customHeight="1" x14ac:dyDescent="0.45">
      <c r="A560" s="326" t="s">
        <v>436</v>
      </c>
      <c r="B560" s="153"/>
      <c r="C560" s="154"/>
      <c r="D560" s="127">
        <f>D559/(COUNT(B536:C545,B526:C531,B548:C555)*2)</f>
        <v>0.91666666666666663</v>
      </c>
      <c r="E560" s="239"/>
      <c r="F560" s="239"/>
      <c r="G560" s="96"/>
    </row>
    <row r="561" spans="1:7" ht="21" customHeight="1" x14ac:dyDescent="0.4">
      <c r="A561" s="128"/>
      <c r="B561" s="96"/>
      <c r="C561" s="96"/>
      <c r="D561" s="96"/>
      <c r="E561" s="96"/>
      <c r="F561" s="96"/>
      <c r="G561" s="96"/>
    </row>
    <row r="562" spans="1:7" ht="21" x14ac:dyDescent="0.4">
      <c r="A562" s="425"/>
      <c r="B562" s="425"/>
      <c r="C562" s="425"/>
      <c r="D562" s="425"/>
      <c r="E562" s="425"/>
      <c r="F562" s="425"/>
      <c r="G562" s="96"/>
    </row>
    <row r="563" spans="1:7" ht="22.5" x14ac:dyDescent="0.45">
      <c r="A563" s="406" t="s">
        <v>19</v>
      </c>
      <c r="B563" s="406"/>
      <c r="C563" s="406"/>
      <c r="D563" s="406"/>
      <c r="E563" s="406"/>
      <c r="F563" s="406"/>
      <c r="G563" s="96"/>
    </row>
    <row r="564" spans="1:7" ht="22.5" x14ac:dyDescent="0.4">
      <c r="A564" s="198">
        <f>B11</f>
        <v>43725</v>
      </c>
      <c r="B564" s="96"/>
      <c r="C564" s="96"/>
      <c r="D564" s="280"/>
      <c r="E564" s="280"/>
      <c r="F564" s="280"/>
      <c r="G564" s="96"/>
    </row>
    <row r="565" spans="1:7" ht="21" x14ac:dyDescent="0.4">
      <c r="A565" s="426" t="s">
        <v>28</v>
      </c>
      <c r="B565" s="427" t="s">
        <v>29</v>
      </c>
      <c r="C565" s="427"/>
      <c r="D565" s="427" t="s">
        <v>42</v>
      </c>
      <c r="E565" s="428" t="s">
        <v>264</v>
      </c>
      <c r="F565" s="428" t="s">
        <v>295</v>
      </c>
      <c r="G565" s="96"/>
    </row>
    <row r="566" spans="1:7" ht="21" x14ac:dyDescent="0.4">
      <c r="A566" s="426"/>
      <c r="B566" s="254" t="s">
        <v>32</v>
      </c>
      <c r="C566" s="254" t="s">
        <v>31</v>
      </c>
      <c r="D566" s="427"/>
      <c r="E566" s="428"/>
      <c r="F566" s="428"/>
      <c r="G566" s="96"/>
    </row>
    <row r="567" spans="1:7" ht="22.5" x14ac:dyDescent="0.4">
      <c r="A567" s="291"/>
      <c r="B567" s="292"/>
      <c r="C567" s="292"/>
      <c r="D567" s="292"/>
      <c r="E567" s="268"/>
      <c r="F567" s="293"/>
      <c r="G567" s="96"/>
    </row>
    <row r="568" spans="1:7" ht="24.75" x14ac:dyDescent="0.4">
      <c r="A568" s="416" t="s">
        <v>10</v>
      </c>
      <c r="B568" s="417"/>
      <c r="C568" s="417"/>
      <c r="D568" s="417"/>
      <c r="E568" s="417"/>
      <c r="F568" s="418"/>
      <c r="G568" s="96"/>
    </row>
    <row r="569" spans="1:7" ht="63" x14ac:dyDescent="0.4">
      <c r="A569" s="103" t="s">
        <v>86</v>
      </c>
      <c r="B569" s="104">
        <v>1</v>
      </c>
      <c r="C569" s="104"/>
      <c r="D569" s="105" t="s">
        <v>493</v>
      </c>
      <c r="E569" s="105"/>
      <c r="F569" s="105"/>
      <c r="G569" s="96"/>
    </row>
    <row r="570" spans="1:7" ht="21" x14ac:dyDescent="0.4">
      <c r="A570" s="103" t="s">
        <v>45</v>
      </c>
      <c r="B570" s="104">
        <v>2</v>
      </c>
      <c r="C570" s="104"/>
      <c r="D570" s="105"/>
      <c r="E570" s="105"/>
      <c r="F570" s="105"/>
      <c r="G570" s="96"/>
    </row>
    <row r="571" spans="1:7" ht="21" x14ac:dyDescent="0.4">
      <c r="A571" s="103" t="s">
        <v>78</v>
      </c>
      <c r="B571" s="104">
        <v>2</v>
      </c>
      <c r="C571" s="104"/>
      <c r="D571" s="105"/>
      <c r="E571" s="105"/>
      <c r="F571" s="105"/>
      <c r="G571" s="96"/>
    </row>
    <row r="572" spans="1:7" ht="21" x14ac:dyDescent="0.4">
      <c r="A572" s="308" t="s">
        <v>20</v>
      </c>
      <c r="B572" s="104">
        <v>2</v>
      </c>
      <c r="C572" s="118" t="str">
        <f>IF(B572=0, -5, "0")</f>
        <v>0</v>
      </c>
      <c r="D572" s="119"/>
      <c r="E572" s="105"/>
      <c r="F572" s="105"/>
      <c r="G572" s="96"/>
    </row>
    <row r="573" spans="1:7" ht="22.5" x14ac:dyDescent="0.45">
      <c r="A573" s="184" t="s">
        <v>51</v>
      </c>
      <c r="B573" s="104">
        <v>2</v>
      </c>
      <c r="C573" s="118" t="str">
        <f>IF(B573=0, -10, "0")</f>
        <v>0</v>
      </c>
      <c r="D573" s="119"/>
      <c r="E573" s="105"/>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5"/>
      <c r="F575" s="105"/>
      <c r="G575" s="96"/>
    </row>
    <row r="576" spans="1:7" ht="21" x14ac:dyDescent="0.4">
      <c r="A576" s="139" t="s">
        <v>380</v>
      </c>
      <c r="B576" s="104">
        <v>2</v>
      </c>
      <c r="C576" s="118" t="str">
        <f>IF(B576=0, -5, "0")</f>
        <v>0</v>
      </c>
      <c r="D576" s="240"/>
      <c r="E576" s="105"/>
      <c r="F576" s="105"/>
      <c r="G576" s="96"/>
    </row>
    <row r="577" spans="1:7" ht="21" x14ac:dyDescent="0.4">
      <c r="A577" s="103" t="s">
        <v>217</v>
      </c>
      <c r="B577" s="104">
        <v>2</v>
      </c>
      <c r="C577" s="104"/>
      <c r="D577" s="105"/>
      <c r="E577" s="105"/>
      <c r="F577" s="105"/>
      <c r="G577" s="96"/>
    </row>
    <row r="578" spans="1:7" ht="21" x14ac:dyDescent="0.4">
      <c r="A578" s="407" t="s">
        <v>34</v>
      </c>
      <c r="B578" s="407"/>
      <c r="C578" s="419"/>
      <c r="D578" s="327">
        <f>SUM(B569:C577)</f>
        <v>17</v>
      </c>
      <c r="E578" s="96"/>
      <c r="F578" s="96"/>
      <c r="G578" s="96"/>
    </row>
    <row r="579" spans="1:7" ht="21" x14ac:dyDescent="0.4">
      <c r="A579" s="407" t="s">
        <v>33</v>
      </c>
      <c r="B579" s="407"/>
      <c r="C579" s="407"/>
      <c r="D579" s="298">
        <f>D578/(COUNT(B569:C577)*2)</f>
        <v>0.94444444444444442</v>
      </c>
      <c r="E579" s="96"/>
      <c r="F579" s="96"/>
      <c r="G579" s="96"/>
    </row>
    <row r="580" spans="1:7" ht="21" x14ac:dyDescent="0.4">
      <c r="A580" s="299"/>
      <c r="B580" s="300"/>
      <c r="C580" s="300"/>
      <c r="D580" s="301"/>
      <c r="E580" s="96"/>
      <c r="F580" s="96"/>
      <c r="G580" s="96"/>
    </row>
    <row r="581" spans="1:7" ht="39.75" customHeight="1" x14ac:dyDescent="0.4">
      <c r="A581" s="420" t="s">
        <v>23</v>
      </c>
      <c r="B581" s="421"/>
      <c r="C581" s="421"/>
      <c r="D581" s="421"/>
      <c r="E581" s="421"/>
      <c r="F581" s="422"/>
      <c r="G581" s="96"/>
    </row>
    <row r="582" spans="1:7" ht="21" x14ac:dyDescent="0.4">
      <c r="A582" s="103" t="s">
        <v>87</v>
      </c>
      <c r="B582" s="104">
        <v>2</v>
      </c>
      <c r="C582" s="104"/>
      <c r="D582" s="105"/>
      <c r="E582" s="105"/>
      <c r="F582" s="105"/>
      <c r="G582" s="96"/>
    </row>
    <row r="583" spans="1:7" ht="22.5" customHeight="1" x14ac:dyDescent="0.45">
      <c r="A583" s="184" t="s">
        <v>7</v>
      </c>
      <c r="B583" s="104">
        <v>2</v>
      </c>
      <c r="C583" s="118" t="str">
        <f>IF(B583=0, -10, "0")</f>
        <v>0</v>
      </c>
      <c r="D583" s="141"/>
      <c r="E583" s="105"/>
      <c r="F583" s="105"/>
      <c r="G583" s="96"/>
    </row>
    <row r="584" spans="1:7" ht="22.5" customHeight="1" x14ac:dyDescent="0.4">
      <c r="A584" s="103" t="s">
        <v>112</v>
      </c>
      <c r="B584" s="104">
        <v>2</v>
      </c>
      <c r="C584" s="104"/>
      <c r="D584" s="141"/>
      <c r="E584" s="105"/>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5"/>
      <c r="F587" s="105"/>
      <c r="G587" s="96"/>
    </row>
    <row r="588" spans="1:7" s="332" customFormat="1" ht="39.75" customHeight="1" x14ac:dyDescent="0.3">
      <c r="A588" s="423" t="s">
        <v>370</v>
      </c>
      <c r="B588" s="424"/>
      <c r="C588" s="424"/>
      <c r="D588" s="424"/>
      <c r="E588" s="424"/>
      <c r="F588" s="424"/>
      <c r="G588" s="424"/>
    </row>
    <row r="589" spans="1:7" ht="48.75" customHeight="1" x14ac:dyDescent="0.4">
      <c r="A589" s="107" t="s">
        <v>322</v>
      </c>
      <c r="B589" s="104">
        <v>2</v>
      </c>
      <c r="C589" s="212"/>
      <c r="D589" s="141"/>
      <c r="E589" s="105"/>
      <c r="F589" s="105"/>
      <c r="G589" s="96"/>
    </row>
    <row r="590" spans="1:7" ht="21" x14ac:dyDescent="0.4">
      <c r="A590" s="139" t="s">
        <v>380</v>
      </c>
      <c r="B590" s="104">
        <v>2</v>
      </c>
      <c r="C590" s="140" t="str">
        <f>IF(B590=0, -5, "0")</f>
        <v>0</v>
      </c>
      <c r="D590" s="141"/>
      <c r="E590" s="105"/>
      <c r="F590" s="105"/>
      <c r="G590" s="96"/>
    </row>
    <row r="591" spans="1:7" ht="39.75" customHeight="1" x14ac:dyDescent="0.4">
      <c r="A591" s="103" t="s">
        <v>296</v>
      </c>
      <c r="B591" s="104">
        <v>2</v>
      </c>
      <c r="C591" s="104"/>
      <c r="D591" s="141"/>
      <c r="E591" s="105"/>
      <c r="F591" s="105"/>
      <c r="G591" s="96"/>
    </row>
    <row r="592" spans="1:7" ht="21" x14ac:dyDescent="0.4">
      <c r="A592" s="130" t="s">
        <v>363</v>
      </c>
      <c r="B592" s="104">
        <v>2</v>
      </c>
      <c r="C592" s="104"/>
      <c r="D592" s="121"/>
      <c r="E592" s="363"/>
      <c r="F592" s="105"/>
      <c r="G592" s="96"/>
    </row>
    <row r="593" spans="1:7" ht="21" x14ac:dyDescent="0.4">
      <c r="A593" s="152" t="s">
        <v>321</v>
      </c>
      <c r="B593" s="104">
        <v>2</v>
      </c>
      <c r="C593" s="104"/>
      <c r="D593" s="103"/>
      <c r="E593" s="105"/>
      <c r="F593" s="105"/>
      <c r="G593" s="96"/>
    </row>
    <row r="594" spans="1:7" ht="21" x14ac:dyDescent="0.4">
      <c r="A594" s="107" t="s">
        <v>388</v>
      </c>
      <c r="B594" s="104">
        <v>2</v>
      </c>
      <c r="C594" s="104"/>
      <c r="D594" s="240"/>
      <c r="E594" s="105"/>
      <c r="F594" s="105"/>
      <c r="G594" s="96"/>
    </row>
    <row r="595" spans="1:7" ht="83.25" customHeight="1" x14ac:dyDescent="0.4">
      <c r="A595" s="133" t="s">
        <v>427</v>
      </c>
      <c r="B595" s="104">
        <v>1</v>
      </c>
      <c r="C595" s="104"/>
      <c r="D595" s="319">
        <v>0.5</v>
      </c>
      <c r="E595" s="355"/>
      <c r="F595" s="353"/>
      <c r="G595" s="96"/>
    </row>
    <row r="596" spans="1:7" ht="21" x14ac:dyDescent="0.4">
      <c r="A596" s="407" t="s">
        <v>34</v>
      </c>
      <c r="B596" s="407"/>
      <c r="C596" s="419"/>
      <c r="D596" s="327">
        <f>SUM(B589:C595,B582:C587)</f>
        <v>25</v>
      </c>
      <c r="E596" s="96"/>
      <c r="F596" s="96"/>
      <c r="G596" s="96"/>
    </row>
    <row r="597" spans="1:7" ht="21" x14ac:dyDescent="0.4">
      <c r="A597" s="407" t="s">
        <v>33</v>
      </c>
      <c r="B597" s="407"/>
      <c r="C597" s="407"/>
      <c r="D597" s="298">
        <f>D596/(COUNT(B582:C587,B589:C595)*2)</f>
        <v>0.96153846153846156</v>
      </c>
      <c r="E597" s="96"/>
      <c r="F597" s="96"/>
      <c r="G597" s="96"/>
    </row>
    <row r="598" spans="1:7" ht="21" x14ac:dyDescent="0.4">
      <c r="A598" s="299"/>
      <c r="B598" s="300"/>
      <c r="C598" s="302"/>
      <c r="D598" s="303"/>
      <c r="E598" s="96"/>
      <c r="F598" s="96"/>
      <c r="G598" s="96"/>
    </row>
    <row r="599" spans="1:7" ht="22.5" x14ac:dyDescent="0.45">
      <c r="A599" s="326" t="s">
        <v>37</v>
      </c>
      <c r="B599" s="124"/>
      <c r="C599" s="125"/>
      <c r="D599" s="126">
        <f>SUM(D596,D578)</f>
        <v>42</v>
      </c>
      <c r="E599" s="239"/>
      <c r="F599" s="239"/>
      <c r="G599" s="96"/>
    </row>
    <row r="600" spans="1:7" ht="22.5" x14ac:dyDescent="0.45">
      <c r="A600" s="413" t="s">
        <v>168</v>
      </c>
      <c r="B600" s="414"/>
      <c r="C600" s="415"/>
      <c r="D600" s="127">
        <f>D599/(COUNT(B569:C577,B589:C595,B582:C587)*2)</f>
        <v>0.95454545454545459</v>
      </c>
      <c r="E600" s="96"/>
      <c r="F600" s="96"/>
      <c r="G600" s="96"/>
    </row>
    <row r="601" spans="1:7" ht="21" x14ac:dyDescent="0.4">
      <c r="A601" s="128"/>
      <c r="B601" s="96"/>
      <c r="C601" s="96"/>
      <c r="G601" s="96"/>
    </row>
    <row r="602" spans="1:7" ht="19.5" customHeight="1" x14ac:dyDescent="0.45">
      <c r="A602" s="406" t="s">
        <v>8</v>
      </c>
      <c r="B602" s="406"/>
      <c r="C602" s="406"/>
      <c r="D602" s="406"/>
      <c r="E602" s="406"/>
      <c r="F602" s="406"/>
      <c r="G602" s="96"/>
    </row>
    <row r="603" spans="1:7" ht="22.5" x14ac:dyDescent="0.4">
      <c r="A603" s="129">
        <f>B11</f>
        <v>43725</v>
      </c>
      <c r="B603" s="96"/>
      <c r="C603" s="96"/>
      <c r="D603" s="114"/>
      <c r="E603" s="114"/>
      <c r="F603" s="114"/>
      <c r="G603" s="96"/>
    </row>
    <row r="604" spans="1:7" ht="21" x14ac:dyDescent="0.4">
      <c r="A604" s="392" t="s">
        <v>28</v>
      </c>
      <c r="B604" s="394" t="s">
        <v>29</v>
      </c>
      <c r="C604" s="394"/>
      <c r="D604" s="394" t="s">
        <v>42</v>
      </c>
      <c r="E604" s="395" t="s">
        <v>264</v>
      </c>
      <c r="F604" s="395" t="s">
        <v>295</v>
      </c>
      <c r="G604" s="96"/>
    </row>
    <row r="605" spans="1:7" ht="18.75" customHeight="1" x14ac:dyDescent="0.4">
      <c r="A605" s="392"/>
      <c r="B605" s="100" t="s">
        <v>32</v>
      </c>
      <c r="C605" s="100" t="s">
        <v>31</v>
      </c>
      <c r="D605" s="394"/>
      <c r="E605" s="395"/>
      <c r="F605" s="395"/>
      <c r="G605" s="96"/>
    </row>
    <row r="606" spans="1:7" ht="18.75" customHeight="1" x14ac:dyDescent="0.4">
      <c r="A606" s="282"/>
      <c r="B606" s="283"/>
      <c r="C606" s="283"/>
      <c r="D606" s="283"/>
      <c r="E606" s="354"/>
      <c r="F606" s="324"/>
      <c r="G606" s="96"/>
    </row>
    <row r="607" spans="1:7" ht="24.75" x14ac:dyDescent="0.4">
      <c r="A607" s="284" t="s">
        <v>90</v>
      </c>
      <c r="B607" s="114"/>
      <c r="C607" s="397"/>
      <c r="D607" s="397"/>
      <c r="E607" s="397"/>
      <c r="F607" s="398"/>
      <c r="G607" s="96"/>
    </row>
    <row r="608" spans="1:7" ht="21" x14ac:dyDescent="0.4">
      <c r="A608" s="132" t="s">
        <v>89</v>
      </c>
      <c r="B608" s="104">
        <v>2</v>
      </c>
      <c r="C608" s="104"/>
      <c r="D608" s="105"/>
      <c r="E608" s="105"/>
      <c r="F608" s="105"/>
      <c r="G608" s="96"/>
    </row>
    <row r="609" spans="1:7" ht="21" x14ac:dyDescent="0.4">
      <c r="A609" s="132" t="s">
        <v>219</v>
      </c>
      <c r="B609" s="104">
        <v>2</v>
      </c>
      <c r="C609" s="104"/>
      <c r="D609" s="105"/>
      <c r="E609" s="105"/>
      <c r="F609" s="105"/>
      <c r="G609" s="96"/>
    </row>
    <row r="610" spans="1:7" ht="21" x14ac:dyDescent="0.4">
      <c r="A610" s="130" t="s">
        <v>25</v>
      </c>
      <c r="B610" s="104">
        <v>2</v>
      </c>
      <c r="C610" s="104"/>
      <c r="D610" s="105"/>
      <c r="E610" s="105"/>
      <c r="F610" s="105"/>
      <c r="G610" s="96"/>
    </row>
    <row r="611" spans="1:7" ht="21" x14ac:dyDescent="0.4">
      <c r="A611" s="130" t="s">
        <v>11</v>
      </c>
      <c r="B611" s="104">
        <v>2</v>
      </c>
      <c r="C611" s="104"/>
      <c r="D611" s="105"/>
      <c r="E611" s="105"/>
      <c r="F611" s="105"/>
      <c r="G611" s="96"/>
    </row>
    <row r="612" spans="1:7" ht="22.5" x14ac:dyDescent="0.45">
      <c r="A612" s="184" t="s">
        <v>50</v>
      </c>
      <c r="B612" s="104">
        <v>2</v>
      </c>
      <c r="C612" s="118" t="str">
        <f>IF(B612=0, -10, "0")</f>
        <v>0</v>
      </c>
      <c r="D612" s="105"/>
      <c r="E612" s="105"/>
      <c r="F612" s="105"/>
      <c r="G612" s="96"/>
    </row>
    <row r="613" spans="1:7" ht="21" x14ac:dyDescent="0.4">
      <c r="A613" s="130" t="s">
        <v>112</v>
      </c>
      <c r="B613" s="104">
        <v>2</v>
      </c>
      <c r="C613" s="136"/>
      <c r="D613" s="105"/>
      <c r="E613" s="105"/>
      <c r="F613" s="105"/>
      <c r="G613" s="96"/>
    </row>
    <row r="614" spans="1:7" ht="21" x14ac:dyDescent="0.4">
      <c r="A614" s="130" t="s">
        <v>201</v>
      </c>
      <c r="B614" s="104">
        <v>2</v>
      </c>
      <c r="C614" s="104"/>
      <c r="D614" s="103"/>
      <c r="E614" s="105"/>
      <c r="F614" s="105"/>
      <c r="G614" s="96"/>
    </row>
    <row r="615" spans="1:7" ht="45" x14ac:dyDescent="0.4">
      <c r="A615" s="199" t="s">
        <v>437</v>
      </c>
      <c r="B615" s="104">
        <v>2</v>
      </c>
      <c r="C615" s="118" t="str">
        <f>IF(B615=0, -10, "0")</f>
        <v>0</v>
      </c>
      <c r="D615" s="105"/>
      <c r="E615" s="105"/>
      <c r="F615" s="105"/>
      <c r="G615" s="96"/>
    </row>
    <row r="616" spans="1:7" ht="21" x14ac:dyDescent="0.4">
      <c r="A616" s="407" t="s">
        <v>34</v>
      </c>
      <c r="B616" s="407"/>
      <c r="C616" s="407"/>
      <c r="D616" s="327">
        <f>SUM(B608:C615)</f>
        <v>16</v>
      </c>
      <c r="E616" s="408"/>
      <c r="F616" s="409"/>
      <c r="G616" s="96"/>
    </row>
    <row r="617" spans="1:7" ht="21" x14ac:dyDescent="0.4">
      <c r="A617" s="407" t="s">
        <v>33</v>
      </c>
      <c r="B617" s="407"/>
      <c r="C617" s="407"/>
      <c r="D617" s="298">
        <f>D616/(COUNT(B608:C615)*2)</f>
        <v>1</v>
      </c>
      <c r="E617" s="410"/>
      <c r="F617" s="411"/>
      <c r="G617" s="96"/>
    </row>
    <row r="618" spans="1:7" ht="21" x14ac:dyDescent="0.4">
      <c r="A618" s="128"/>
      <c r="B618" s="96"/>
      <c r="C618" s="412"/>
      <c r="D618" s="412"/>
      <c r="E618" s="412"/>
      <c r="F618" s="412"/>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5"/>
      <c r="F620" s="105"/>
      <c r="G620" s="96"/>
    </row>
    <row r="621" spans="1:7" ht="24.75" customHeight="1" x14ac:dyDescent="0.45">
      <c r="A621" s="184" t="s">
        <v>50</v>
      </c>
      <c r="B621" s="104">
        <v>2</v>
      </c>
      <c r="C621" s="118" t="str">
        <f>IF(B621=0, -10, "0")</f>
        <v>0</v>
      </c>
      <c r="D621" s="119"/>
      <c r="E621" s="105"/>
      <c r="F621" s="105"/>
      <c r="G621" s="96"/>
    </row>
    <row r="622" spans="1:7" ht="21" x14ac:dyDescent="0.4">
      <c r="A622" s="103" t="s">
        <v>184</v>
      </c>
      <c r="B622" s="104">
        <v>2</v>
      </c>
      <c r="C622" s="104"/>
      <c r="D622" s="171"/>
      <c r="E622" s="105"/>
      <c r="F622" s="105"/>
      <c r="G622" s="96"/>
    </row>
    <row r="623" spans="1:7" ht="21" x14ac:dyDescent="0.4">
      <c r="A623" s="103" t="s">
        <v>12</v>
      </c>
      <c r="B623" s="104">
        <v>2</v>
      </c>
      <c r="C623" s="104"/>
      <c r="D623" s="105"/>
      <c r="E623" s="105"/>
      <c r="F623" s="105"/>
      <c r="G623" s="96"/>
    </row>
    <row r="624" spans="1:7" ht="21" x14ac:dyDescent="0.4">
      <c r="A624" s="133" t="s">
        <v>91</v>
      </c>
      <c r="B624" s="104">
        <v>1</v>
      </c>
      <c r="C624" s="104"/>
      <c r="D624" s="133" t="s">
        <v>494</v>
      </c>
      <c r="E624" s="105"/>
      <c r="F624" s="105"/>
      <c r="G624" s="96"/>
    </row>
    <row r="625" spans="1:16382" ht="21" x14ac:dyDescent="0.4">
      <c r="A625" s="163" t="s">
        <v>400</v>
      </c>
      <c r="B625" s="104">
        <v>2</v>
      </c>
      <c r="C625" s="118"/>
      <c r="D625" s="55"/>
      <c r="E625" s="105"/>
      <c r="F625" s="105"/>
      <c r="G625" s="96"/>
    </row>
    <row r="626" spans="1:16382" ht="22.5" customHeight="1" x14ac:dyDescent="0.4">
      <c r="A626" s="163" t="s">
        <v>399</v>
      </c>
      <c r="B626" s="104">
        <v>2</v>
      </c>
      <c r="C626" s="118"/>
      <c r="D626" s="55"/>
      <c r="E626" s="105"/>
      <c r="F626" s="105"/>
      <c r="G626" s="96"/>
    </row>
    <row r="627" spans="1:16382" ht="49.5" customHeight="1" x14ac:dyDescent="0.4">
      <c r="A627" s="173" t="s">
        <v>437</v>
      </c>
      <c r="B627" s="104">
        <v>2</v>
      </c>
      <c r="C627" s="118" t="str">
        <f>IF(B627=0, -10, "0")</f>
        <v>0</v>
      </c>
      <c r="D627" s="55"/>
      <c r="E627" s="105"/>
      <c r="F627" s="105"/>
      <c r="G627" s="96"/>
    </row>
    <row r="628" spans="1:16382" ht="21" customHeight="1" x14ac:dyDescent="0.4">
      <c r="A628" s="139" t="s">
        <v>131</v>
      </c>
      <c r="B628" s="104">
        <v>2</v>
      </c>
      <c r="C628" s="140" t="str">
        <f>IF(B628=0, -5, "0")</f>
        <v>0</v>
      </c>
      <c r="D628" s="257"/>
      <c r="E628" s="105"/>
      <c r="F628" s="105"/>
      <c r="G628" s="96"/>
    </row>
    <row r="629" spans="1:16382" ht="22.5" x14ac:dyDescent="0.4">
      <c r="A629" s="399" t="s">
        <v>34</v>
      </c>
      <c r="B629" s="400"/>
      <c r="C629" s="401"/>
      <c r="D629" s="201">
        <f>SUM(B620:C628)</f>
        <v>17</v>
      </c>
      <c r="E629" s="258"/>
      <c r="F629" s="258"/>
      <c r="G629" s="256"/>
    </row>
    <row r="630" spans="1:16382" ht="22.5" x14ac:dyDescent="0.4">
      <c r="A630" s="108" t="s">
        <v>33</v>
      </c>
      <c r="B630" s="109"/>
      <c r="C630" s="109"/>
      <c r="D630" s="111">
        <f>D629/(COUNT(B620:C628)*2)</f>
        <v>0.94444444444444442</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97"/>
      <c r="D632" s="397"/>
      <c r="E632" s="397"/>
      <c r="F632" s="398"/>
      <c r="G632" s="96"/>
    </row>
    <row r="633" spans="1:16382" ht="20.25" customHeight="1" x14ac:dyDescent="0.4">
      <c r="A633" s="103" t="s">
        <v>83</v>
      </c>
      <c r="B633" s="104">
        <v>2</v>
      </c>
      <c r="C633" s="104"/>
      <c r="D633" s="105"/>
      <c r="E633" s="105"/>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5"/>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5"/>
      <c r="F636" s="105"/>
      <c r="G636" s="96"/>
    </row>
    <row r="637" spans="1:16382" ht="34.5" customHeight="1" x14ac:dyDescent="0.4">
      <c r="A637" s="163" t="s">
        <v>400</v>
      </c>
      <c r="B637" s="104">
        <v>2</v>
      </c>
      <c r="C637" s="104"/>
      <c r="D637" s="55"/>
      <c r="E637" s="105"/>
      <c r="F637" s="105"/>
      <c r="G637" s="96"/>
    </row>
    <row r="638" spans="1:16382" ht="21" x14ac:dyDescent="0.4">
      <c r="A638" s="163" t="s">
        <v>399</v>
      </c>
      <c r="B638" s="104">
        <v>2</v>
      </c>
      <c r="C638" s="118"/>
      <c r="D638" s="55"/>
      <c r="E638" s="105"/>
      <c r="F638" s="105"/>
      <c r="G638" s="96"/>
    </row>
    <row r="639" spans="1:16382" ht="22.5" x14ac:dyDescent="0.4">
      <c r="A639" s="399" t="s">
        <v>34</v>
      </c>
      <c r="B639" s="400"/>
      <c r="C639" s="401"/>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02"/>
      <c r="B641" s="402"/>
      <c r="C641" s="402"/>
      <c r="D641" s="402"/>
      <c r="E641" s="402"/>
      <c r="F641" s="402"/>
      <c r="G641" s="402"/>
    </row>
    <row r="642" spans="1:7" ht="24.75" x14ac:dyDescent="0.4">
      <c r="A642" s="284" t="s">
        <v>26</v>
      </c>
      <c r="B642" s="397"/>
      <c r="C642" s="397"/>
      <c r="D642" s="397"/>
      <c r="E642" s="397"/>
      <c r="F642" s="398"/>
      <c r="G642" s="90"/>
    </row>
    <row r="643" spans="1:7" ht="21" x14ac:dyDescent="0.4">
      <c r="A643" s="133" t="s">
        <v>221</v>
      </c>
      <c r="B643" s="104">
        <v>2</v>
      </c>
      <c r="C643" s="104"/>
      <c r="D643" s="135"/>
      <c r="E643" s="105"/>
      <c r="F643" s="105"/>
      <c r="G643" s="90"/>
    </row>
    <row r="644" spans="1:7" ht="21" x14ac:dyDescent="0.4">
      <c r="A644" s="163" t="s">
        <v>400</v>
      </c>
      <c r="B644" s="104">
        <v>2</v>
      </c>
      <c r="C644" s="118"/>
      <c r="D644" s="135"/>
      <c r="E644" s="105"/>
      <c r="F644" s="105"/>
      <c r="G644" s="90"/>
    </row>
    <row r="645" spans="1:7" ht="21" x14ac:dyDescent="0.4">
      <c r="A645" s="163" t="s">
        <v>399</v>
      </c>
      <c r="B645" s="104">
        <v>2</v>
      </c>
      <c r="C645" s="118"/>
      <c r="D645" s="135"/>
      <c r="E645" s="105"/>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5"/>
      <c r="F649" s="105"/>
      <c r="G649" s="90"/>
    </row>
    <row r="650" spans="1:7" ht="21" x14ac:dyDescent="0.4">
      <c r="A650" s="403" t="s">
        <v>304</v>
      </c>
      <c r="B650" s="404"/>
      <c r="C650" s="404"/>
      <c r="D650" s="404"/>
      <c r="E650" s="404"/>
      <c r="F650" s="405"/>
      <c r="G650" s="90"/>
    </row>
    <row r="651" spans="1:7" ht="21" x14ac:dyDescent="0.4">
      <c r="A651" s="107" t="s">
        <v>322</v>
      </c>
      <c r="B651" s="104">
        <v>2</v>
      </c>
      <c r="C651" s="241"/>
      <c r="D651" s="135"/>
      <c r="E651" s="105"/>
      <c r="F651" s="105"/>
      <c r="G651" s="90"/>
    </row>
    <row r="652" spans="1:7" ht="21" x14ac:dyDescent="0.4">
      <c r="A652" s="103" t="s">
        <v>296</v>
      </c>
      <c r="B652" s="104">
        <v>2</v>
      </c>
      <c r="C652" s="104"/>
      <c r="D652" s="135"/>
      <c r="E652" s="105"/>
      <c r="F652" s="105"/>
      <c r="G652" s="90"/>
    </row>
    <row r="653" spans="1:7" ht="27.75" customHeight="1" x14ac:dyDescent="0.4">
      <c r="A653" s="130" t="s">
        <v>363</v>
      </c>
      <c r="B653" s="104">
        <v>2</v>
      </c>
      <c r="C653" s="104"/>
      <c r="D653" s="135"/>
      <c r="E653" s="105"/>
      <c r="F653" s="105"/>
      <c r="G653" s="96"/>
    </row>
    <row r="654" spans="1:7" ht="21" x14ac:dyDescent="0.4">
      <c r="A654" s="310" t="s">
        <v>311</v>
      </c>
      <c r="B654" s="104">
        <v>2</v>
      </c>
      <c r="C654" s="118" t="str">
        <f>IF(B654=0, -5, "0")</f>
        <v>0</v>
      </c>
      <c r="D654" s="121"/>
      <c r="E654" s="363"/>
      <c r="F654" s="105"/>
      <c r="G654" s="96"/>
    </row>
    <row r="655" spans="1:7" ht="21" x14ac:dyDescent="0.4">
      <c r="A655" s="152" t="s">
        <v>321</v>
      </c>
      <c r="B655" s="104">
        <v>2</v>
      </c>
      <c r="C655" s="118"/>
      <c r="D655" s="55"/>
      <c r="E655" s="56"/>
      <c r="F655" s="105"/>
      <c r="G655" s="96"/>
    </row>
    <row r="656" spans="1:7" ht="21" x14ac:dyDescent="0.4">
      <c r="A656" s="107" t="s">
        <v>388</v>
      </c>
      <c r="B656" s="104">
        <v>2</v>
      </c>
      <c r="C656" s="118"/>
      <c r="D656" s="55"/>
      <c r="E656" s="56"/>
      <c r="F656" s="105"/>
      <c r="G656" s="96"/>
    </row>
    <row r="657" spans="1:7" ht="88.5" customHeight="1" x14ac:dyDescent="0.4">
      <c r="A657" s="103" t="s">
        <v>402</v>
      </c>
      <c r="B657" s="104">
        <v>2</v>
      </c>
      <c r="C657" s="104"/>
      <c r="D657" s="319">
        <v>1</v>
      </c>
      <c r="E657" s="355"/>
      <c r="F657" s="353"/>
      <c r="G657" s="96"/>
    </row>
    <row r="658" spans="1:7" ht="21" x14ac:dyDescent="0.4">
      <c r="A658" s="123" t="s">
        <v>34</v>
      </c>
      <c r="B658" s="123"/>
      <c r="C658" s="123"/>
      <c r="D658" s="123">
        <f>SUM(B651:C657,B643:C649)</f>
        <v>28</v>
      </c>
      <c r="E658" s="96"/>
      <c r="F658" s="96"/>
      <c r="G658" s="96"/>
    </row>
    <row r="659" spans="1:7" ht="21" x14ac:dyDescent="0.4">
      <c r="A659" s="108" t="s">
        <v>33</v>
      </c>
      <c r="B659" s="109"/>
      <c r="C659" s="110"/>
      <c r="D659" s="111">
        <f>D658/(COUNT(B651:C657,B643:C649)*2)</f>
        <v>1</v>
      </c>
      <c r="E659" s="96"/>
      <c r="F659" s="96"/>
      <c r="G659" s="96"/>
    </row>
    <row r="660" spans="1:7" ht="21" x14ac:dyDescent="0.4">
      <c r="A660" s="112"/>
      <c r="B660" s="96"/>
      <c r="C660" s="96"/>
      <c r="D660" s="96"/>
      <c r="E660" s="96"/>
      <c r="F660" s="96"/>
      <c r="G660" s="96"/>
    </row>
    <row r="661" spans="1:7" ht="22.5" x14ac:dyDescent="0.45">
      <c r="A661" s="326" t="s">
        <v>38</v>
      </c>
      <c r="B661" s="153"/>
      <c r="C661" s="154"/>
      <c r="D661" s="126">
        <f>SUM(D616,D629,D639,D658)</f>
        <v>73</v>
      </c>
      <c r="E661" s="96"/>
      <c r="F661" s="96"/>
      <c r="G661" s="96"/>
    </row>
    <row r="662" spans="1:7" ht="22.5" x14ac:dyDescent="0.45">
      <c r="A662" s="326" t="s">
        <v>169</v>
      </c>
      <c r="B662" s="153"/>
      <c r="C662" s="154"/>
      <c r="D662" s="127">
        <f>D661/(COUNT(B651:C657,B620:C628,B633:C638,B608:C615,B643:C649)*2)</f>
        <v>0.98648648648648651</v>
      </c>
      <c r="G662" s="96"/>
    </row>
    <row r="663" spans="1:7" ht="21" x14ac:dyDescent="0.4">
      <c r="A663" s="112"/>
      <c r="B663" s="96"/>
      <c r="C663" s="96"/>
      <c r="D663" s="96"/>
      <c r="E663" s="96"/>
      <c r="F663" s="96"/>
      <c r="G663" s="96"/>
    </row>
    <row r="664" spans="1:7" ht="21" x14ac:dyDescent="0.4">
      <c r="A664" s="206"/>
      <c r="B664" s="96"/>
      <c r="C664" s="96"/>
      <c r="G664" s="96"/>
    </row>
    <row r="665" spans="1:7" ht="22.5" x14ac:dyDescent="0.45">
      <c r="A665" s="406" t="s">
        <v>346</v>
      </c>
      <c r="B665" s="406"/>
      <c r="C665" s="406"/>
      <c r="D665" s="406"/>
      <c r="E665" s="406"/>
      <c r="F665" s="406"/>
      <c r="G665" s="96"/>
    </row>
    <row r="666" spans="1:7" ht="21" x14ac:dyDescent="0.4">
      <c r="A666" s="198">
        <f>B11</f>
        <v>43725</v>
      </c>
      <c r="B666" s="96"/>
      <c r="C666" s="96"/>
      <c r="D666" s="96"/>
      <c r="E666" s="96"/>
      <c r="F666" s="96"/>
      <c r="G666" s="96"/>
    </row>
    <row r="667" spans="1:7" ht="21.75" customHeight="1" x14ac:dyDescent="0.4">
      <c r="A667" s="392" t="s">
        <v>28</v>
      </c>
      <c r="B667" s="394" t="s">
        <v>29</v>
      </c>
      <c r="C667" s="394"/>
      <c r="D667" s="394" t="s">
        <v>42</v>
      </c>
      <c r="E667" s="395" t="s">
        <v>264</v>
      </c>
      <c r="F667" s="395" t="s">
        <v>295</v>
      </c>
      <c r="G667" s="96"/>
    </row>
    <row r="668" spans="1:7" ht="21" x14ac:dyDescent="0.4">
      <c r="A668" s="392"/>
      <c r="B668" s="100" t="s">
        <v>32</v>
      </c>
      <c r="C668" s="100" t="s">
        <v>31</v>
      </c>
      <c r="D668" s="394"/>
      <c r="E668" s="395"/>
      <c r="F668" s="395"/>
      <c r="G668" s="96"/>
    </row>
    <row r="669" spans="1:7" ht="22.5" x14ac:dyDescent="0.4">
      <c r="A669" s="282"/>
      <c r="B669" s="283"/>
      <c r="C669" s="283"/>
      <c r="D669" s="283"/>
      <c r="E669" s="354"/>
      <c r="F669" s="324"/>
      <c r="G669" s="96"/>
    </row>
    <row r="670" spans="1:7" ht="21" x14ac:dyDescent="0.4">
      <c r="A670" s="103" t="s">
        <v>372</v>
      </c>
      <c r="B670" s="104">
        <v>2</v>
      </c>
      <c r="C670" s="104"/>
      <c r="D670" s="105"/>
      <c r="E670" s="105"/>
      <c r="F670" s="105"/>
      <c r="G670" s="96"/>
    </row>
    <row r="671" spans="1:7" ht="21" x14ac:dyDescent="0.4">
      <c r="A671" s="103" t="s">
        <v>348</v>
      </c>
      <c r="B671" s="104">
        <v>2</v>
      </c>
      <c r="C671" s="104"/>
      <c r="D671" s="105"/>
      <c r="E671" s="105"/>
      <c r="F671" s="105"/>
      <c r="G671" s="96"/>
    </row>
    <row r="672" spans="1:7" ht="42" x14ac:dyDescent="0.4">
      <c r="A672" s="139" t="s">
        <v>43</v>
      </c>
      <c r="B672" s="104">
        <v>2</v>
      </c>
      <c r="C672" s="118" t="str">
        <f>IF(B672=0, -5, "0")</f>
        <v>0</v>
      </c>
      <c r="D672" s="105"/>
      <c r="E672" s="105"/>
      <c r="F672" s="105"/>
      <c r="G672" s="96"/>
    </row>
    <row r="673" spans="1:7" ht="21" x14ac:dyDescent="0.4">
      <c r="A673" s="133" t="s">
        <v>93</v>
      </c>
      <c r="B673" s="104">
        <v>2</v>
      </c>
      <c r="C673" s="104"/>
      <c r="D673" s="106"/>
      <c r="E673" s="105"/>
      <c r="F673" s="105"/>
      <c r="G673" s="96"/>
    </row>
    <row r="674" spans="1:7" ht="21" x14ac:dyDescent="0.4">
      <c r="A674" s="103" t="s">
        <v>66</v>
      </c>
      <c r="B674" s="104">
        <v>2</v>
      </c>
      <c r="C674" s="104"/>
      <c r="D674" s="207"/>
      <c r="E674" s="105"/>
      <c r="F674" s="105"/>
      <c r="G674" s="96"/>
    </row>
    <row r="675" spans="1:7" ht="42" x14ac:dyDescent="0.4">
      <c r="A675" s="103" t="s">
        <v>155</v>
      </c>
      <c r="B675" s="104">
        <v>2</v>
      </c>
      <c r="C675" s="104"/>
      <c r="D675" s="207"/>
      <c r="E675" s="105"/>
      <c r="F675" s="105"/>
      <c r="G675" s="96"/>
    </row>
    <row r="676" spans="1:7" ht="21" x14ac:dyDescent="0.4">
      <c r="A676" s="107" t="s">
        <v>289</v>
      </c>
      <c r="B676" s="104">
        <v>2</v>
      </c>
      <c r="C676" s="106"/>
      <c r="D676" s="207"/>
      <c r="E676" s="105"/>
      <c r="F676" s="105"/>
      <c r="G676" s="96"/>
    </row>
    <row r="677" spans="1:7" ht="42" x14ac:dyDescent="0.4">
      <c r="A677" s="311" t="s">
        <v>290</v>
      </c>
      <c r="B677" s="104">
        <v>2</v>
      </c>
      <c r="C677" s="140" t="str">
        <f>IF(B677=0, -5, "0")</f>
        <v>0</v>
      </c>
      <c r="D677" s="160"/>
      <c r="E677" s="160"/>
      <c r="F677" s="105"/>
      <c r="G677" s="96"/>
    </row>
    <row r="678" spans="1:7" ht="42" x14ac:dyDescent="0.4">
      <c r="A678" s="107" t="s">
        <v>373</v>
      </c>
      <c r="B678" s="104">
        <v>2</v>
      </c>
      <c r="C678" s="159"/>
      <c r="D678" s="222"/>
      <c r="E678" s="160"/>
      <c r="F678" s="105"/>
      <c r="G678" s="96"/>
    </row>
    <row r="679" spans="1:7" ht="21" x14ac:dyDescent="0.4">
      <c r="A679" s="107" t="s">
        <v>382</v>
      </c>
      <c r="B679" s="104">
        <v>2</v>
      </c>
      <c r="C679" s="159"/>
      <c r="D679" s="223"/>
      <c r="E679" s="160"/>
      <c r="F679" s="105"/>
      <c r="G679" s="96"/>
    </row>
    <row r="680" spans="1:7" ht="30" customHeight="1" x14ac:dyDescent="0.4">
      <c r="A680" s="192" t="s">
        <v>13</v>
      </c>
      <c r="B680" s="104">
        <v>2</v>
      </c>
      <c r="C680" s="216"/>
      <c r="D680" s="207"/>
      <c r="E680" s="105"/>
      <c r="F680" s="105"/>
      <c r="G680" s="96"/>
    </row>
    <row r="681" spans="1:7" ht="38.25" customHeight="1" x14ac:dyDescent="0.4">
      <c r="A681" s="192" t="s">
        <v>177</v>
      </c>
      <c r="B681" s="104">
        <v>2</v>
      </c>
      <c r="C681" s="216"/>
      <c r="D681" s="207"/>
      <c r="E681" s="105"/>
      <c r="F681" s="105"/>
      <c r="G681" s="96"/>
    </row>
    <row r="682" spans="1:7" ht="80.25" customHeight="1" x14ac:dyDescent="0.4">
      <c r="A682" s="192" t="s">
        <v>14</v>
      </c>
      <c r="B682" s="104">
        <v>2</v>
      </c>
      <c r="C682" s="216"/>
      <c r="D682" s="105"/>
      <c r="E682" s="105"/>
      <c r="F682" s="105"/>
      <c r="G682" s="96"/>
    </row>
    <row r="683" spans="1:7" ht="21" x14ac:dyDescent="0.4">
      <c r="A683" s="107" t="s">
        <v>460</v>
      </c>
      <c r="B683" s="104">
        <v>2</v>
      </c>
      <c r="C683" s="159"/>
      <c r="D683" s="209"/>
      <c r="E683" s="105"/>
      <c r="F683" s="105"/>
      <c r="G683" s="96"/>
    </row>
    <row r="684" spans="1:7" ht="84" x14ac:dyDescent="0.4">
      <c r="A684" s="233" t="s">
        <v>461</v>
      </c>
      <c r="B684" s="104">
        <v>1</v>
      </c>
      <c r="C684" s="140" t="str">
        <f>IF(B684=0, -5, "0")</f>
        <v>0</v>
      </c>
      <c r="D684" s="209" t="s">
        <v>495</v>
      </c>
      <c r="E684" s="105" t="s">
        <v>496</v>
      </c>
      <c r="F684" s="105"/>
      <c r="G684" s="96"/>
    </row>
    <row r="685" spans="1:7" ht="21" x14ac:dyDescent="0.4">
      <c r="A685" s="213" t="s">
        <v>374</v>
      </c>
      <c r="B685" s="104">
        <v>2</v>
      </c>
      <c r="C685" s="118"/>
      <c r="D685" s="121"/>
      <c r="E685" s="363"/>
      <c r="F685" s="105"/>
      <c r="G685" s="96"/>
    </row>
    <row r="686" spans="1:7" ht="21" x14ac:dyDescent="0.4">
      <c r="A686" s="208" t="s">
        <v>312</v>
      </c>
      <c r="B686" s="104">
        <v>2</v>
      </c>
      <c r="C686" s="118"/>
      <c r="D686" s="103"/>
      <c r="E686" s="105"/>
      <c r="F686" s="105"/>
      <c r="G686" s="96"/>
    </row>
    <row r="687" spans="1:7" ht="42" x14ac:dyDescent="0.4">
      <c r="A687" s="208" t="s">
        <v>438</v>
      </c>
      <c r="B687" s="104">
        <v>2</v>
      </c>
      <c r="C687" s="118"/>
      <c r="D687" s="103"/>
      <c r="E687" s="105"/>
      <c r="F687" s="105"/>
      <c r="G687" s="96"/>
    </row>
    <row r="688" spans="1:7" ht="63" x14ac:dyDescent="0.4">
      <c r="A688" s="208" t="s">
        <v>462</v>
      </c>
      <c r="B688" s="104">
        <v>1</v>
      </c>
      <c r="C688" s="118"/>
      <c r="D688" s="240" t="s">
        <v>497</v>
      </c>
      <c r="E688" s="105" t="s">
        <v>498</v>
      </c>
      <c r="F688" s="105"/>
      <c r="G688" s="96"/>
    </row>
    <row r="689" spans="1:7" ht="89.25" customHeight="1" x14ac:dyDescent="0.4">
      <c r="A689" s="107" t="s">
        <v>402</v>
      </c>
      <c r="B689" s="104">
        <v>1</v>
      </c>
      <c r="C689" s="104"/>
      <c r="D689" s="319">
        <v>0.66</v>
      </c>
      <c r="E689" s="355"/>
      <c r="F689" s="353"/>
      <c r="G689" s="96"/>
    </row>
    <row r="690" spans="1:7" ht="22.5" x14ac:dyDescent="0.45">
      <c r="A690" s="326" t="s">
        <v>407</v>
      </c>
      <c r="B690" s="153"/>
      <c r="C690" s="154"/>
      <c r="D690" s="126">
        <f>SUM(B670:C689)</f>
        <v>37</v>
      </c>
      <c r="E690" s="96"/>
      <c r="F690" s="96"/>
      <c r="G690" s="96"/>
    </row>
    <row r="691" spans="1:7" ht="22.5" x14ac:dyDescent="0.45">
      <c r="A691" s="326" t="s">
        <v>408</v>
      </c>
      <c r="B691" s="153"/>
      <c r="C691" s="154"/>
      <c r="D691" s="127">
        <f>D690/(COUNT(B670:C689)*2)</f>
        <v>0.92500000000000004</v>
      </c>
      <c r="G691" s="96"/>
    </row>
    <row r="692" spans="1:7" ht="21" x14ac:dyDescent="0.4">
      <c r="A692" s="202"/>
      <c r="B692" s="259"/>
      <c r="C692" s="259"/>
      <c r="G692" s="215"/>
    </row>
    <row r="693" spans="1:7" ht="21" customHeight="1" x14ac:dyDescent="0.4">
      <c r="A693" s="396" t="s">
        <v>439</v>
      </c>
      <c r="B693" s="396"/>
      <c r="C693" s="396"/>
      <c r="D693" s="396"/>
      <c r="E693" s="396"/>
      <c r="F693" s="396"/>
      <c r="G693" s="215"/>
    </row>
    <row r="694" spans="1:7" ht="21" customHeight="1" x14ac:dyDescent="0.4">
      <c r="A694" s="198">
        <f>B11</f>
        <v>43725</v>
      </c>
      <c r="B694" s="96"/>
      <c r="C694" s="96"/>
      <c r="D694" s="214"/>
      <c r="E694" s="214"/>
      <c r="F694" s="214"/>
      <c r="G694" s="215"/>
    </row>
    <row r="695" spans="1:7" ht="21" x14ac:dyDescent="0.4">
      <c r="A695" s="391" t="s">
        <v>28</v>
      </c>
      <c r="B695" s="393" t="s">
        <v>29</v>
      </c>
      <c r="C695" s="393"/>
      <c r="D695" s="394" t="s">
        <v>42</v>
      </c>
      <c r="E695" s="395" t="s">
        <v>264</v>
      </c>
      <c r="F695" s="395" t="s">
        <v>295</v>
      </c>
      <c r="G695" s="215"/>
    </row>
    <row r="696" spans="1:7" ht="21" x14ac:dyDescent="0.4">
      <c r="A696" s="392"/>
      <c r="B696" s="100" t="s">
        <v>32</v>
      </c>
      <c r="C696" s="100" t="s">
        <v>31</v>
      </c>
      <c r="D696" s="394"/>
      <c r="E696" s="395"/>
      <c r="F696" s="395"/>
      <c r="G696" s="215"/>
    </row>
    <row r="697" spans="1:7" ht="22.5" x14ac:dyDescent="0.4">
      <c r="A697" s="282"/>
      <c r="B697" s="283"/>
      <c r="C697" s="283"/>
      <c r="D697" s="283"/>
      <c r="E697" s="354"/>
      <c r="F697" s="324"/>
      <c r="G697" s="96"/>
    </row>
    <row r="698" spans="1:7" ht="24.75" x14ac:dyDescent="0.4">
      <c r="A698" s="388" t="s">
        <v>299</v>
      </c>
      <c r="B698" s="389"/>
      <c r="C698" s="389"/>
      <c r="D698" s="389"/>
      <c r="E698" s="389"/>
      <c r="F698" s="390"/>
      <c r="G698" s="215"/>
    </row>
    <row r="699" spans="1:7" ht="105" x14ac:dyDescent="0.4">
      <c r="A699" s="133" t="s">
        <v>218</v>
      </c>
      <c r="B699" s="216">
        <v>0</v>
      </c>
      <c r="C699" s="216"/>
      <c r="D699" s="160" t="s">
        <v>499</v>
      </c>
      <c r="E699" s="160"/>
      <c r="F699" s="160"/>
      <c r="G699" s="215"/>
    </row>
    <row r="700" spans="1:7" ht="21" x14ac:dyDescent="0.4">
      <c r="A700" s="133" t="s">
        <v>310</v>
      </c>
      <c r="B700" s="216">
        <v>2</v>
      </c>
      <c r="C700" s="216"/>
      <c r="D700" s="160"/>
      <c r="E700" s="160"/>
      <c r="F700" s="160"/>
      <c r="G700" s="215"/>
    </row>
    <row r="701" spans="1:7" ht="21" x14ac:dyDescent="0.4">
      <c r="A701" s="309" t="s">
        <v>271</v>
      </c>
      <c r="B701" s="216">
        <v>2</v>
      </c>
      <c r="C701" s="188" t="str">
        <f>IF(B701=0, -5, "0")</f>
        <v>0</v>
      </c>
      <c r="D701" s="55"/>
      <c r="E701" s="160"/>
      <c r="F701" s="160"/>
      <c r="G701" s="215"/>
    </row>
    <row r="702" spans="1:7" ht="21" x14ac:dyDescent="0.4">
      <c r="A702" s="133" t="s">
        <v>291</v>
      </c>
      <c r="B702" s="216">
        <v>2</v>
      </c>
      <c r="C702" s="216"/>
      <c r="D702" s="55"/>
      <c r="E702" s="160"/>
      <c r="F702" s="160"/>
      <c r="G702" s="215"/>
    </row>
    <row r="703" spans="1:7" ht="22.5" x14ac:dyDescent="0.4">
      <c r="A703" s="213" t="s">
        <v>315</v>
      </c>
      <c r="B703" s="216">
        <v>2</v>
      </c>
      <c r="C703" s="216"/>
      <c r="D703" s="227"/>
      <c r="E703" s="227"/>
      <c r="F703" s="160"/>
      <c r="G703" s="215"/>
    </row>
    <row r="704" spans="1:7" ht="21" x14ac:dyDescent="0.4">
      <c r="A704" s="108" t="s">
        <v>34</v>
      </c>
      <c r="B704" s="386"/>
      <c r="C704" s="387"/>
      <c r="D704" s="201">
        <f>SUM(B699:C703)</f>
        <v>8</v>
      </c>
      <c r="E704" s="96"/>
      <c r="F704" s="96"/>
      <c r="G704" s="96"/>
    </row>
    <row r="705" spans="1:7" ht="21" x14ac:dyDescent="0.4">
      <c r="A705" s="108" t="s">
        <v>33</v>
      </c>
      <c r="B705" s="386"/>
      <c r="C705" s="387"/>
      <c r="D705" s="306">
        <f>D704/(COUNT(B699:C703)*2)</f>
        <v>0.8</v>
      </c>
      <c r="E705" s="96"/>
      <c r="F705" s="96"/>
      <c r="G705" s="96"/>
    </row>
    <row r="706" spans="1:7" ht="21" x14ac:dyDescent="0.4">
      <c r="A706" s="149"/>
      <c r="B706" s="294"/>
      <c r="C706" s="294"/>
      <c r="D706" s="204"/>
      <c r="E706" s="364"/>
      <c r="F706" s="305"/>
      <c r="G706" s="96"/>
    </row>
    <row r="707" spans="1:7" ht="24.75" x14ac:dyDescent="0.4">
      <c r="A707" s="388" t="s">
        <v>300</v>
      </c>
      <c r="B707" s="389"/>
      <c r="C707" s="389"/>
      <c r="D707" s="389"/>
      <c r="E707" s="389"/>
      <c r="F707" s="390"/>
      <c r="G707" s="96"/>
    </row>
    <row r="708" spans="1:7" ht="21" x14ac:dyDescent="0.4">
      <c r="A708" s="217" t="s">
        <v>3</v>
      </c>
      <c r="B708" s="216">
        <v>2</v>
      </c>
      <c r="C708" s="216"/>
      <c r="D708" s="55"/>
      <c r="E708" s="105"/>
      <c r="F708" s="160"/>
    </row>
    <row r="709" spans="1:7" ht="21" x14ac:dyDescent="0.4">
      <c r="A709" s="217" t="s">
        <v>27</v>
      </c>
      <c r="B709" s="216">
        <v>2</v>
      </c>
      <c r="C709" s="216"/>
      <c r="D709" s="55"/>
      <c r="E709" s="105"/>
      <c r="F709" s="160"/>
    </row>
    <row r="710" spans="1:7" ht="72.75" customHeight="1" x14ac:dyDescent="0.3">
      <c r="A710" s="205" t="s">
        <v>402</v>
      </c>
      <c r="B710" s="104">
        <v>0</v>
      </c>
      <c r="C710" s="104"/>
      <c r="D710" s="319">
        <v>0</v>
      </c>
      <c r="E710" s="365"/>
      <c r="F710" s="321"/>
    </row>
    <row r="711" spans="1:7" ht="21" x14ac:dyDescent="0.3">
      <c r="A711" s="108" t="s">
        <v>34</v>
      </c>
      <c r="B711" s="108"/>
      <c r="C711" s="123"/>
      <c r="D711" s="281">
        <f>SUM(B708:C710)</f>
        <v>4</v>
      </c>
    </row>
    <row r="712" spans="1:7" ht="21" x14ac:dyDescent="0.4">
      <c r="A712" s="108" t="s">
        <v>33</v>
      </c>
      <c r="B712" s="109"/>
      <c r="C712" s="110"/>
      <c r="D712" s="261">
        <f>D711/(COUNT(B708:C710)*2)</f>
        <v>0.66666666666666663</v>
      </c>
      <c r="G712" s="96"/>
    </row>
    <row r="713" spans="1:7" s="264" customFormat="1" ht="21" x14ac:dyDescent="0.4">
      <c r="A713" s="107"/>
      <c r="B713" s="260"/>
      <c r="C713" s="260"/>
      <c r="D713" s="256"/>
      <c r="E713" s="78"/>
      <c r="F713" s="82"/>
      <c r="G713" s="96"/>
    </row>
    <row r="714" spans="1:7" ht="22.5" x14ac:dyDescent="0.45">
      <c r="A714" s="326" t="s">
        <v>409</v>
      </c>
      <c r="B714" s="153"/>
      <c r="C714" s="154"/>
      <c r="D714" s="247">
        <f>SUM(D711,D704)</f>
        <v>12</v>
      </c>
      <c r="G714" s="96"/>
    </row>
    <row r="715" spans="1:7" ht="22.5" x14ac:dyDescent="0.45">
      <c r="A715" s="326" t="s">
        <v>410</v>
      </c>
      <c r="B715" s="153"/>
      <c r="C715" s="154"/>
      <c r="D715" s="127">
        <f>D714/(COUNT(B708:C710,B699:C703)*2)</f>
        <v>0.75</v>
      </c>
      <c r="E715" s="96"/>
      <c r="F715" s="96"/>
    </row>
    <row r="716" spans="1:7" x14ac:dyDescent="0.3">
      <c r="A716" s="2"/>
    </row>
    <row r="717" spans="1:7" s="3" customFormat="1" ht="22.5" x14ac:dyDescent="0.45">
      <c r="A717" s="295" t="s">
        <v>402</v>
      </c>
      <c r="B717" s="36"/>
      <c r="C717" s="36"/>
      <c r="D717" s="320">
        <f>AVERAGE(D710,D689,D657,D595,D555,D515,D466,D419,D361,D295,D240,D181,D127,D43)</f>
        <v>0.62958333333333338</v>
      </c>
      <c r="E717" s="366"/>
      <c r="F717" s="85"/>
      <c r="G717" s="80"/>
    </row>
    <row r="718" spans="1:7" ht="22.5" x14ac:dyDescent="0.3">
      <c r="A718" s="19" t="s">
        <v>403</v>
      </c>
      <c r="B718" s="20"/>
      <c r="C718" s="21"/>
      <c r="D718" s="22">
        <f>SUM(D714,D690,D661,D599,D559,D516,D470,D423,D365,D299,D244,D182,D128,D47)</f>
        <v>690</v>
      </c>
      <c r="E718" s="80"/>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0.8984375</v>
      </c>
      <c r="E719" s="80"/>
      <c r="F719" s="3"/>
    </row>
  </sheetData>
  <sheetProtection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643:B649 B85:B100 B374:B384 B343:B351 B66:B82 B39:B42 B496:B498 B536:B545 B120:B126 B569:B577 B651:B657 B526:B531 B288:B295 B320:B338 B444:B458 B509:B515 B354:B361 B432:B439 B708:B710 B163:B164 B389:B409 B620:B628 B227:B231 B265:B285 B174:B181 B500:B506 B203:B222 B253:B260 B191:B198 B670:B689 B56:B63 B460:B466 B412:B419 B518:B519 B30:B37 B548:B555 B633:B638 B233:B240 B145:B160 B308:B315 B479:B483 B485:B494 B589:B595 B608:B615 B582:B587 B103:B108 B111:B117 B699:B703">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8 B499 B165">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topLeftCell="A197" zoomScale="90" zoomScaleNormal="90" zoomScaleSheetLayoutView="80" workbookViewId="0">
      <selection activeCell="E213" sqref="E213"/>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80" customWidth="1"/>
    <col min="6" max="6" width="11.42578125" style="3"/>
    <col min="7" max="7" width="11.42578125" style="80" hidden="1" customWidth="1"/>
    <col min="8" max="16384" width="11.42578125" style="3"/>
  </cols>
  <sheetData>
    <row r="1" spans="1:7" s="2" customFormat="1" ht="24.75" x14ac:dyDescent="0.5">
      <c r="A1" s="1"/>
      <c r="B1" s="8">
        <v>0</v>
      </c>
      <c r="D1" s="497"/>
      <c r="E1" s="497"/>
      <c r="F1" s="497"/>
      <c r="G1" s="497"/>
    </row>
    <row r="2" spans="1:7" s="2" customFormat="1" ht="24.75" x14ac:dyDescent="0.5">
      <c r="A2" s="1"/>
      <c r="B2" s="8">
        <v>1</v>
      </c>
      <c r="D2" s="331"/>
      <c r="E2" s="79"/>
      <c r="F2" s="331"/>
      <c r="G2" s="79"/>
    </row>
    <row r="3" spans="1:7" s="2" customFormat="1" ht="24.75" x14ac:dyDescent="0.5">
      <c r="A3" s="1"/>
      <c r="B3" s="8">
        <v>2</v>
      </c>
      <c r="D3" s="331"/>
      <c r="E3" s="79"/>
      <c r="F3" s="331"/>
      <c r="G3" s="79"/>
    </row>
    <row r="4" spans="1:7" s="2" customFormat="1" ht="16.5" customHeight="1" x14ac:dyDescent="0.5">
      <c r="A4" s="1"/>
      <c r="B4" s="8" t="s">
        <v>30</v>
      </c>
      <c r="D4" s="3"/>
      <c r="E4" s="79"/>
      <c r="F4" s="331"/>
      <c r="G4" s="79"/>
    </row>
    <row r="5" spans="1:7" s="2" customFormat="1" ht="16.5" customHeight="1" x14ac:dyDescent="0.5">
      <c r="A5" s="1"/>
      <c r="D5" s="331"/>
      <c r="E5" s="79"/>
      <c r="F5" s="331"/>
      <c r="G5" s="79"/>
    </row>
    <row r="6" spans="1:7" s="2" customFormat="1" ht="37.5" customHeight="1" x14ac:dyDescent="0.5">
      <c r="A6" s="498" t="s">
        <v>46</v>
      </c>
      <c r="B6" s="498"/>
      <c r="C6" s="498"/>
      <c r="D6" s="498"/>
      <c r="E6" s="498"/>
      <c r="F6" s="498"/>
      <c r="G6" s="79"/>
    </row>
    <row r="7" spans="1:7" s="2" customFormat="1" ht="21.75" customHeight="1" x14ac:dyDescent="0.5">
      <c r="A7" s="499" t="str">
        <f>'Page de garde'!D18</f>
        <v>Bou Mhel</v>
      </c>
      <c r="B7" s="499"/>
      <c r="C7" s="499"/>
      <c r="D7" s="499"/>
      <c r="E7" s="499"/>
      <c r="F7" s="499"/>
      <c r="G7" s="79"/>
    </row>
    <row r="8" spans="1:7" s="2" customFormat="1" ht="24.75" x14ac:dyDescent="0.5">
      <c r="A8" s="4" t="s">
        <v>39</v>
      </c>
      <c r="B8" s="500" t="str">
        <f>'A3 Exploitation'!B9:F9</f>
        <v>Dr Hatem KARAA</v>
      </c>
      <c r="C8" s="500"/>
      <c r="D8" s="500"/>
      <c r="E8" s="500"/>
      <c r="F8" s="500"/>
      <c r="G8" s="79"/>
    </row>
    <row r="9" spans="1:7" s="2" customFormat="1" ht="24.75" x14ac:dyDescent="0.5">
      <c r="A9" s="5" t="s">
        <v>41</v>
      </c>
      <c r="B9" s="501" t="str">
        <f>'A3 Exploitation'!B10:F10</f>
        <v>Directeur du magasin et chefs de rayons</v>
      </c>
      <c r="C9" s="501"/>
      <c r="D9" s="501"/>
      <c r="E9" s="501"/>
      <c r="F9" s="501"/>
      <c r="G9" s="79"/>
    </row>
    <row r="10" spans="1:7" s="2" customFormat="1" ht="24.75" x14ac:dyDescent="0.5">
      <c r="A10" s="4" t="s">
        <v>40</v>
      </c>
      <c r="B10" s="496">
        <f>'A3 Exploitation'!B11:F11</f>
        <v>43725</v>
      </c>
      <c r="C10" s="496"/>
      <c r="D10" s="496"/>
      <c r="E10" s="496"/>
      <c r="F10" s="496"/>
      <c r="G10" s="79"/>
    </row>
    <row r="11" spans="1:7" s="2" customFormat="1" ht="24.75" x14ac:dyDescent="0.5">
      <c r="A11" s="4" t="s">
        <v>248</v>
      </c>
      <c r="B11" s="487">
        <f>D215</f>
        <v>0.68442622950819676</v>
      </c>
      <c r="C11" s="487"/>
      <c r="D11" s="487"/>
      <c r="E11" s="487"/>
      <c r="F11" s="487"/>
      <c r="G11" s="79"/>
    </row>
    <row r="12" spans="1:7" s="2" customFormat="1" ht="22.5" x14ac:dyDescent="0.45">
      <c r="A12" s="1"/>
      <c r="D12" s="466"/>
      <c r="E12" s="466"/>
      <c r="F12" s="466"/>
      <c r="G12" s="466"/>
    </row>
    <row r="13" spans="1:7" s="2" customFormat="1" ht="11.25" customHeight="1" x14ac:dyDescent="0.3">
      <c r="A13" s="488" t="s">
        <v>28</v>
      </c>
      <c r="B13" s="489" t="s">
        <v>29</v>
      </c>
      <c r="C13" s="489"/>
      <c r="D13" s="489" t="s">
        <v>42</v>
      </c>
      <c r="E13" s="490" t="s">
        <v>158</v>
      </c>
      <c r="F13" s="489" t="s">
        <v>159</v>
      </c>
    </row>
    <row r="14" spans="1:7" s="2" customFormat="1" ht="12.75" customHeight="1" x14ac:dyDescent="0.3">
      <c r="A14" s="488"/>
      <c r="B14" s="18" t="s">
        <v>32</v>
      </c>
      <c r="C14" s="18" t="s">
        <v>31</v>
      </c>
      <c r="D14" s="489"/>
      <c r="E14" s="490"/>
      <c r="F14" s="489"/>
      <c r="G14" s="78"/>
    </row>
    <row r="15" spans="1:7" x14ac:dyDescent="0.3">
      <c r="A15" s="491"/>
      <c r="B15" s="492"/>
      <c r="C15" s="492"/>
      <c r="D15" s="492"/>
      <c r="E15" s="492"/>
      <c r="F15" s="492"/>
    </row>
    <row r="16" spans="1:7" ht="19.5" x14ac:dyDescent="0.4">
      <c r="A16" s="493" t="s">
        <v>0</v>
      </c>
      <c r="B16" s="494"/>
      <c r="C16" s="494"/>
      <c r="D16" s="494"/>
      <c r="E16" s="494"/>
      <c r="F16" s="494"/>
      <c r="G16" s="80" t="s">
        <v>292</v>
      </c>
    </row>
    <row r="17" spans="1:7" x14ac:dyDescent="0.3">
      <c r="A17" s="6" t="s">
        <v>223</v>
      </c>
      <c r="B17" s="55">
        <v>2</v>
      </c>
      <c r="C17" s="55"/>
      <c r="D17" s="56"/>
      <c r="E17" s="56"/>
      <c r="F17" s="55"/>
      <c r="G17" s="80" t="s">
        <v>293</v>
      </c>
    </row>
    <row r="18" spans="1:7" x14ac:dyDescent="0.3">
      <c r="A18" s="6" t="s">
        <v>67</v>
      </c>
      <c r="B18" s="55">
        <v>2</v>
      </c>
      <c r="C18" s="55"/>
      <c r="D18" s="56"/>
      <c r="E18" s="56"/>
      <c r="F18" s="55"/>
    </row>
    <row r="19" spans="1:7" ht="33" x14ac:dyDescent="0.3">
      <c r="A19" s="6" t="s">
        <v>68</v>
      </c>
      <c r="B19" s="55">
        <v>1</v>
      </c>
      <c r="C19" s="55"/>
      <c r="D19" s="56" t="s">
        <v>503</v>
      </c>
      <c r="E19" s="56" t="s">
        <v>504</v>
      </c>
      <c r="F19" s="55"/>
    </row>
    <row r="20" spans="1:7" x14ac:dyDescent="0.3">
      <c r="A20" s="6" t="s">
        <v>128</v>
      </c>
      <c r="B20" s="55">
        <v>2</v>
      </c>
      <c r="C20" s="55"/>
      <c r="D20" s="57"/>
      <c r="E20" s="56"/>
      <c r="F20" s="55"/>
    </row>
    <row r="21" spans="1:7" x14ac:dyDescent="0.3">
      <c r="A21" s="26" t="s">
        <v>440</v>
      </c>
      <c r="B21" s="55">
        <v>2</v>
      </c>
      <c r="C21" s="55"/>
      <c r="D21" s="58"/>
      <c r="E21" s="56"/>
      <c r="F21" s="55"/>
    </row>
    <row r="22" spans="1:7" x14ac:dyDescent="0.3">
      <c r="A22" s="495" t="s">
        <v>34</v>
      </c>
      <c r="B22" s="478"/>
      <c r="C22" s="479"/>
      <c r="D22" s="330">
        <f>SUM(B17:C21)</f>
        <v>9</v>
      </c>
    </row>
    <row r="23" spans="1:7" x14ac:dyDescent="0.3">
      <c r="A23" s="473" t="s">
        <v>249</v>
      </c>
      <c r="B23" s="474"/>
      <c r="C23" s="475"/>
      <c r="D23" s="17">
        <f>D22/(COUNT(B17:C21)*2)</f>
        <v>0.9</v>
      </c>
    </row>
    <row r="24" spans="1:7" x14ac:dyDescent="0.3">
      <c r="A24" s="10"/>
      <c r="B24" s="11"/>
      <c r="C24" s="11"/>
      <c r="D24" s="12"/>
    </row>
    <row r="25" spans="1:7" ht="19.5" x14ac:dyDescent="0.4">
      <c r="A25" s="476" t="s">
        <v>4</v>
      </c>
      <c r="B25" s="477"/>
      <c r="C25" s="477"/>
      <c r="D25" s="477"/>
      <c r="E25" s="477"/>
      <c r="F25" s="477"/>
    </row>
    <row r="26" spans="1:7" ht="116.25" x14ac:dyDescent="0.35">
      <c r="A26" s="24" t="s">
        <v>84</v>
      </c>
      <c r="B26" s="55">
        <v>0</v>
      </c>
      <c r="C26" s="6">
        <f>IF(B26=0, -5, "0")</f>
        <v>-5</v>
      </c>
      <c r="D26" s="56" t="s">
        <v>505</v>
      </c>
      <c r="E26" s="56" t="s">
        <v>506</v>
      </c>
      <c r="F26" s="55"/>
    </row>
    <row r="27" spans="1:7" x14ac:dyDescent="0.3">
      <c r="A27" s="6" t="s">
        <v>77</v>
      </c>
      <c r="B27" s="55">
        <v>2</v>
      </c>
      <c r="C27" s="55"/>
      <c r="D27" s="56"/>
      <c r="E27" s="56"/>
      <c r="F27" s="55"/>
    </row>
    <row r="28" spans="1:7" x14ac:dyDescent="0.3">
      <c r="A28" s="26" t="s">
        <v>301</v>
      </c>
      <c r="B28" s="55">
        <v>2</v>
      </c>
      <c r="C28" s="55"/>
      <c r="D28" s="56"/>
      <c r="E28" s="56"/>
      <c r="F28" s="55"/>
    </row>
    <row r="29" spans="1:7" x14ac:dyDescent="0.3">
      <c r="A29" s="6" t="s">
        <v>234</v>
      </c>
      <c r="B29" s="55">
        <v>2</v>
      </c>
      <c r="C29" s="55"/>
      <c r="D29" s="56"/>
      <c r="E29" s="56"/>
      <c r="F29" s="55"/>
    </row>
    <row r="30" spans="1:7" x14ac:dyDescent="0.3">
      <c r="A30" s="6" t="s">
        <v>242</v>
      </c>
      <c r="B30" s="55">
        <v>2</v>
      </c>
      <c r="C30" s="55"/>
      <c r="D30" s="59"/>
      <c r="E30" s="56"/>
      <c r="F30" s="55"/>
    </row>
    <row r="31" spans="1:7" x14ac:dyDescent="0.3">
      <c r="A31" s="6" t="s">
        <v>69</v>
      </c>
      <c r="B31" s="55">
        <v>2</v>
      </c>
      <c r="C31" s="55"/>
      <c r="D31" s="59"/>
      <c r="E31" s="56"/>
      <c r="F31" s="55"/>
    </row>
    <row r="32" spans="1:7" x14ac:dyDescent="0.3">
      <c r="A32" s="6" t="s">
        <v>247</v>
      </c>
      <c r="B32" s="55">
        <v>2</v>
      </c>
      <c r="C32" s="55"/>
      <c r="D32" s="59"/>
      <c r="E32" s="56"/>
      <c r="F32" s="55"/>
    </row>
    <row r="33" spans="1:6" x14ac:dyDescent="0.3">
      <c r="A33" s="473" t="s">
        <v>34</v>
      </c>
      <c r="B33" s="474"/>
      <c r="C33" s="475"/>
      <c r="D33" s="329">
        <f>SUM(B26:C32)</f>
        <v>7</v>
      </c>
    </row>
    <row r="34" spans="1:6" x14ac:dyDescent="0.3">
      <c r="A34" s="473" t="s">
        <v>249</v>
      </c>
      <c r="B34" s="474"/>
      <c r="C34" s="475"/>
      <c r="D34" s="17">
        <f>D33/(COUNT(B26:C32)*2)</f>
        <v>0.4375</v>
      </c>
    </row>
    <row r="35" spans="1:6" x14ac:dyDescent="0.3">
      <c r="A35" s="10"/>
      <c r="B35" s="11"/>
      <c r="C35" s="11"/>
      <c r="D35" s="12"/>
    </row>
    <row r="36" spans="1:6" ht="19.5" x14ac:dyDescent="0.4">
      <c r="A36" s="476" t="s">
        <v>178</v>
      </c>
      <c r="B36" s="477"/>
      <c r="C36" s="477"/>
      <c r="D36" s="477"/>
      <c r="E36" s="477"/>
      <c r="F36" s="477"/>
    </row>
    <row r="37" spans="1:6" ht="33.75" x14ac:dyDescent="0.35">
      <c r="A37" s="24" t="s">
        <v>84</v>
      </c>
      <c r="B37" s="55">
        <v>0</v>
      </c>
      <c r="C37" s="6">
        <f>IF(B37=0, -5, "0")</f>
        <v>-5</v>
      </c>
      <c r="D37" s="56" t="s">
        <v>507</v>
      </c>
      <c r="E37" s="56" t="s">
        <v>508</v>
      </c>
      <c r="F37" s="55"/>
    </row>
    <row r="38" spans="1:6" x14ac:dyDescent="0.3">
      <c r="A38" s="6" t="s">
        <v>192</v>
      </c>
      <c r="B38" s="55">
        <v>2</v>
      </c>
      <c r="C38" s="55"/>
      <c r="D38" s="56"/>
      <c r="E38" s="56"/>
      <c r="F38" s="55"/>
    </row>
    <row r="39" spans="1:6" x14ac:dyDescent="0.3">
      <c r="A39" s="6" t="s">
        <v>235</v>
      </c>
      <c r="B39" s="55">
        <v>2</v>
      </c>
      <c r="C39" s="55"/>
      <c r="D39" s="56"/>
      <c r="E39" s="56"/>
      <c r="F39" s="55"/>
    </row>
    <row r="40" spans="1:6" x14ac:dyDescent="0.3">
      <c r="A40" s="6" t="s">
        <v>69</v>
      </c>
      <c r="B40" s="55">
        <v>2</v>
      </c>
      <c r="C40" s="55"/>
      <c r="D40" s="59"/>
      <c r="E40" s="56"/>
      <c r="F40" s="55"/>
    </row>
    <row r="41" spans="1:6" x14ac:dyDescent="0.3">
      <c r="A41" s="6" t="s">
        <v>247</v>
      </c>
      <c r="B41" s="55">
        <v>2</v>
      </c>
      <c r="C41" s="55"/>
      <c r="D41" s="59"/>
      <c r="E41" s="56"/>
      <c r="F41" s="55"/>
    </row>
    <row r="42" spans="1:6" x14ac:dyDescent="0.3">
      <c r="A42" s="473" t="s">
        <v>34</v>
      </c>
      <c r="B42" s="474"/>
      <c r="C42" s="475"/>
      <c r="D42" s="329">
        <f>SUM(B37:C41)</f>
        <v>3</v>
      </c>
    </row>
    <row r="43" spans="1:6" x14ac:dyDescent="0.3">
      <c r="A43" s="473" t="s">
        <v>249</v>
      </c>
      <c r="B43" s="474"/>
      <c r="C43" s="475"/>
      <c r="D43" s="17">
        <f>D42/(COUNT(B37:C41)*2)</f>
        <v>0.25</v>
      </c>
    </row>
    <row r="44" spans="1:6" x14ac:dyDescent="0.3">
      <c r="A44" s="338"/>
      <c r="B44" s="339"/>
      <c r="C44" s="339"/>
      <c r="D44" s="340"/>
    </row>
    <row r="45" spans="1:6" ht="19.5" x14ac:dyDescent="0.4">
      <c r="A45" s="482" t="s">
        <v>405</v>
      </c>
      <c r="B45" s="483"/>
      <c r="C45" s="483"/>
      <c r="D45" s="483"/>
      <c r="E45" s="483"/>
      <c r="F45" s="484"/>
    </row>
    <row r="46" spans="1:6" ht="19.5" x14ac:dyDescent="0.4">
      <c r="A46" s="6" t="s">
        <v>465</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73" t="s">
        <v>34</v>
      </c>
      <c r="B58" s="474"/>
      <c r="C58" s="475"/>
      <c r="D58" s="341">
        <f>SUM(B46:C57)</f>
        <v>0</v>
      </c>
    </row>
    <row r="59" spans="1:6" x14ac:dyDescent="0.3">
      <c r="A59" s="473" t="s">
        <v>249</v>
      </c>
      <c r="B59" s="474"/>
      <c r="C59" s="475"/>
      <c r="D59" s="17" t="e">
        <f>D58/(COUNT(B46:C57)*2)</f>
        <v>#DIV/0!</v>
      </c>
    </row>
    <row r="60" spans="1:6" x14ac:dyDescent="0.3">
      <c r="A60" s="29"/>
      <c r="B60" s="30"/>
      <c r="C60" s="30"/>
      <c r="D60" s="31"/>
    </row>
    <row r="61" spans="1:6" ht="19.5" x14ac:dyDescent="0.4">
      <c r="A61" s="485" t="s">
        <v>19</v>
      </c>
      <c r="B61" s="486"/>
      <c r="C61" s="486"/>
      <c r="D61" s="486"/>
      <c r="E61" s="486"/>
      <c r="F61" s="486"/>
    </row>
    <row r="62" spans="1:6" ht="33" x14ac:dyDescent="0.3">
      <c r="A62" s="6" t="s">
        <v>224</v>
      </c>
      <c r="B62" s="55">
        <v>0</v>
      </c>
      <c r="C62" s="55"/>
      <c r="D62" s="56" t="s">
        <v>509</v>
      </c>
      <c r="E62" s="56" t="s">
        <v>510</v>
      </c>
      <c r="F62" s="55"/>
    </row>
    <row r="63" spans="1:6" x14ac:dyDescent="0.3">
      <c r="A63" s="6" t="s">
        <v>70</v>
      </c>
      <c r="B63" s="55">
        <v>2</v>
      </c>
      <c r="C63" s="55"/>
      <c r="D63" s="59"/>
      <c r="E63" s="56"/>
      <c r="F63" s="55"/>
    </row>
    <row r="64" spans="1:6" x14ac:dyDescent="0.3">
      <c r="A64" s="6" t="s">
        <v>190</v>
      </c>
      <c r="B64" s="55">
        <v>2</v>
      </c>
      <c r="C64" s="55"/>
      <c r="D64" s="56"/>
      <c r="E64" s="56"/>
      <c r="F64" s="55"/>
    </row>
    <row r="65" spans="1:6" x14ac:dyDescent="0.3">
      <c r="A65" s="6" t="s">
        <v>22</v>
      </c>
      <c r="B65" s="55">
        <v>2</v>
      </c>
      <c r="C65" s="55"/>
      <c r="D65" s="56"/>
      <c r="E65" s="56"/>
      <c r="F65" s="55"/>
    </row>
    <row r="66" spans="1:6" x14ac:dyDescent="0.3">
      <c r="A66" s="6" t="s">
        <v>71</v>
      </c>
      <c r="B66" s="55">
        <v>2</v>
      </c>
      <c r="C66" s="55"/>
      <c r="D66" s="88"/>
      <c r="E66" s="56"/>
      <c r="F66" s="55"/>
    </row>
    <row r="67" spans="1:6" ht="18" x14ac:dyDescent="0.35">
      <c r="A67" s="24" t="s">
        <v>250</v>
      </c>
      <c r="B67" s="55">
        <v>2</v>
      </c>
      <c r="C67" s="6" t="str">
        <f>IF(B67=0, -5, "0")</f>
        <v>0</v>
      </c>
      <c r="D67" s="59"/>
      <c r="E67" s="56"/>
      <c r="F67" s="55"/>
    </row>
    <row r="68" spans="1:6" x14ac:dyDescent="0.3">
      <c r="A68" s="473" t="s">
        <v>34</v>
      </c>
      <c r="B68" s="474"/>
      <c r="C68" s="475"/>
      <c r="D68" s="329">
        <f>SUM(B62:C67)</f>
        <v>10</v>
      </c>
    </row>
    <row r="69" spans="1:6" x14ac:dyDescent="0.3">
      <c r="A69" s="473" t="s">
        <v>249</v>
      </c>
      <c r="B69" s="474"/>
      <c r="C69" s="475"/>
      <c r="D69" s="17">
        <f>D68/(COUNT(B62:C67)*2)</f>
        <v>0.83333333333333337</v>
      </c>
    </row>
    <row r="70" spans="1:6" x14ac:dyDescent="0.3">
      <c r="A70" s="10"/>
      <c r="B70" s="11"/>
      <c r="C70" s="11"/>
      <c r="D70" s="12"/>
    </row>
    <row r="71" spans="1:6" ht="19.5" x14ac:dyDescent="0.4">
      <c r="A71" s="476" t="s">
        <v>8</v>
      </c>
      <c r="B71" s="477"/>
      <c r="C71" s="477"/>
      <c r="D71" s="477"/>
      <c r="E71" s="477"/>
      <c r="F71" s="477"/>
    </row>
    <row r="72" spans="1:6" ht="66.75" x14ac:dyDescent="0.35">
      <c r="A72" s="25" t="s">
        <v>146</v>
      </c>
      <c r="B72" s="55">
        <v>0</v>
      </c>
      <c r="C72" s="6">
        <f>IF(B72=0, -5, "0")</f>
        <v>-5</v>
      </c>
      <c r="D72" s="56" t="s">
        <v>513</v>
      </c>
      <c r="E72" s="56"/>
      <c r="F72" s="55"/>
    </row>
    <row r="73" spans="1:6" x14ac:dyDescent="0.3">
      <c r="A73" s="7" t="s">
        <v>139</v>
      </c>
      <c r="B73" s="55">
        <v>2</v>
      </c>
      <c r="C73" s="55"/>
      <c r="D73" s="55"/>
      <c r="E73" s="367"/>
      <c r="F73" s="55"/>
    </row>
    <row r="74" spans="1:6" ht="49.5" x14ac:dyDescent="0.3">
      <c r="A74" s="7" t="s">
        <v>203</v>
      </c>
      <c r="B74" s="55">
        <v>0</v>
      </c>
      <c r="C74" s="55"/>
      <c r="D74" s="56" t="s">
        <v>511</v>
      </c>
      <c r="E74" s="56"/>
      <c r="F74" s="55"/>
    </row>
    <row r="75" spans="1:6" ht="33" x14ac:dyDescent="0.3">
      <c r="A75" s="7" t="s">
        <v>79</v>
      </c>
      <c r="B75" s="55">
        <v>0</v>
      </c>
      <c r="C75" s="55"/>
      <c r="D75" s="56" t="s">
        <v>512</v>
      </c>
      <c r="E75" s="56"/>
      <c r="F75" s="55"/>
    </row>
    <row r="76" spans="1:6" ht="36" x14ac:dyDescent="0.35">
      <c r="A76" s="25" t="s">
        <v>180</v>
      </c>
      <c r="B76" s="55">
        <v>2</v>
      </c>
      <c r="C76" s="6" t="str">
        <f>IF(B76=0, -5, "0")</f>
        <v>0</v>
      </c>
      <c r="D76" s="56"/>
      <c r="E76" s="56"/>
      <c r="F76" s="55"/>
    </row>
    <row r="77" spans="1:6" ht="18" x14ac:dyDescent="0.35">
      <c r="A77" s="24" t="s">
        <v>251</v>
      </c>
      <c r="B77" s="55">
        <v>2</v>
      </c>
      <c r="C77" s="6" t="str">
        <f>IF(B77=0, -5, "0")</f>
        <v>0</v>
      </c>
      <c r="D77" s="56"/>
      <c r="E77" s="56"/>
      <c r="F77" s="55"/>
    </row>
    <row r="78" spans="1:6" ht="33" x14ac:dyDescent="0.3">
      <c r="A78" s="6" t="s">
        <v>247</v>
      </c>
      <c r="B78" s="55">
        <v>1</v>
      </c>
      <c r="C78" s="55"/>
      <c r="D78" s="56" t="s">
        <v>514</v>
      </c>
      <c r="E78" s="56"/>
      <c r="F78" s="55"/>
    </row>
    <row r="79" spans="1:6" x14ac:dyDescent="0.3">
      <c r="A79" s="473" t="s">
        <v>34</v>
      </c>
      <c r="B79" s="474"/>
      <c r="C79" s="475"/>
      <c r="D79" s="329">
        <f>SUM(B72:C78)</f>
        <v>2</v>
      </c>
    </row>
    <row r="80" spans="1:6" x14ac:dyDescent="0.3">
      <c r="A80" s="473" t="s">
        <v>249</v>
      </c>
      <c r="B80" s="474"/>
      <c r="C80" s="475"/>
      <c r="D80" s="17">
        <f>D79/(COUNT(B72:C78)*2)</f>
        <v>0.125</v>
      </c>
    </row>
    <row r="81" spans="1:6" x14ac:dyDescent="0.3">
      <c r="A81" s="10"/>
      <c r="B81" s="11"/>
      <c r="C81" s="11"/>
      <c r="D81" s="12"/>
    </row>
    <row r="82" spans="1:6" ht="19.5" x14ac:dyDescent="0.4">
      <c r="A82" s="476" t="s">
        <v>463</v>
      </c>
      <c r="B82" s="477"/>
      <c r="C82" s="477"/>
      <c r="D82" s="477"/>
      <c r="E82" s="477"/>
      <c r="F82" s="477"/>
    </row>
    <row r="83" spans="1:6" ht="19.5" x14ac:dyDescent="0.4">
      <c r="A83" s="6" t="s">
        <v>225</v>
      </c>
      <c r="B83" s="61">
        <v>2</v>
      </c>
      <c r="C83" s="62"/>
      <c r="D83" s="56"/>
      <c r="E83" s="63"/>
      <c r="F83" s="55"/>
    </row>
    <row r="84" spans="1:6" ht="100.5" x14ac:dyDescent="0.4">
      <c r="A84" s="6" t="s">
        <v>226</v>
      </c>
      <c r="B84" s="61">
        <v>0</v>
      </c>
      <c r="C84" s="62"/>
      <c r="D84" s="56" t="s">
        <v>524</v>
      </c>
      <c r="E84" s="56" t="s">
        <v>525</v>
      </c>
      <c r="F84" s="55"/>
    </row>
    <row r="85" spans="1:6" ht="34.5" x14ac:dyDescent="0.4">
      <c r="A85" s="6" t="s">
        <v>247</v>
      </c>
      <c r="B85" s="61">
        <v>1</v>
      </c>
      <c r="C85" s="62"/>
      <c r="D85" s="56" t="s">
        <v>517</v>
      </c>
      <c r="E85" s="56" t="s">
        <v>518</v>
      </c>
      <c r="F85" s="55"/>
    </row>
    <row r="86" spans="1:6" ht="19.5" x14ac:dyDescent="0.4">
      <c r="A86" s="6" t="s">
        <v>204</v>
      </c>
      <c r="B86" s="61">
        <v>2</v>
      </c>
      <c r="C86" s="62"/>
      <c r="D86" s="64"/>
      <c r="E86" s="64"/>
      <c r="F86" s="55"/>
    </row>
    <row r="87" spans="1:6" ht="19.5" x14ac:dyDescent="0.4">
      <c r="A87" s="6" t="s">
        <v>71</v>
      </c>
      <c r="B87" s="61">
        <v>2</v>
      </c>
      <c r="C87" s="62"/>
      <c r="D87" s="64"/>
      <c r="E87" s="64"/>
      <c r="F87" s="55"/>
    </row>
    <row r="88" spans="1:6" ht="19.5" x14ac:dyDescent="0.4">
      <c r="A88" s="6" t="s">
        <v>243</v>
      </c>
      <c r="B88" s="61">
        <v>2</v>
      </c>
      <c r="C88" s="62"/>
      <c r="D88" s="60"/>
      <c r="E88" s="367"/>
      <c r="F88" s="55"/>
    </row>
    <row r="89" spans="1:6" ht="19.5" x14ac:dyDescent="0.4">
      <c r="A89" s="6" t="s">
        <v>81</v>
      </c>
      <c r="B89" s="61">
        <v>2</v>
      </c>
      <c r="C89" s="62"/>
      <c r="D89" s="55"/>
      <c r="E89" s="56"/>
      <c r="F89" s="55"/>
    </row>
    <row r="90" spans="1:6" x14ac:dyDescent="0.3">
      <c r="A90" s="6" t="s">
        <v>252</v>
      </c>
      <c r="B90" s="61">
        <v>2</v>
      </c>
      <c r="C90" s="55"/>
      <c r="D90" s="65"/>
      <c r="E90" s="65"/>
      <c r="F90" s="55"/>
    </row>
    <row r="91" spans="1:6" ht="36" x14ac:dyDescent="0.35">
      <c r="A91" s="28" t="s">
        <v>160</v>
      </c>
      <c r="B91" s="61">
        <v>2</v>
      </c>
      <c r="C91" s="6" t="str">
        <f>IF(B91=0, -5, "0")</f>
        <v>0</v>
      </c>
      <c r="D91" s="66"/>
      <c r="E91" s="66"/>
      <c r="F91" s="55"/>
    </row>
    <row r="92" spans="1:6" ht="18" x14ac:dyDescent="0.35">
      <c r="A92" s="28" t="s">
        <v>193</v>
      </c>
      <c r="B92" s="61">
        <v>2</v>
      </c>
      <c r="C92" s="6" t="str">
        <f>IF(B92=0, -5, "0")</f>
        <v>0</v>
      </c>
      <c r="D92" s="66"/>
      <c r="E92" s="66"/>
      <c r="F92" s="55"/>
    </row>
    <row r="93" spans="1:6" ht="18" x14ac:dyDescent="0.35">
      <c r="A93" s="28" t="s">
        <v>239</v>
      </c>
      <c r="B93" s="61">
        <v>2</v>
      </c>
      <c r="C93" s="6" t="str">
        <f>IF(B93=0, -5, "0")</f>
        <v>0</v>
      </c>
      <c r="D93" s="56"/>
      <c r="E93" s="66"/>
      <c r="F93" s="55"/>
    </row>
    <row r="94" spans="1:6" ht="33" x14ac:dyDescent="0.3">
      <c r="A94" s="7" t="s">
        <v>191</v>
      </c>
      <c r="B94" s="61">
        <v>0</v>
      </c>
      <c r="C94" s="55"/>
      <c r="D94" s="56" t="s">
        <v>515</v>
      </c>
      <c r="E94" s="56" t="s">
        <v>516</v>
      </c>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73" t="s">
        <v>34</v>
      </c>
      <c r="B100" s="474"/>
      <c r="C100" s="475"/>
      <c r="D100" s="329">
        <f>SUM(B83:C99)</f>
        <v>29</v>
      </c>
    </row>
    <row r="101" spans="1:6" x14ac:dyDescent="0.3">
      <c r="A101" s="473" t="s">
        <v>249</v>
      </c>
      <c r="B101" s="474"/>
      <c r="C101" s="475"/>
      <c r="D101" s="17">
        <f>D100/(COUNT(B83:C99)*2)</f>
        <v>0.8529411764705882</v>
      </c>
    </row>
    <row r="102" spans="1:6" x14ac:dyDescent="0.3">
      <c r="A102" s="10"/>
      <c r="B102" s="11"/>
      <c r="C102" s="11"/>
      <c r="D102" s="12"/>
    </row>
    <row r="103" spans="1:6" ht="19.5" x14ac:dyDescent="0.4">
      <c r="A103" s="476" t="s">
        <v>170</v>
      </c>
      <c r="B103" s="477"/>
      <c r="C103" s="477"/>
      <c r="D103" s="477"/>
      <c r="E103" s="477"/>
      <c r="F103" s="477"/>
    </row>
    <row r="104" spans="1:6" ht="52.5" customHeight="1" x14ac:dyDescent="0.4">
      <c r="A104" s="32" t="s">
        <v>227</v>
      </c>
      <c r="B104" s="69">
        <v>2</v>
      </c>
      <c r="C104" s="62"/>
      <c r="D104" s="56"/>
      <c r="E104" s="56"/>
      <c r="F104" s="55"/>
    </row>
    <row r="105" spans="1:6" ht="34.5" x14ac:dyDescent="0.4">
      <c r="A105" s="6" t="s">
        <v>226</v>
      </c>
      <c r="B105" s="69">
        <v>0</v>
      </c>
      <c r="C105" s="62"/>
      <c r="D105" s="56" t="s">
        <v>519</v>
      </c>
      <c r="E105" s="56" t="s">
        <v>520</v>
      </c>
      <c r="F105" s="55"/>
    </row>
    <row r="106" spans="1:6" ht="19.5" x14ac:dyDescent="0.4">
      <c r="A106" s="6" t="s">
        <v>254</v>
      </c>
      <c r="B106" s="69">
        <v>2</v>
      </c>
      <c r="C106" s="62"/>
      <c r="D106" s="369"/>
      <c r="E106" s="55"/>
      <c r="F106" s="55"/>
    </row>
    <row r="107" spans="1:6" ht="34.5" x14ac:dyDescent="0.4">
      <c r="A107" s="7" t="s">
        <v>255</v>
      </c>
      <c r="B107" s="69">
        <v>2</v>
      </c>
      <c r="C107" s="62"/>
      <c r="D107" s="369"/>
      <c r="E107" s="55"/>
      <c r="F107" s="55"/>
    </row>
    <row r="108" spans="1:6" ht="19.5" x14ac:dyDescent="0.4">
      <c r="A108" s="6" t="s">
        <v>205</v>
      </c>
      <c r="B108" s="69">
        <v>2</v>
      </c>
      <c r="C108" s="62"/>
      <c r="D108" s="56"/>
      <c r="E108" s="56"/>
      <c r="F108" s="55"/>
    </row>
    <row r="109" spans="1:6" ht="36" x14ac:dyDescent="0.35">
      <c r="A109" s="28" t="s">
        <v>189</v>
      </c>
      <c r="B109" s="69">
        <v>2</v>
      </c>
      <c r="C109" s="6" t="str">
        <f>IF(B109=0, -5, "0")</f>
        <v>0</v>
      </c>
      <c r="D109" s="2"/>
      <c r="E109" s="55"/>
      <c r="F109" s="55"/>
    </row>
    <row r="110" spans="1:6" ht="18" x14ac:dyDescent="0.35">
      <c r="A110" s="24" t="s">
        <v>194</v>
      </c>
      <c r="B110" s="69" t="s">
        <v>30</v>
      </c>
      <c r="C110" s="6" t="str">
        <f>IF(B110=0, -5, "0")</f>
        <v>0</v>
      </c>
      <c r="D110" s="56" t="s">
        <v>521</v>
      </c>
      <c r="E110" s="55"/>
      <c r="F110" s="55"/>
    </row>
    <row r="111" spans="1:6" ht="49.5" x14ac:dyDescent="0.3">
      <c r="A111" s="6" t="s">
        <v>136</v>
      </c>
      <c r="B111" s="69">
        <v>0</v>
      </c>
      <c r="C111" s="55"/>
      <c r="D111" s="56" t="s">
        <v>522</v>
      </c>
      <c r="E111" s="56" t="s">
        <v>523</v>
      </c>
      <c r="F111" s="55"/>
    </row>
    <row r="112" spans="1:6" x14ac:dyDescent="0.3">
      <c r="A112" s="9" t="s">
        <v>236</v>
      </c>
      <c r="B112" s="69">
        <v>2</v>
      </c>
      <c r="C112" s="55"/>
      <c r="D112" s="56"/>
      <c r="E112" s="56"/>
      <c r="F112" s="55"/>
    </row>
    <row r="113" spans="1:6" x14ac:dyDescent="0.3">
      <c r="A113" s="9" t="s">
        <v>237</v>
      </c>
      <c r="B113" s="69">
        <v>2</v>
      </c>
      <c r="C113" s="55"/>
      <c r="D113" s="56"/>
      <c r="E113" s="56"/>
      <c r="F113" s="55"/>
    </row>
    <row r="114" spans="1:6" x14ac:dyDescent="0.3">
      <c r="A114" s="6" t="s">
        <v>114</v>
      </c>
      <c r="B114" s="69">
        <v>2</v>
      </c>
      <c r="C114" s="55"/>
      <c r="D114" s="56"/>
      <c r="E114" s="56"/>
      <c r="F114" s="55"/>
    </row>
    <row r="115" spans="1:6" ht="36" x14ac:dyDescent="0.35">
      <c r="A115" s="28" t="s">
        <v>161</v>
      </c>
      <c r="B115" s="69">
        <v>2</v>
      </c>
      <c r="C115" s="6" t="str">
        <f>IF(B115=0, -5, "0")</f>
        <v>0</v>
      </c>
      <c r="D115" s="56"/>
      <c r="E115" s="56"/>
      <c r="F115" s="55"/>
    </row>
    <row r="116" spans="1:6" ht="18" x14ac:dyDescent="0.35">
      <c r="A116" s="27" t="s">
        <v>251</v>
      </c>
      <c r="B116" s="69">
        <v>2</v>
      </c>
      <c r="C116" s="6" t="str">
        <f>IF(B116=0, -5, "0")</f>
        <v>0</v>
      </c>
      <c r="D116" s="56"/>
      <c r="E116" s="56"/>
      <c r="F116" s="55"/>
    </row>
    <row r="117" spans="1:6" x14ac:dyDescent="0.3">
      <c r="A117" s="32" t="s">
        <v>191</v>
      </c>
      <c r="B117" s="69">
        <v>2</v>
      </c>
      <c r="C117" s="55"/>
      <c r="D117" s="56"/>
      <c r="E117" s="56"/>
      <c r="F117" s="55"/>
    </row>
    <row r="118" spans="1:6" x14ac:dyDescent="0.3">
      <c r="A118" s="473" t="s">
        <v>34</v>
      </c>
      <c r="B118" s="474"/>
      <c r="C118" s="475"/>
      <c r="D118" s="329">
        <f>SUM(B104:C117)</f>
        <v>22</v>
      </c>
    </row>
    <row r="119" spans="1:6" x14ac:dyDescent="0.3">
      <c r="A119" s="473" t="s">
        <v>249</v>
      </c>
      <c r="B119" s="474"/>
      <c r="C119" s="475"/>
      <c r="D119" s="17">
        <f>D118/(COUNT(B104:C117)*2)</f>
        <v>0.84615384615384615</v>
      </c>
    </row>
    <row r="120" spans="1:6" x14ac:dyDescent="0.3">
      <c r="A120" s="10"/>
      <c r="B120" s="11"/>
      <c r="C120" s="11"/>
      <c r="D120" s="12"/>
    </row>
    <row r="121" spans="1:6" x14ac:dyDescent="0.3">
      <c r="A121" s="29"/>
      <c r="B121" s="30"/>
      <c r="C121" s="30"/>
      <c r="D121" s="31"/>
    </row>
    <row r="122" spans="1:6" ht="19.5" x14ac:dyDescent="0.4">
      <c r="A122" s="476" t="s">
        <v>171</v>
      </c>
      <c r="B122" s="477"/>
      <c r="C122" s="477"/>
      <c r="D122" s="477"/>
      <c r="E122" s="477"/>
      <c r="F122" s="477"/>
    </row>
    <row r="123" spans="1:6" ht="34.5" x14ac:dyDescent="0.4">
      <c r="A123" s="32" t="s">
        <v>228</v>
      </c>
      <c r="B123" s="69">
        <v>2</v>
      </c>
      <c r="C123" s="62"/>
      <c r="D123" s="56"/>
      <c r="E123" s="56"/>
      <c r="F123" s="55"/>
    </row>
    <row r="124" spans="1:6" ht="19.5" x14ac:dyDescent="0.4">
      <c r="A124" s="6" t="s">
        <v>153</v>
      </c>
      <c r="B124" s="69">
        <v>2</v>
      </c>
      <c r="C124" s="62"/>
      <c r="D124" s="369"/>
      <c r="E124" s="55"/>
      <c r="F124" s="55"/>
    </row>
    <row r="125" spans="1:6" ht="19.5" x14ac:dyDescent="0.4">
      <c r="A125" s="6" t="s">
        <v>244</v>
      </c>
      <c r="B125" s="69">
        <v>2</v>
      </c>
      <c r="C125" s="62"/>
      <c r="D125" s="369"/>
      <c r="E125" s="55"/>
      <c r="F125" s="55"/>
    </row>
    <row r="126" spans="1:6" ht="19.5" x14ac:dyDescent="0.4">
      <c r="A126" s="38" t="s">
        <v>245</v>
      </c>
      <c r="B126" s="69">
        <v>2</v>
      </c>
      <c r="C126" s="62"/>
      <c r="D126" s="369"/>
      <c r="E126" s="55"/>
      <c r="F126" s="55"/>
    </row>
    <row r="127" spans="1:6" ht="34.5" x14ac:dyDescent="0.4">
      <c r="A127" s="7" t="s">
        <v>205</v>
      </c>
      <c r="B127" s="69">
        <v>2</v>
      </c>
      <c r="C127" s="62"/>
      <c r="D127" s="369"/>
      <c r="E127" s="55"/>
      <c r="F127" s="55"/>
    </row>
    <row r="128" spans="1:6" ht="36" x14ac:dyDescent="0.35">
      <c r="A128" s="28" t="s">
        <v>189</v>
      </c>
      <c r="B128" s="69">
        <v>2</v>
      </c>
      <c r="C128" s="6" t="str">
        <f>IF(B128=0, -5, "0")</f>
        <v>0</v>
      </c>
      <c r="D128" s="370"/>
      <c r="E128" s="55"/>
      <c r="F128" s="55"/>
    </row>
    <row r="129" spans="1:6" x14ac:dyDescent="0.3">
      <c r="A129" s="7" t="s">
        <v>136</v>
      </c>
      <c r="B129" s="69">
        <v>2</v>
      </c>
      <c r="C129" s="55"/>
      <c r="D129" s="56"/>
      <c r="E129" s="56"/>
      <c r="F129" s="55"/>
    </row>
    <row r="130" spans="1:6" x14ac:dyDescent="0.3">
      <c r="A130" s="38" t="s">
        <v>236</v>
      </c>
      <c r="B130" s="69">
        <v>2</v>
      </c>
      <c r="C130" s="55"/>
      <c r="D130" s="56"/>
      <c r="E130" s="55"/>
      <c r="F130" s="55"/>
    </row>
    <row r="131" spans="1:6" ht="36" x14ac:dyDescent="0.35">
      <c r="A131" s="28" t="s">
        <v>266</v>
      </c>
      <c r="B131" s="69">
        <v>2</v>
      </c>
      <c r="C131" s="6" t="str">
        <f>IF(B131=0, -5, "0")</f>
        <v>0</v>
      </c>
      <c r="D131" s="56" t="s">
        <v>526</v>
      </c>
      <c r="E131" s="56"/>
      <c r="F131" s="55"/>
    </row>
    <row r="132" spans="1:6" ht="18" x14ac:dyDescent="0.35">
      <c r="A132" s="28" t="s">
        <v>270</v>
      </c>
      <c r="B132" s="69">
        <v>2</v>
      </c>
      <c r="C132" s="6" t="str">
        <f>IF(B132=0, -5, "0")</f>
        <v>0</v>
      </c>
      <c r="D132" s="56" t="s">
        <v>527</v>
      </c>
      <c r="E132" s="56"/>
      <c r="F132" s="55"/>
    </row>
    <row r="133" spans="1:6" x14ac:dyDescent="0.3">
      <c r="A133" s="32" t="s">
        <v>191</v>
      </c>
      <c r="B133" s="69">
        <v>2</v>
      </c>
      <c r="C133" s="55"/>
      <c r="D133" s="66"/>
      <c r="E133" s="56"/>
      <c r="F133" s="55"/>
    </row>
    <row r="134" spans="1:6" x14ac:dyDescent="0.3">
      <c r="A134" s="473" t="s">
        <v>34</v>
      </c>
      <c r="B134" s="474"/>
      <c r="C134" s="475"/>
      <c r="D134" s="329">
        <f>SUM(B123:C133)</f>
        <v>22</v>
      </c>
    </row>
    <row r="135" spans="1:6" x14ac:dyDescent="0.3">
      <c r="A135" s="473" t="s">
        <v>249</v>
      </c>
      <c r="B135" s="474"/>
      <c r="C135" s="475"/>
      <c r="D135" s="17">
        <f>D134/(COUNT(B123:C133)*2)</f>
        <v>1</v>
      </c>
    </row>
    <row r="136" spans="1:6" x14ac:dyDescent="0.3">
      <c r="A136" s="10"/>
      <c r="B136" s="11"/>
      <c r="C136" s="11"/>
      <c r="D136" s="12"/>
    </row>
    <row r="137" spans="1:6" ht="19.5" x14ac:dyDescent="0.4">
      <c r="A137" s="476" t="s">
        <v>154</v>
      </c>
      <c r="B137" s="477"/>
      <c r="C137" s="477"/>
      <c r="D137" s="477"/>
      <c r="E137" s="477"/>
      <c r="F137" s="477"/>
    </row>
    <row r="138" spans="1:6" ht="165" x14ac:dyDescent="0.3">
      <c r="A138" s="26" t="s">
        <v>229</v>
      </c>
      <c r="B138" s="70">
        <v>0</v>
      </c>
      <c r="C138" s="55"/>
      <c r="D138" s="71" t="s">
        <v>528</v>
      </c>
      <c r="E138" s="71" t="s">
        <v>529</v>
      </c>
      <c r="F138" s="55"/>
    </row>
    <row r="139" spans="1:6" ht="33" x14ac:dyDescent="0.3">
      <c r="A139" s="26" t="s">
        <v>226</v>
      </c>
      <c r="B139" s="70">
        <v>2</v>
      </c>
      <c r="C139" s="55"/>
      <c r="D139" s="56" t="s">
        <v>530</v>
      </c>
      <c r="E139" s="56" t="s">
        <v>531</v>
      </c>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99" x14ac:dyDescent="0.4">
      <c r="A142" s="6" t="s">
        <v>246</v>
      </c>
      <c r="B142" s="70">
        <v>1</v>
      </c>
      <c r="C142" s="62"/>
      <c r="D142" s="71" t="s">
        <v>532</v>
      </c>
      <c r="E142" s="71" t="s">
        <v>533</v>
      </c>
      <c r="F142" s="55"/>
    </row>
    <row r="143" spans="1:6" ht="36" x14ac:dyDescent="0.35">
      <c r="A143" s="25" t="s">
        <v>172</v>
      </c>
      <c r="B143" s="70">
        <v>2</v>
      </c>
      <c r="C143" s="6" t="str">
        <f>IF(B143=0, -5, "0")</f>
        <v>0</v>
      </c>
      <c r="D143" s="369"/>
      <c r="E143" s="63"/>
      <c r="F143" s="55"/>
    </row>
    <row r="144" spans="1:6" ht="18" x14ac:dyDescent="0.35">
      <c r="A144" s="24" t="s">
        <v>195</v>
      </c>
      <c r="B144" s="70">
        <v>2</v>
      </c>
      <c r="C144" s="6" t="str">
        <f>IF(B144=0, -5, "0")</f>
        <v>0</v>
      </c>
      <c r="D144" s="56"/>
      <c r="E144" s="56"/>
      <c r="F144" s="55"/>
    </row>
    <row r="145" spans="1:6" ht="33" x14ac:dyDescent="0.3">
      <c r="A145" s="6" t="s">
        <v>137</v>
      </c>
      <c r="B145" s="70">
        <v>1</v>
      </c>
      <c r="C145" s="77"/>
      <c r="D145" s="56" t="s">
        <v>534</v>
      </c>
      <c r="E145" s="56" t="s">
        <v>535</v>
      </c>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73" t="s">
        <v>34</v>
      </c>
      <c r="B149" s="474"/>
      <c r="C149" s="475"/>
      <c r="D149" s="329">
        <f>SUM(B138:C148)</f>
        <v>18</v>
      </c>
    </row>
    <row r="150" spans="1:6" x14ac:dyDescent="0.3">
      <c r="A150" s="473" t="s">
        <v>249</v>
      </c>
      <c r="B150" s="474"/>
      <c r="C150" s="475"/>
      <c r="D150" s="16">
        <f>D149/(COUNT(B138:C148)*2)</f>
        <v>0.81818181818181823</v>
      </c>
    </row>
    <row r="151" spans="1:6" x14ac:dyDescent="0.3">
      <c r="A151" s="10"/>
      <c r="B151" s="11"/>
      <c r="C151" s="11"/>
      <c r="D151" s="15"/>
    </row>
    <row r="152" spans="1:6" ht="19.5" x14ac:dyDescent="0.4">
      <c r="A152" s="476" t="s">
        <v>61</v>
      </c>
      <c r="B152" s="477"/>
      <c r="C152" s="477"/>
      <c r="D152" s="477"/>
      <c r="E152" s="477"/>
      <c r="F152" s="477"/>
    </row>
    <row r="153" spans="1:6" ht="19.5" x14ac:dyDescent="0.4">
      <c r="A153" s="7" t="s">
        <v>256</v>
      </c>
      <c r="B153" s="69">
        <v>2</v>
      </c>
      <c r="C153" s="62"/>
      <c r="D153" s="64"/>
      <c r="E153" s="56"/>
      <c r="F153" s="55"/>
    </row>
    <row r="154" spans="1:6" ht="18" x14ac:dyDescent="0.35">
      <c r="A154" s="24" t="s">
        <v>108</v>
      </c>
      <c r="B154" s="69">
        <v>2</v>
      </c>
      <c r="C154" s="6" t="str">
        <f>IF(B154=0, -5, "0")</f>
        <v>0</v>
      </c>
      <c r="D154" s="72"/>
      <c r="E154" s="56"/>
      <c r="F154" s="55"/>
    </row>
    <row r="155" spans="1:6" ht="33" x14ac:dyDescent="0.3">
      <c r="A155" s="7" t="s">
        <v>231</v>
      </c>
      <c r="B155" s="69">
        <v>1</v>
      </c>
      <c r="C155" s="56"/>
      <c r="D155" s="56" t="s">
        <v>536</v>
      </c>
      <c r="E155" s="56" t="s">
        <v>531</v>
      </c>
      <c r="F155" s="55"/>
    </row>
    <row r="156" spans="1:6" x14ac:dyDescent="0.3">
      <c r="A156" s="26" t="s">
        <v>232</v>
      </c>
      <c r="B156" s="69">
        <v>2</v>
      </c>
      <c r="C156" s="56"/>
      <c r="D156" s="86"/>
      <c r="E156" s="55"/>
      <c r="F156" s="55"/>
    </row>
    <row r="157" spans="1:6" x14ac:dyDescent="0.3">
      <c r="A157" s="7" t="s">
        <v>257</v>
      </c>
      <c r="B157" s="69">
        <v>2</v>
      </c>
      <c r="C157" s="56"/>
      <c r="D157" s="371"/>
      <c r="E157" s="371"/>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ht="66" x14ac:dyDescent="0.3">
      <c r="A163" s="32" t="s">
        <v>173</v>
      </c>
      <c r="B163" s="69">
        <v>0</v>
      </c>
      <c r="C163" s="56"/>
      <c r="D163" s="56" t="s">
        <v>537</v>
      </c>
      <c r="E163" s="56" t="s">
        <v>538</v>
      </c>
      <c r="F163" s="55"/>
    </row>
    <row r="164" spans="1:6" x14ac:dyDescent="0.3">
      <c r="A164" s="6" t="s">
        <v>259</v>
      </c>
      <c r="B164" s="69">
        <v>1</v>
      </c>
      <c r="C164" s="56"/>
      <c r="D164" s="55" t="s">
        <v>539</v>
      </c>
      <c r="E164" s="55" t="s">
        <v>540</v>
      </c>
      <c r="F164" s="55"/>
    </row>
    <row r="165" spans="1:6" x14ac:dyDescent="0.3">
      <c r="A165" s="473" t="s">
        <v>34</v>
      </c>
      <c r="B165" s="474"/>
      <c r="C165" s="475"/>
      <c r="D165" s="329">
        <f>SUM(B153:C164)</f>
        <v>20</v>
      </c>
    </row>
    <row r="166" spans="1:6" x14ac:dyDescent="0.3">
      <c r="A166" s="473" t="s">
        <v>249</v>
      </c>
      <c r="B166" s="474"/>
      <c r="C166" s="475"/>
      <c r="D166" s="17">
        <f>D165/(COUNT(B153:C164)*2)</f>
        <v>0.83333333333333337</v>
      </c>
    </row>
    <row r="167" spans="1:6" x14ac:dyDescent="0.3">
      <c r="A167" s="10"/>
      <c r="B167" s="11"/>
      <c r="C167" s="11"/>
      <c r="D167" s="12"/>
    </row>
    <row r="168" spans="1:6" ht="19.5" x14ac:dyDescent="0.4">
      <c r="A168" s="476" t="s">
        <v>176</v>
      </c>
      <c r="B168" s="477"/>
      <c r="C168" s="477"/>
      <c r="D168" s="477"/>
      <c r="E168" s="477"/>
      <c r="F168" s="477"/>
    </row>
    <row r="169" spans="1:6" x14ac:dyDescent="0.3">
      <c r="A169" s="32" t="s">
        <v>233</v>
      </c>
      <c r="B169" s="55">
        <v>2</v>
      </c>
      <c r="C169" s="55"/>
      <c r="D169" s="56"/>
      <c r="E169" s="56"/>
      <c r="F169" s="55"/>
    </row>
    <row r="170" spans="1:6" x14ac:dyDescent="0.3">
      <c r="A170" s="6" t="s">
        <v>126</v>
      </c>
      <c r="B170" s="55">
        <v>2</v>
      </c>
      <c r="C170" s="55"/>
      <c r="D170" s="56"/>
      <c r="E170" s="56"/>
      <c r="F170" s="55"/>
    </row>
    <row r="171" spans="1:6" ht="18" x14ac:dyDescent="0.35">
      <c r="A171" s="24" t="s">
        <v>260</v>
      </c>
      <c r="B171" s="55">
        <v>2</v>
      </c>
      <c r="C171" s="6" t="str">
        <f>IF(B171=0, -5, "0")</f>
        <v>0</v>
      </c>
      <c r="D171" s="56"/>
      <c r="E171" s="56"/>
      <c r="F171" s="55"/>
    </row>
    <row r="172" spans="1:6" ht="33.75" x14ac:dyDescent="0.35">
      <c r="A172" s="24" t="s">
        <v>261</v>
      </c>
      <c r="B172" s="55">
        <v>1</v>
      </c>
      <c r="C172" s="6" t="str">
        <f>IF(B172=0, -5, "0")</f>
        <v>0</v>
      </c>
      <c r="D172" s="56" t="s">
        <v>542</v>
      </c>
      <c r="E172" s="56"/>
      <c r="F172" s="55"/>
    </row>
    <row r="173" spans="1:6" ht="66.75" x14ac:dyDescent="0.35">
      <c r="A173" s="24" t="s">
        <v>262</v>
      </c>
      <c r="B173" s="55">
        <v>0</v>
      </c>
      <c r="C173" s="6">
        <f>IF(B173=0, -5, "0")</f>
        <v>-5</v>
      </c>
      <c r="D173" s="56" t="s">
        <v>546</v>
      </c>
      <c r="E173" s="56" t="s">
        <v>541</v>
      </c>
      <c r="F173" s="55"/>
    </row>
    <row r="174" spans="1:6" ht="33" x14ac:dyDescent="0.3">
      <c r="A174" s="41" t="s">
        <v>164</v>
      </c>
      <c r="B174" s="55">
        <v>2</v>
      </c>
      <c r="C174" s="55"/>
      <c r="D174" s="74"/>
      <c r="E174" s="56"/>
      <c r="F174" s="55"/>
    </row>
    <row r="175" spans="1:6" x14ac:dyDescent="0.3">
      <c r="A175" s="40" t="s">
        <v>273</v>
      </c>
      <c r="B175" s="55">
        <v>2</v>
      </c>
      <c r="C175" s="55"/>
      <c r="D175" s="75"/>
      <c r="E175" s="56"/>
      <c r="F175" s="55"/>
    </row>
    <row r="176" spans="1:6" x14ac:dyDescent="0.3">
      <c r="A176" s="40" t="s">
        <v>135</v>
      </c>
      <c r="B176" s="55">
        <v>2</v>
      </c>
      <c r="C176" s="55"/>
      <c r="D176" s="75"/>
      <c r="E176" s="56"/>
      <c r="F176" s="55"/>
    </row>
    <row r="177" spans="1:6" x14ac:dyDescent="0.3">
      <c r="A177" s="473" t="s">
        <v>34</v>
      </c>
      <c r="B177" s="478"/>
      <c r="C177" s="479"/>
      <c r="D177" s="330">
        <f>SUM(B169:C176)</f>
        <v>8</v>
      </c>
    </row>
    <row r="178" spans="1:6" x14ac:dyDescent="0.3">
      <c r="A178" s="473" t="s">
        <v>249</v>
      </c>
      <c r="B178" s="474"/>
      <c r="C178" s="475"/>
      <c r="D178" s="17">
        <f>D177/(COUNT(B169:C176)*2)</f>
        <v>0.44444444444444442</v>
      </c>
    </row>
    <row r="179" spans="1:6" x14ac:dyDescent="0.3">
      <c r="A179" s="10"/>
      <c r="B179" s="11"/>
      <c r="C179" s="13"/>
      <c r="D179" s="14"/>
    </row>
    <row r="180" spans="1:6" ht="19.5" x14ac:dyDescent="0.4">
      <c r="A180" s="476" t="s">
        <v>64</v>
      </c>
      <c r="B180" s="477"/>
      <c r="C180" s="477"/>
      <c r="D180" s="477"/>
      <c r="E180" s="477"/>
      <c r="F180" s="477"/>
    </row>
    <row r="181" spans="1:6" ht="50.25" x14ac:dyDescent="0.35">
      <c r="A181" s="24" t="s">
        <v>240</v>
      </c>
      <c r="B181" s="55">
        <v>0</v>
      </c>
      <c r="C181" s="6">
        <f>IF(B181=0, -5, "0")</f>
        <v>-5</v>
      </c>
      <c r="D181" s="56" t="s">
        <v>544</v>
      </c>
      <c r="E181" s="56" t="s">
        <v>545</v>
      </c>
      <c r="F181" s="55"/>
    </row>
    <row r="182" spans="1:6" x14ac:dyDescent="0.3">
      <c r="A182" s="6" t="s">
        <v>241</v>
      </c>
      <c r="B182" s="55">
        <v>2</v>
      </c>
      <c r="C182" s="55"/>
      <c r="D182" s="56"/>
      <c r="E182" s="56"/>
      <c r="F182" s="55"/>
    </row>
    <row r="183" spans="1:6" ht="33" x14ac:dyDescent="0.3">
      <c r="A183" s="26" t="s">
        <v>174</v>
      </c>
      <c r="B183" s="55">
        <v>1</v>
      </c>
      <c r="C183" s="55"/>
      <c r="D183" s="56" t="s">
        <v>543</v>
      </c>
      <c r="E183" s="56"/>
      <c r="F183" s="55"/>
    </row>
    <row r="184" spans="1:6" x14ac:dyDescent="0.3">
      <c r="A184" s="6" t="s">
        <v>73</v>
      </c>
      <c r="B184" s="55">
        <v>2</v>
      </c>
      <c r="C184" s="55"/>
      <c r="D184" s="55"/>
      <c r="E184" s="56"/>
      <c r="F184" s="55"/>
    </row>
    <row r="185" spans="1:6" x14ac:dyDescent="0.3">
      <c r="A185" s="473" t="s">
        <v>34</v>
      </c>
      <c r="B185" s="474"/>
      <c r="C185" s="475"/>
      <c r="D185" s="329">
        <f>SUM(B181:C184)</f>
        <v>0</v>
      </c>
    </row>
    <row r="186" spans="1:6" x14ac:dyDescent="0.3">
      <c r="A186" s="473" t="s">
        <v>249</v>
      </c>
      <c r="B186" s="474"/>
      <c r="C186" s="475"/>
      <c r="D186" s="17">
        <f>D185/(COUNT(B181:C184)*2)</f>
        <v>0</v>
      </c>
    </row>
    <row r="187" spans="1:6" x14ac:dyDescent="0.3">
      <c r="A187" s="10"/>
      <c r="B187" s="11"/>
      <c r="C187" s="11"/>
      <c r="D187" s="12"/>
    </row>
    <row r="188" spans="1:6" ht="19.5" x14ac:dyDescent="0.4">
      <c r="A188" s="480" t="s">
        <v>15</v>
      </c>
      <c r="B188" s="481"/>
      <c r="C188" s="481"/>
      <c r="D188" s="481"/>
      <c r="E188" s="481"/>
      <c r="F188" s="481"/>
    </row>
    <row r="189" spans="1:6" ht="49.5" x14ac:dyDescent="0.3">
      <c r="A189" s="6" t="s">
        <v>150</v>
      </c>
      <c r="B189" s="55">
        <v>0</v>
      </c>
      <c r="C189" s="55"/>
      <c r="D189" s="56" t="s">
        <v>547</v>
      </c>
      <c r="E189" s="56" t="s">
        <v>548</v>
      </c>
      <c r="F189" s="55"/>
    </row>
    <row r="190" spans="1:6" x14ac:dyDescent="0.3">
      <c r="A190" s="6" t="s">
        <v>74</v>
      </c>
      <c r="B190" s="55">
        <v>2</v>
      </c>
      <c r="C190" s="55"/>
      <c r="D190" s="56"/>
      <c r="E190" s="56"/>
      <c r="F190" s="55"/>
    </row>
    <row r="191" spans="1:6" x14ac:dyDescent="0.3">
      <c r="A191" s="26" t="s">
        <v>165</v>
      </c>
      <c r="B191" s="55">
        <v>2</v>
      </c>
      <c r="C191" s="55"/>
      <c r="D191" s="56"/>
      <c r="E191" s="56"/>
      <c r="F191" s="55"/>
    </row>
    <row r="192" spans="1:6" x14ac:dyDescent="0.3">
      <c r="A192" s="6" t="s">
        <v>127</v>
      </c>
      <c r="B192" s="55">
        <v>2</v>
      </c>
      <c r="C192" s="55"/>
      <c r="D192" s="56"/>
      <c r="E192" s="56"/>
      <c r="F192" s="55"/>
    </row>
    <row r="193" spans="1:7" x14ac:dyDescent="0.3">
      <c r="A193" s="473" t="s">
        <v>34</v>
      </c>
      <c r="B193" s="474"/>
      <c r="C193" s="475"/>
      <c r="D193" s="329">
        <f>SUM(B189:C192)</f>
        <v>6</v>
      </c>
    </row>
    <row r="194" spans="1:7" x14ac:dyDescent="0.3">
      <c r="A194" s="473" t="s">
        <v>249</v>
      </c>
      <c r="B194" s="474"/>
      <c r="C194" s="475"/>
      <c r="D194" s="17">
        <f>D193/(COUNT(B189:C192)*2)</f>
        <v>0.75</v>
      </c>
    </row>
    <row r="195" spans="1:7" x14ac:dyDescent="0.3">
      <c r="A195" s="10"/>
      <c r="B195" s="11"/>
      <c r="C195" s="11"/>
      <c r="D195" s="12"/>
    </row>
    <row r="196" spans="1:7" ht="19.5" x14ac:dyDescent="0.4">
      <c r="A196" s="476" t="s">
        <v>65</v>
      </c>
      <c r="B196" s="477"/>
      <c r="C196" s="477"/>
      <c r="D196" s="477"/>
      <c r="E196" s="477"/>
      <c r="F196" s="477"/>
    </row>
    <row r="197" spans="1:7" x14ac:dyDescent="0.3">
      <c r="A197" s="26" t="s">
        <v>268</v>
      </c>
      <c r="B197" s="55">
        <v>2</v>
      </c>
      <c r="C197" s="55"/>
      <c r="D197" s="56"/>
      <c r="E197" s="56"/>
      <c r="F197" s="55"/>
    </row>
    <row r="198" spans="1:7" ht="49.5" x14ac:dyDescent="0.3">
      <c r="A198" s="26" t="s">
        <v>179</v>
      </c>
      <c r="B198" s="55">
        <v>0</v>
      </c>
      <c r="C198" s="55"/>
      <c r="D198" s="372" t="s">
        <v>549</v>
      </c>
      <c r="E198" s="373" t="s">
        <v>550</v>
      </c>
      <c r="F198" s="55"/>
    </row>
    <row r="199" spans="1:7" ht="35.25" customHeight="1" x14ac:dyDescent="0.3">
      <c r="A199" s="6" t="s">
        <v>75</v>
      </c>
      <c r="B199" s="55">
        <v>2</v>
      </c>
      <c r="C199" s="55"/>
      <c r="D199" s="374"/>
      <c r="E199" s="375"/>
      <c r="F199" s="55"/>
    </row>
    <row r="200" spans="1:7" x14ac:dyDescent="0.3">
      <c r="A200" s="6" t="s">
        <v>197</v>
      </c>
      <c r="B200" s="55">
        <v>2</v>
      </c>
      <c r="C200" s="55"/>
      <c r="D200" s="374"/>
      <c r="E200" s="375"/>
      <c r="F200" s="55"/>
    </row>
    <row r="201" spans="1:7" x14ac:dyDescent="0.3">
      <c r="A201" s="6" t="s">
        <v>263</v>
      </c>
      <c r="B201" s="55">
        <v>2</v>
      </c>
      <c r="C201" s="55"/>
      <c r="D201" s="374"/>
      <c r="E201" s="376"/>
      <c r="F201" s="55"/>
    </row>
    <row r="202" spans="1:7" x14ac:dyDescent="0.3">
      <c r="A202" s="473" t="s">
        <v>34</v>
      </c>
      <c r="B202" s="474"/>
      <c r="C202" s="475"/>
      <c r="D202" s="329">
        <f>SUM(B197:C201)</f>
        <v>8</v>
      </c>
    </row>
    <row r="203" spans="1:7" x14ac:dyDescent="0.3">
      <c r="A203" s="473" t="s">
        <v>249</v>
      </c>
      <c r="B203" s="474"/>
      <c r="C203" s="475"/>
      <c r="D203" s="17">
        <f>D202/(COUNT(B197:C201)*2)</f>
        <v>0.8</v>
      </c>
    </row>
    <row r="204" spans="1:7" x14ac:dyDescent="0.3">
      <c r="A204" s="10"/>
      <c r="B204" s="11"/>
      <c r="C204" s="11"/>
      <c r="D204" s="12"/>
    </row>
    <row r="205" spans="1:7" ht="19.5" x14ac:dyDescent="0.4">
      <c r="A205" s="476" t="s">
        <v>175</v>
      </c>
      <c r="B205" s="477"/>
      <c r="C205" s="477"/>
      <c r="D205" s="477"/>
      <c r="E205" s="477"/>
      <c r="F205" s="477"/>
    </row>
    <row r="206" spans="1:7" ht="49.5" x14ac:dyDescent="0.3">
      <c r="A206" s="26" t="s">
        <v>302</v>
      </c>
      <c r="B206" s="55">
        <v>1</v>
      </c>
      <c r="C206" s="55"/>
      <c r="D206" s="372" t="s">
        <v>551</v>
      </c>
      <c r="E206" s="373" t="s">
        <v>552</v>
      </c>
      <c r="F206" s="55"/>
      <c r="G206" s="3"/>
    </row>
    <row r="207" spans="1:7" ht="18" x14ac:dyDescent="0.35">
      <c r="A207" s="83" t="s">
        <v>269</v>
      </c>
      <c r="B207" s="55" t="s">
        <v>30</v>
      </c>
      <c r="C207" s="6" t="str">
        <f>IF(B207=0, -5, "0")</f>
        <v>0</v>
      </c>
      <c r="D207" s="377"/>
      <c r="E207" s="375"/>
      <c r="F207" s="55"/>
    </row>
    <row r="208" spans="1:7" x14ac:dyDescent="0.3">
      <c r="A208" s="6" t="s">
        <v>265</v>
      </c>
      <c r="B208" s="55">
        <v>2</v>
      </c>
      <c r="C208" s="55"/>
      <c r="D208" s="374"/>
      <c r="E208" s="376"/>
      <c r="F208" s="55"/>
    </row>
    <row r="209" spans="1:6" x14ac:dyDescent="0.3">
      <c r="A209" s="33" t="s">
        <v>157</v>
      </c>
      <c r="B209" s="55" t="s">
        <v>30</v>
      </c>
      <c r="C209" s="55"/>
      <c r="D209" s="55"/>
      <c r="E209" s="56"/>
      <c r="F209" s="55"/>
    </row>
    <row r="210" spans="1:6" x14ac:dyDescent="0.3">
      <c r="A210" s="473" t="s">
        <v>34</v>
      </c>
      <c r="B210" s="474"/>
      <c r="C210" s="475"/>
      <c r="D210" s="34">
        <f>SUM(B206:C209)</f>
        <v>3</v>
      </c>
    </row>
    <row r="211" spans="1:6" x14ac:dyDescent="0.3">
      <c r="A211" s="473" t="s">
        <v>249</v>
      </c>
      <c r="B211" s="474"/>
      <c r="C211" s="475"/>
      <c r="D211" s="17">
        <f>D210/(COUNT(B206:C209)*2)</f>
        <v>0.75</v>
      </c>
    </row>
    <row r="213" spans="1:6" ht="18" x14ac:dyDescent="0.35">
      <c r="A213" s="37" t="s">
        <v>402</v>
      </c>
      <c r="B213" s="36"/>
      <c r="C213" s="36"/>
      <c r="D213" s="87">
        <v>0.5</v>
      </c>
      <c r="E213" s="368" t="e">
        <f>COUNTIF(#REF!,"ok")</f>
        <v>#REF!</v>
      </c>
      <c r="F213" s="323">
        <f>COUNTA(#REF!)</f>
        <v>1</v>
      </c>
    </row>
    <row r="214" spans="1:6" ht="22.5" x14ac:dyDescent="0.3">
      <c r="A214" s="19" t="s">
        <v>403</v>
      </c>
      <c r="B214" s="20"/>
      <c r="C214" s="21"/>
      <c r="D214" s="22">
        <f>SUM(D210,D202,D193,D185,D177,D79,D68,D33,D22,D134,D165,D149,D118,D100,D42,D58)</f>
        <v>167</v>
      </c>
    </row>
    <row r="215" spans="1:6" ht="22.5" x14ac:dyDescent="0.3">
      <c r="A215" s="19" t="s">
        <v>274</v>
      </c>
      <c r="B215" s="20"/>
      <c r="C215" s="21"/>
      <c r="D215" s="23">
        <f>D214/(COUNT(B206:C209,B197:C201,B189:C192,B181:C184,B169:C176,B72:C78,B62:C67,B26:C32,B17:C21,B123:C133,B153:C164,B138:C148,B104:C117,B83:C99,B37:C41,B46:C57)*2)</f>
        <v>0.68442622950819676</v>
      </c>
    </row>
  </sheetData>
  <sheetProtection algorithmName="SHA-512" hashValue="ampR/R1KW5OBP7IO8HPlEkrX/NLAeHSSvJN5Dl6wJ8cbfIwloclTgVqmI26swa8QIjZebKJsTy5fkOhsnIMyAg==" saltValue="nV8nJ0wKqdk5fLqe6/a0ZQ==" spinCount="100000" sheet="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7" zoomScale="70" zoomScaleNormal="100" zoomScaleSheetLayoutView="70" workbookViewId="0">
      <selection activeCell="D714" sqref="D71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66"/>
      <c r="E1" s="466"/>
      <c r="F1" s="466"/>
      <c r="G1" s="466"/>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467" t="s">
        <v>149</v>
      </c>
      <c r="B7" s="467"/>
      <c r="C7" s="467"/>
      <c r="D7" s="467"/>
      <c r="E7" s="467"/>
      <c r="F7" s="467"/>
      <c r="G7" s="93"/>
    </row>
    <row r="8" spans="1:7" ht="22.5" x14ac:dyDescent="0.45">
      <c r="A8" s="468" t="str">
        <f>'Page de garde'!D18</f>
        <v>Bou Mhel</v>
      </c>
      <c r="B8" s="468"/>
      <c r="C8" s="468"/>
      <c r="D8" s="468"/>
      <c r="E8" s="468"/>
      <c r="F8" s="468"/>
      <c r="G8" s="93"/>
    </row>
    <row r="9" spans="1:7" ht="22.5" x14ac:dyDescent="0.45">
      <c r="A9" s="94" t="s">
        <v>39</v>
      </c>
      <c r="B9" s="469"/>
      <c r="C9" s="469"/>
      <c r="D9" s="469"/>
      <c r="E9" s="469"/>
      <c r="F9" s="469"/>
      <c r="G9" s="93"/>
    </row>
    <row r="10" spans="1:7" ht="22.5" x14ac:dyDescent="0.45">
      <c r="A10" s="95" t="s">
        <v>41</v>
      </c>
      <c r="B10" s="470"/>
      <c r="C10" s="470"/>
      <c r="D10" s="470"/>
      <c r="E10" s="470"/>
      <c r="F10" s="470"/>
      <c r="G10" s="93"/>
    </row>
    <row r="11" spans="1:7" ht="22.5" x14ac:dyDescent="0.45">
      <c r="A11" s="94" t="s">
        <v>40</v>
      </c>
      <c r="B11" s="471"/>
      <c r="C11" s="471"/>
      <c r="D11" s="471"/>
      <c r="E11" s="471"/>
      <c r="F11" s="471"/>
      <c r="G11" s="93"/>
    </row>
    <row r="12" spans="1:7" ht="22.5" x14ac:dyDescent="0.45">
      <c r="A12" s="94" t="s">
        <v>198</v>
      </c>
      <c r="B12" s="472" t="e">
        <f>D719</f>
        <v>#DIV/0!</v>
      </c>
      <c r="C12" s="472"/>
      <c r="D12" s="472"/>
      <c r="E12" s="472"/>
      <c r="F12" s="472"/>
      <c r="G12" s="93"/>
    </row>
    <row r="13" spans="1:7" ht="22.5" x14ac:dyDescent="0.45">
      <c r="A13" s="92"/>
      <c r="B13" s="90"/>
      <c r="C13" s="90"/>
      <c r="D13" s="466"/>
      <c r="E13" s="466"/>
      <c r="F13" s="466"/>
      <c r="G13" s="466"/>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92" t="s">
        <v>28</v>
      </c>
      <c r="B17" s="394" t="s">
        <v>29</v>
      </c>
      <c r="C17" s="394"/>
      <c r="D17" s="394" t="s">
        <v>42</v>
      </c>
      <c r="E17" s="395" t="s">
        <v>264</v>
      </c>
      <c r="F17" s="395" t="s">
        <v>294</v>
      </c>
      <c r="G17" s="96"/>
    </row>
    <row r="18" spans="1:8" ht="16.5" customHeight="1" x14ac:dyDescent="0.4">
      <c r="A18" s="392"/>
      <c r="B18" s="100" t="s">
        <v>32</v>
      </c>
      <c r="C18" s="100" t="s">
        <v>31</v>
      </c>
      <c r="D18" s="394"/>
      <c r="E18" s="395"/>
      <c r="F18" s="395"/>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425"/>
      <c r="B49" s="425"/>
      <c r="C49" s="425"/>
      <c r="D49" s="425"/>
      <c r="E49" s="425"/>
      <c r="F49" s="425"/>
      <c r="G49" s="425"/>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92" t="s">
        <v>28</v>
      </c>
      <c r="B52" s="394" t="s">
        <v>29</v>
      </c>
      <c r="C52" s="394"/>
      <c r="D52" s="394" t="s">
        <v>42</v>
      </c>
      <c r="E52" s="395" t="s">
        <v>264</v>
      </c>
      <c r="F52" s="395" t="s">
        <v>295</v>
      </c>
      <c r="G52" s="96"/>
    </row>
    <row r="53" spans="1:7" ht="21" x14ac:dyDescent="0.4">
      <c r="A53" s="392"/>
      <c r="B53" s="100" t="s">
        <v>32</v>
      </c>
      <c r="C53" s="100" t="s">
        <v>31</v>
      </c>
      <c r="D53" s="394"/>
      <c r="E53" s="395"/>
      <c r="F53" s="395"/>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63"/>
      <c r="B64" s="464"/>
      <c r="C64" s="464"/>
      <c r="D64" s="464"/>
      <c r="E64" s="464"/>
      <c r="F64" s="464"/>
      <c r="G64" s="464"/>
    </row>
    <row r="65" spans="1:7" ht="43.5" customHeight="1" x14ac:dyDescent="0.4">
      <c r="A65" s="459" t="s">
        <v>341</v>
      </c>
      <c r="B65" s="459"/>
      <c r="C65" s="459"/>
      <c r="D65" s="459"/>
      <c r="E65" s="459"/>
      <c r="F65" s="459"/>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43"/>
      <c r="B83" s="443"/>
      <c r="C83" s="443"/>
      <c r="D83" s="443"/>
      <c r="E83" s="443"/>
      <c r="F83" s="443"/>
      <c r="G83" s="443"/>
    </row>
    <row r="84" spans="1:7" ht="45" customHeight="1" x14ac:dyDescent="0.45">
      <c r="A84" s="465" t="s">
        <v>342</v>
      </c>
      <c r="B84" s="465"/>
      <c r="C84" s="465"/>
      <c r="D84" s="465"/>
      <c r="E84" s="465"/>
      <c r="F84" s="465"/>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51"/>
      <c r="B101" s="452"/>
      <c r="C101" s="452"/>
      <c r="D101" s="452"/>
      <c r="E101" s="452"/>
      <c r="F101" s="458"/>
      <c r="G101" s="96"/>
    </row>
    <row r="102" spans="1:7" ht="46.5" customHeight="1" x14ac:dyDescent="0.4">
      <c r="A102" s="459" t="s">
        <v>343</v>
      </c>
      <c r="B102" s="459"/>
      <c r="C102" s="459"/>
      <c r="D102" s="459"/>
      <c r="E102" s="459"/>
      <c r="F102" s="459"/>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51"/>
      <c r="B109" s="452"/>
      <c r="C109" s="452"/>
      <c r="D109" s="452"/>
      <c r="E109" s="452"/>
      <c r="F109" s="458"/>
      <c r="G109" s="96"/>
    </row>
    <row r="110" spans="1:7" ht="39.75" customHeight="1" x14ac:dyDescent="0.4">
      <c r="A110" s="459" t="s">
        <v>375</v>
      </c>
      <c r="B110" s="459"/>
      <c r="C110" s="459"/>
      <c r="D110" s="459"/>
      <c r="E110" s="459"/>
      <c r="F110" s="459"/>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52"/>
      <c r="B118" s="452"/>
      <c r="C118" s="452"/>
      <c r="D118" s="452"/>
      <c r="E118" s="452"/>
      <c r="F118" s="452"/>
      <c r="G118" s="96"/>
    </row>
    <row r="119" spans="1:7" ht="22.5" x14ac:dyDescent="0.4">
      <c r="A119" s="459" t="s">
        <v>304</v>
      </c>
      <c r="B119" s="459"/>
      <c r="C119" s="459"/>
      <c r="D119" s="459"/>
      <c r="E119" s="459"/>
      <c r="F119" s="459"/>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60"/>
      <c r="B130" s="460"/>
      <c r="C130" s="460"/>
      <c r="D130" s="460"/>
      <c r="E130" s="460"/>
      <c r="F130" s="460"/>
      <c r="G130" s="96"/>
    </row>
    <row r="131" spans="1:16384" ht="22.5" customHeight="1" x14ac:dyDescent="0.4">
      <c r="A131" s="461" t="s">
        <v>404</v>
      </c>
      <c r="B131" s="461"/>
      <c r="C131" s="461"/>
      <c r="D131" s="461"/>
      <c r="E131" s="461"/>
      <c r="F131" s="461"/>
      <c r="G131" s="96"/>
    </row>
    <row r="132" spans="1:16384" ht="22.5" customHeight="1" x14ac:dyDescent="0.4">
      <c r="A132" s="462"/>
      <c r="B132" s="462"/>
      <c r="C132" s="462"/>
      <c r="D132" s="462"/>
      <c r="E132" s="462"/>
      <c r="F132" s="462"/>
      <c r="G132" s="96"/>
    </row>
    <row r="133" spans="1:16384" s="258" customFormat="1" ht="22.5" customHeight="1" x14ac:dyDescent="0.25">
      <c r="A133" s="392" t="s">
        <v>28</v>
      </c>
      <c r="B133" s="394" t="s">
        <v>29</v>
      </c>
      <c r="C133" s="394"/>
      <c r="D133" s="394" t="s">
        <v>42</v>
      </c>
      <c r="E133" s="395" t="s">
        <v>264</v>
      </c>
      <c r="F133" s="395" t="s">
        <v>295</v>
      </c>
    </row>
    <row r="134" spans="1:16384" s="258" customFormat="1" ht="22.5" customHeight="1" x14ac:dyDescent="0.25">
      <c r="A134" s="392"/>
      <c r="B134" s="100" t="s">
        <v>32</v>
      </c>
      <c r="C134" s="100" t="s">
        <v>31</v>
      </c>
      <c r="D134" s="394"/>
      <c r="E134" s="395"/>
      <c r="F134" s="395"/>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53" t="s">
        <v>441</v>
      </c>
      <c r="B137" s="453"/>
      <c r="C137" s="453"/>
      <c r="D137" s="453"/>
      <c r="E137" s="453"/>
      <c r="F137" s="453"/>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450" t="s">
        <v>340</v>
      </c>
      <c r="B144" s="450"/>
      <c r="C144" s="450"/>
      <c r="D144" s="450"/>
      <c r="E144" s="450"/>
      <c r="F144" s="450"/>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451"/>
      <c r="B161" s="452"/>
      <c r="C161" s="452"/>
      <c r="D161" s="452"/>
      <c r="E161" s="452"/>
      <c r="F161" s="452"/>
      <c r="G161" s="96"/>
    </row>
    <row r="162" spans="1:7" ht="32.25" customHeight="1" x14ac:dyDescent="0.4">
      <c r="A162" s="453" t="s">
        <v>442</v>
      </c>
      <c r="B162" s="453"/>
      <c r="C162" s="453"/>
      <c r="D162" s="453"/>
      <c r="E162" s="453"/>
      <c r="F162" s="453"/>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454"/>
      <c r="B172" s="455"/>
      <c r="C172" s="455"/>
      <c r="D172" s="455"/>
      <c r="E172" s="455"/>
      <c r="F172" s="455"/>
      <c r="G172" s="96"/>
    </row>
    <row r="173" spans="1:7" ht="32.25" customHeight="1" x14ac:dyDescent="0.4">
      <c r="A173" s="453" t="s">
        <v>304</v>
      </c>
      <c r="B173" s="453"/>
      <c r="C173" s="453"/>
      <c r="D173" s="453"/>
      <c r="E173" s="453"/>
      <c r="F173" s="453"/>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456"/>
      <c r="C182" s="457"/>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449"/>
      <c r="B184" s="449"/>
      <c r="C184" s="449"/>
      <c r="D184" s="449"/>
      <c r="E184" s="449"/>
      <c r="F184" s="449"/>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92" t="s">
        <v>28</v>
      </c>
      <c r="B187" s="394" t="s">
        <v>29</v>
      </c>
      <c r="C187" s="394"/>
      <c r="D187" s="394" t="s">
        <v>42</v>
      </c>
      <c r="E187" s="395" t="s">
        <v>264</v>
      </c>
      <c r="F187" s="395" t="s">
        <v>295</v>
      </c>
      <c r="G187" s="96"/>
    </row>
    <row r="188" spans="1:7" ht="21" x14ac:dyDescent="0.4">
      <c r="A188" s="392"/>
      <c r="B188" s="100" t="s">
        <v>32</v>
      </c>
      <c r="C188" s="100" t="s">
        <v>31</v>
      </c>
      <c r="D188" s="394"/>
      <c r="E188" s="395"/>
      <c r="F188" s="395"/>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99" t="s">
        <v>34</v>
      </c>
      <c r="B199" s="400"/>
      <c r="C199" s="401"/>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425"/>
      <c r="B201" s="425"/>
      <c r="C201" s="425"/>
      <c r="D201" s="425"/>
      <c r="E201" s="425"/>
      <c r="F201" s="425"/>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99" t="s">
        <v>34</v>
      </c>
      <c r="B223" s="400"/>
      <c r="C223" s="401"/>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425"/>
      <c r="B225" s="425"/>
      <c r="C225" s="425"/>
      <c r="D225" s="425"/>
      <c r="E225" s="425"/>
      <c r="F225" s="425"/>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446" t="s">
        <v>304</v>
      </c>
      <c r="B232" s="447"/>
      <c r="C232" s="447"/>
      <c r="D232" s="448"/>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399" t="s">
        <v>34</v>
      </c>
      <c r="B241" s="400"/>
      <c r="C241" s="401"/>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425"/>
      <c r="B246" s="425"/>
      <c r="C246" s="425"/>
      <c r="D246" s="425"/>
      <c r="E246" s="425"/>
      <c r="F246" s="425"/>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92" t="s">
        <v>28</v>
      </c>
      <c r="B249" s="394" t="s">
        <v>29</v>
      </c>
      <c r="C249" s="394"/>
      <c r="D249" s="394" t="s">
        <v>42</v>
      </c>
      <c r="E249" s="395" t="s">
        <v>264</v>
      </c>
      <c r="F249" s="395" t="s">
        <v>295</v>
      </c>
      <c r="G249" s="96"/>
    </row>
    <row r="250" spans="1:7" ht="21" x14ac:dyDescent="0.4">
      <c r="A250" s="392"/>
      <c r="B250" s="100" t="s">
        <v>32</v>
      </c>
      <c r="C250" s="100" t="s">
        <v>31</v>
      </c>
      <c r="D250" s="394"/>
      <c r="E250" s="395"/>
      <c r="F250" s="395"/>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399" t="s">
        <v>34</v>
      </c>
      <c r="B261" s="400"/>
      <c r="C261" s="401"/>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409"/>
      <c r="B286" s="409"/>
      <c r="C286" s="409"/>
      <c r="D286" s="409"/>
      <c r="E286" s="409"/>
      <c r="F286" s="409"/>
      <c r="G286" s="96"/>
    </row>
    <row r="287" spans="1:7" ht="31.5" customHeight="1" x14ac:dyDescent="0.4">
      <c r="A287" s="445" t="s">
        <v>304</v>
      </c>
      <c r="B287" s="445"/>
      <c r="C287" s="445"/>
      <c r="D287" s="445"/>
      <c r="E287" s="445"/>
      <c r="F287" s="445"/>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92" t="s">
        <v>28</v>
      </c>
      <c r="B304" s="394" t="s">
        <v>29</v>
      </c>
      <c r="C304" s="394"/>
      <c r="D304" s="394" t="s">
        <v>42</v>
      </c>
      <c r="E304" s="395" t="s">
        <v>264</v>
      </c>
      <c r="F304" s="395" t="s">
        <v>295</v>
      </c>
      <c r="G304" s="96"/>
    </row>
    <row r="305" spans="1:7" ht="21" x14ac:dyDescent="0.4">
      <c r="A305" s="392"/>
      <c r="B305" s="100" t="s">
        <v>32</v>
      </c>
      <c r="C305" s="100" t="s">
        <v>31</v>
      </c>
      <c r="D305" s="394"/>
      <c r="E305" s="395"/>
      <c r="F305" s="395"/>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30"/>
      <c r="B352" s="430"/>
      <c r="C352" s="430"/>
      <c r="D352" s="430"/>
      <c r="E352" s="430"/>
      <c r="F352" s="430"/>
      <c r="G352" s="430"/>
    </row>
    <row r="353" spans="1:7" ht="32.25" customHeight="1" x14ac:dyDescent="0.4">
      <c r="A353" s="444" t="s">
        <v>304</v>
      </c>
      <c r="B353" s="444"/>
      <c r="C353" s="444"/>
      <c r="D353" s="444"/>
      <c r="E353" s="444"/>
      <c r="F353" s="444"/>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92" t="s">
        <v>28</v>
      </c>
      <c r="B370" s="394" t="s">
        <v>29</v>
      </c>
      <c r="C370" s="394"/>
      <c r="D370" s="394" t="s">
        <v>42</v>
      </c>
      <c r="E370" s="395" t="s">
        <v>264</v>
      </c>
      <c r="F370" s="395" t="s">
        <v>295</v>
      </c>
      <c r="G370" s="96"/>
    </row>
    <row r="371" spans="1:7" ht="21" x14ac:dyDescent="0.4">
      <c r="A371" s="392"/>
      <c r="B371" s="100" t="s">
        <v>32</v>
      </c>
      <c r="C371" s="100" t="s">
        <v>31</v>
      </c>
      <c r="D371" s="394"/>
      <c r="E371" s="395"/>
      <c r="F371" s="395"/>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42"/>
      <c r="B410" s="443"/>
      <c r="C410" s="443"/>
      <c r="D410" s="443"/>
      <c r="E410" s="443"/>
      <c r="F410" s="443"/>
      <c r="G410" s="443"/>
    </row>
    <row r="411" spans="1:7" ht="24.75" x14ac:dyDescent="0.4">
      <c r="A411" s="440" t="s">
        <v>313</v>
      </c>
      <c r="B411" s="440"/>
      <c r="C411" s="440"/>
      <c r="D411" s="440"/>
      <c r="E411" s="440"/>
      <c r="F411" s="440"/>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92" t="s">
        <v>28</v>
      </c>
      <c r="B428" s="394" t="s">
        <v>29</v>
      </c>
      <c r="C428" s="394"/>
      <c r="D428" s="394" t="s">
        <v>42</v>
      </c>
      <c r="E428" s="395" t="s">
        <v>264</v>
      </c>
      <c r="F428" s="395" t="s">
        <v>295</v>
      </c>
      <c r="G428" s="96"/>
    </row>
    <row r="429" spans="1:7" ht="21" x14ac:dyDescent="0.4">
      <c r="A429" s="392"/>
      <c r="B429" s="100" t="s">
        <v>32</v>
      </c>
      <c r="C429" s="100" t="s">
        <v>31</v>
      </c>
      <c r="D429" s="394"/>
      <c r="E429" s="395"/>
      <c r="F429" s="395"/>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40" t="s">
        <v>304</v>
      </c>
      <c r="B459" s="440"/>
      <c r="C459" s="440"/>
      <c r="D459" s="440"/>
      <c r="E459" s="440"/>
      <c r="F459" s="440"/>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41" t="s">
        <v>405</v>
      </c>
      <c r="B473" s="441"/>
      <c r="C473" s="441"/>
      <c r="D473" s="441"/>
      <c r="E473" s="441"/>
      <c r="F473" s="441"/>
      <c r="G473" s="96"/>
    </row>
    <row r="474" spans="1:7" ht="21" customHeight="1" x14ac:dyDescent="0.4">
      <c r="A474" s="191">
        <f>B11</f>
        <v>0</v>
      </c>
      <c r="F474" s="2"/>
      <c r="G474" s="96"/>
    </row>
    <row r="475" spans="1:7" ht="21" x14ac:dyDescent="0.4">
      <c r="A475" s="426" t="s">
        <v>28</v>
      </c>
      <c r="B475" s="427" t="s">
        <v>29</v>
      </c>
      <c r="C475" s="427"/>
      <c r="D475" s="427" t="s">
        <v>42</v>
      </c>
      <c r="E475" s="428" t="s">
        <v>264</v>
      </c>
      <c r="F475" s="428" t="s">
        <v>295</v>
      </c>
      <c r="G475" s="96"/>
    </row>
    <row r="476" spans="1:7" ht="21" x14ac:dyDescent="0.4">
      <c r="A476" s="426"/>
      <c r="B476" s="254" t="s">
        <v>32</v>
      </c>
      <c r="C476" s="254" t="s">
        <v>31</v>
      </c>
      <c r="D476" s="427"/>
      <c r="E476" s="428"/>
      <c r="F476" s="428"/>
      <c r="G476" s="96"/>
    </row>
    <row r="477" spans="1:7" ht="22.5" x14ac:dyDescent="0.4">
      <c r="A477" s="282"/>
      <c r="B477" s="283"/>
      <c r="C477" s="283"/>
      <c r="D477" s="283"/>
      <c r="E477" s="346"/>
      <c r="F477" s="346"/>
      <c r="G477" s="96"/>
    </row>
    <row r="478" spans="1:7" ht="24.75" x14ac:dyDescent="0.4">
      <c r="A478" s="502" t="s">
        <v>52</v>
      </c>
      <c r="B478" s="502"/>
      <c r="C478" s="502"/>
      <c r="D478" s="502"/>
      <c r="E478" s="502"/>
      <c r="F478" s="50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503" t="s">
        <v>443</v>
      </c>
      <c r="B484" s="504"/>
      <c r="C484" s="504"/>
      <c r="D484" s="504"/>
      <c r="E484" s="504"/>
      <c r="F484" s="504"/>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505" t="s">
        <v>23</v>
      </c>
      <c r="B495" s="506"/>
      <c r="C495" s="506"/>
      <c r="D495" s="506"/>
      <c r="E495" s="506"/>
      <c r="F495" s="507"/>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11"/>
      <c r="B507" s="411"/>
      <c r="C507" s="411"/>
      <c r="D507" s="411"/>
      <c r="E507" s="411"/>
      <c r="F507" s="411"/>
      <c r="G507" s="411"/>
    </row>
    <row r="508" spans="1:7" ht="26.25" customHeight="1" x14ac:dyDescent="0.5">
      <c r="A508" s="288" t="s">
        <v>304</v>
      </c>
      <c r="B508" s="438"/>
      <c r="C508" s="438"/>
      <c r="D508" s="438"/>
      <c r="E508" s="438"/>
      <c r="F508" s="438"/>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39" t="s">
        <v>97</v>
      </c>
      <c r="B520" s="439"/>
      <c r="C520" s="439"/>
      <c r="D520" s="439"/>
      <c r="E520" s="439"/>
      <c r="F520" s="439"/>
      <c r="G520" s="96"/>
    </row>
    <row r="521" spans="1:7" ht="22.5" customHeight="1" x14ac:dyDescent="0.4">
      <c r="A521" s="191">
        <f>B11</f>
        <v>0</v>
      </c>
      <c r="B521" s="96"/>
      <c r="C521" s="96"/>
      <c r="D521" s="114"/>
      <c r="E521" s="114"/>
      <c r="F521" s="114"/>
      <c r="G521" s="96"/>
    </row>
    <row r="522" spans="1:7" ht="21" x14ac:dyDescent="0.4">
      <c r="A522" s="433" t="s">
        <v>28</v>
      </c>
      <c r="B522" s="393" t="s">
        <v>29</v>
      </c>
      <c r="C522" s="435"/>
      <c r="D522" s="394" t="s">
        <v>42</v>
      </c>
      <c r="E522" s="395" t="s">
        <v>264</v>
      </c>
      <c r="F522" s="395" t="s">
        <v>295</v>
      </c>
      <c r="G522" s="96"/>
    </row>
    <row r="523" spans="1:7" ht="21" x14ac:dyDescent="0.4">
      <c r="A523" s="434"/>
      <c r="B523" s="249" t="s">
        <v>32</v>
      </c>
      <c r="C523" s="250" t="s">
        <v>31</v>
      </c>
      <c r="D523" s="394"/>
      <c r="E523" s="395"/>
      <c r="F523" s="395"/>
      <c r="G523" s="96"/>
    </row>
    <row r="524" spans="1:7" ht="22.5" x14ac:dyDescent="0.4">
      <c r="A524" s="286"/>
      <c r="B524" s="287"/>
      <c r="C524" s="287"/>
      <c r="D524" s="283"/>
      <c r="E524" s="346"/>
      <c r="F524" s="346"/>
      <c r="G524" s="96"/>
    </row>
    <row r="525" spans="1:7" ht="24.75" x14ac:dyDescent="0.4">
      <c r="A525" s="289" t="s">
        <v>17</v>
      </c>
      <c r="B525" s="251"/>
      <c r="C525" s="436"/>
      <c r="D525" s="436"/>
      <c r="E525" s="436"/>
      <c r="F525" s="437"/>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399" t="s">
        <v>34</v>
      </c>
      <c r="B532" s="400"/>
      <c r="C532" s="401"/>
      <c r="D532" s="315">
        <f>SUM(B526:C531)</f>
        <v>0</v>
      </c>
      <c r="E532" s="202"/>
      <c r="F532" s="202"/>
      <c r="G532" s="96"/>
    </row>
    <row r="533" spans="1:7" ht="21" customHeight="1" x14ac:dyDescent="0.4">
      <c r="A533" s="399" t="s">
        <v>33</v>
      </c>
      <c r="B533" s="400"/>
      <c r="C533" s="401"/>
      <c r="D533" s="298" t="e">
        <f>D532/(COUNT(B526:C531)*2)</f>
        <v>#DIV/0!</v>
      </c>
      <c r="E533" s="202"/>
      <c r="F533" s="202"/>
      <c r="G533" s="96"/>
    </row>
    <row r="534" spans="1:7" ht="21" x14ac:dyDescent="0.4">
      <c r="A534" s="425"/>
      <c r="B534" s="425"/>
      <c r="C534" s="425"/>
      <c r="D534" s="425"/>
      <c r="E534" s="425"/>
      <c r="F534" s="425"/>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29"/>
      <c r="B546" s="430"/>
      <c r="C546" s="430"/>
      <c r="D546" s="430"/>
      <c r="E546" s="430"/>
      <c r="F546" s="430"/>
      <c r="G546" s="430"/>
    </row>
    <row r="547" spans="1:7" ht="35.25" customHeight="1" x14ac:dyDescent="0.4">
      <c r="A547" s="290" t="s">
        <v>304</v>
      </c>
      <c r="B547" s="265"/>
      <c r="C547" s="431"/>
      <c r="D547" s="431"/>
      <c r="E547" s="431"/>
      <c r="F547" s="432"/>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407" t="s">
        <v>34</v>
      </c>
      <c r="B556" s="407"/>
      <c r="C556" s="419"/>
      <c r="D556" s="345">
        <f>SUM(B548:C555,B536:C545)</f>
        <v>0</v>
      </c>
      <c r="E556" s="90"/>
      <c r="F556" s="96"/>
      <c r="G556" s="96"/>
    </row>
    <row r="557" spans="1:7" ht="21" x14ac:dyDescent="0.4">
      <c r="A557" s="407" t="s">
        <v>33</v>
      </c>
      <c r="B557" s="407"/>
      <c r="C557" s="407"/>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425"/>
      <c r="B562" s="425"/>
      <c r="C562" s="425"/>
      <c r="D562" s="425"/>
      <c r="E562" s="425"/>
      <c r="F562" s="425"/>
      <c r="G562" s="96"/>
    </row>
    <row r="563" spans="1:7" ht="22.5" x14ac:dyDescent="0.45">
      <c r="A563" s="406" t="s">
        <v>19</v>
      </c>
      <c r="B563" s="406"/>
      <c r="C563" s="406"/>
      <c r="D563" s="406"/>
      <c r="E563" s="406"/>
      <c r="F563" s="406"/>
      <c r="G563" s="96"/>
    </row>
    <row r="564" spans="1:7" ht="22.5" x14ac:dyDescent="0.4">
      <c r="A564" s="198">
        <f>B11</f>
        <v>0</v>
      </c>
      <c r="B564" s="96"/>
      <c r="C564" s="96"/>
      <c r="D564" s="280"/>
      <c r="E564" s="280"/>
      <c r="F564" s="280"/>
      <c r="G564" s="96"/>
    </row>
    <row r="565" spans="1:7" ht="21" x14ac:dyDescent="0.4">
      <c r="A565" s="426" t="s">
        <v>28</v>
      </c>
      <c r="B565" s="427" t="s">
        <v>29</v>
      </c>
      <c r="C565" s="427"/>
      <c r="D565" s="427" t="s">
        <v>42</v>
      </c>
      <c r="E565" s="428" t="s">
        <v>264</v>
      </c>
      <c r="F565" s="428" t="s">
        <v>295</v>
      </c>
      <c r="G565" s="96"/>
    </row>
    <row r="566" spans="1:7" ht="21" x14ac:dyDescent="0.4">
      <c r="A566" s="426"/>
      <c r="B566" s="254" t="s">
        <v>32</v>
      </c>
      <c r="C566" s="254" t="s">
        <v>31</v>
      </c>
      <c r="D566" s="427"/>
      <c r="E566" s="428"/>
      <c r="F566" s="428"/>
      <c r="G566" s="96"/>
    </row>
    <row r="567" spans="1:7" ht="22.5" x14ac:dyDescent="0.4">
      <c r="A567" s="291"/>
      <c r="B567" s="292"/>
      <c r="C567" s="292"/>
      <c r="D567" s="292"/>
      <c r="E567" s="268"/>
      <c r="F567" s="293"/>
      <c r="G567" s="96"/>
    </row>
    <row r="568" spans="1:7" ht="24.75" x14ac:dyDescent="0.4">
      <c r="A568" s="416" t="s">
        <v>10</v>
      </c>
      <c r="B568" s="417"/>
      <c r="C568" s="417"/>
      <c r="D568" s="417"/>
      <c r="E568" s="417"/>
      <c r="F568" s="418"/>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407" t="s">
        <v>34</v>
      </c>
      <c r="B578" s="407"/>
      <c r="C578" s="419"/>
      <c r="D578" s="345">
        <f>SUM(B569:C577)</f>
        <v>0</v>
      </c>
      <c r="E578" s="90"/>
      <c r="F578" s="96"/>
      <c r="G578" s="96"/>
    </row>
    <row r="579" spans="1:7" ht="21" x14ac:dyDescent="0.4">
      <c r="A579" s="407" t="s">
        <v>33</v>
      </c>
      <c r="B579" s="407"/>
      <c r="C579" s="407"/>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420" t="s">
        <v>23</v>
      </c>
      <c r="B581" s="421"/>
      <c r="C581" s="421"/>
      <c r="D581" s="421"/>
      <c r="E581" s="421"/>
      <c r="F581" s="422"/>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23" t="s">
        <v>370</v>
      </c>
      <c r="B588" s="424"/>
      <c r="C588" s="424"/>
      <c r="D588" s="424"/>
      <c r="E588" s="424"/>
      <c r="F588" s="424"/>
      <c r="G588" s="424"/>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407" t="s">
        <v>34</v>
      </c>
      <c r="B596" s="407"/>
      <c r="C596" s="419"/>
      <c r="D596" s="345">
        <f>SUM(B589:C595,B582:C587)</f>
        <v>0</v>
      </c>
      <c r="E596" s="90"/>
      <c r="F596" s="96"/>
      <c r="G596" s="96"/>
    </row>
    <row r="597" spans="1:7" ht="21" x14ac:dyDescent="0.4">
      <c r="A597" s="407" t="s">
        <v>33</v>
      </c>
      <c r="B597" s="407"/>
      <c r="C597" s="407"/>
      <c r="D597" s="298" t="e">
        <f>D596/(COUNT(B582:C587,B589:C595)*2)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413" t="s">
        <v>168</v>
      </c>
      <c r="B600" s="414"/>
      <c r="C600" s="415"/>
      <c r="D600" s="127" t="e">
        <f>D599/(COUNT(B569:C577,B589:C595,B582:C587)*2)</f>
        <v>#DIV/0!</v>
      </c>
      <c r="E600" s="90"/>
      <c r="F600" s="96"/>
      <c r="G600" s="96"/>
    </row>
    <row r="601" spans="1:7" ht="21" x14ac:dyDescent="0.4">
      <c r="A601" s="128"/>
      <c r="B601" s="96"/>
      <c r="C601" s="96"/>
      <c r="G601" s="96"/>
    </row>
    <row r="602" spans="1:7" ht="19.5" customHeight="1" x14ac:dyDescent="0.45">
      <c r="A602" s="406" t="s">
        <v>8</v>
      </c>
      <c r="B602" s="406"/>
      <c r="C602" s="406"/>
      <c r="D602" s="406"/>
      <c r="E602" s="406"/>
      <c r="F602" s="406"/>
      <c r="G602" s="96"/>
    </row>
    <row r="603" spans="1:7" ht="22.5" x14ac:dyDescent="0.4">
      <c r="A603" s="129">
        <f>B11</f>
        <v>0</v>
      </c>
      <c r="B603" s="96"/>
      <c r="C603" s="96"/>
      <c r="D603" s="114"/>
      <c r="E603" s="114"/>
      <c r="F603" s="114"/>
      <c r="G603" s="96"/>
    </row>
    <row r="604" spans="1:7" ht="21" x14ac:dyDescent="0.4">
      <c r="A604" s="392" t="s">
        <v>28</v>
      </c>
      <c r="B604" s="394" t="s">
        <v>29</v>
      </c>
      <c r="C604" s="394"/>
      <c r="D604" s="394" t="s">
        <v>42</v>
      </c>
      <c r="E604" s="395" t="s">
        <v>264</v>
      </c>
      <c r="F604" s="395" t="s">
        <v>295</v>
      </c>
      <c r="G604" s="96"/>
    </row>
    <row r="605" spans="1:7" ht="18.75" customHeight="1" x14ac:dyDescent="0.4">
      <c r="A605" s="392"/>
      <c r="B605" s="100" t="s">
        <v>32</v>
      </c>
      <c r="C605" s="100" t="s">
        <v>31</v>
      </c>
      <c r="D605" s="394"/>
      <c r="E605" s="395"/>
      <c r="F605" s="395"/>
      <c r="G605" s="96"/>
    </row>
    <row r="606" spans="1:7" ht="18.75" customHeight="1" x14ac:dyDescent="0.4">
      <c r="A606" s="282"/>
      <c r="B606" s="283"/>
      <c r="C606" s="283"/>
      <c r="D606" s="283"/>
      <c r="E606" s="346"/>
      <c r="F606" s="346"/>
      <c r="G606" s="96"/>
    </row>
    <row r="607" spans="1:7" ht="24.75" x14ac:dyDescent="0.4">
      <c r="A607" s="284" t="s">
        <v>90</v>
      </c>
      <c r="B607" s="114"/>
      <c r="C607" s="397"/>
      <c r="D607" s="397"/>
      <c r="E607" s="397"/>
      <c r="F607" s="398"/>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407" t="s">
        <v>34</v>
      </c>
      <c r="B616" s="407"/>
      <c r="C616" s="407"/>
      <c r="D616" s="345">
        <f>SUM(B608:C615)</f>
        <v>0</v>
      </c>
      <c r="E616" s="408"/>
      <c r="F616" s="409"/>
      <c r="G616" s="96"/>
    </row>
    <row r="617" spans="1:7" ht="21" x14ac:dyDescent="0.4">
      <c r="A617" s="407" t="s">
        <v>33</v>
      </c>
      <c r="B617" s="407"/>
      <c r="C617" s="407"/>
      <c r="D617" s="298" t="e">
        <f>D616/(COUNT(B608:C615)*2)</f>
        <v>#DIV/0!</v>
      </c>
      <c r="E617" s="410"/>
      <c r="F617" s="411"/>
      <c r="G617" s="96"/>
    </row>
    <row r="618" spans="1:7" ht="21" x14ac:dyDescent="0.4">
      <c r="A618" s="128"/>
      <c r="B618" s="96"/>
      <c r="C618" s="412"/>
      <c r="D618" s="412"/>
      <c r="E618" s="412"/>
      <c r="F618" s="412"/>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399" t="s">
        <v>34</v>
      </c>
      <c r="B629" s="400"/>
      <c r="C629" s="401"/>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97"/>
      <c r="D632" s="397"/>
      <c r="E632" s="397"/>
      <c r="F632" s="398"/>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399" t="s">
        <v>34</v>
      </c>
      <c r="B639" s="400"/>
      <c r="C639" s="401"/>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402"/>
      <c r="B641" s="402"/>
      <c r="C641" s="402"/>
      <c r="D641" s="402"/>
      <c r="E641" s="402"/>
      <c r="F641" s="402"/>
      <c r="G641" s="402"/>
    </row>
    <row r="642" spans="1:7" ht="24.75" x14ac:dyDescent="0.4">
      <c r="A642" s="284" t="s">
        <v>26</v>
      </c>
      <c r="B642" s="397"/>
      <c r="C642" s="397"/>
      <c r="D642" s="397"/>
      <c r="E642" s="397"/>
      <c r="F642" s="398"/>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03" t="s">
        <v>304</v>
      </c>
      <c r="B650" s="404"/>
      <c r="C650" s="404"/>
      <c r="D650" s="404"/>
      <c r="E650" s="404"/>
      <c r="F650" s="405"/>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06" t="s">
        <v>346</v>
      </c>
      <c r="B665" s="406"/>
      <c r="C665" s="406"/>
      <c r="D665" s="406"/>
      <c r="E665" s="406"/>
      <c r="F665" s="406"/>
      <c r="G665" s="96"/>
    </row>
    <row r="666" spans="1:7" ht="21" x14ac:dyDescent="0.4">
      <c r="A666" s="198">
        <f>B11</f>
        <v>0</v>
      </c>
      <c r="B666" s="96"/>
      <c r="C666" s="96"/>
      <c r="D666" s="96"/>
      <c r="E666" s="90"/>
      <c r="F666" s="96"/>
      <c r="G666" s="96"/>
    </row>
    <row r="667" spans="1:7" ht="21.75" customHeight="1" x14ac:dyDescent="0.4">
      <c r="A667" s="392" t="s">
        <v>28</v>
      </c>
      <c r="B667" s="394" t="s">
        <v>29</v>
      </c>
      <c r="C667" s="394"/>
      <c r="D667" s="394" t="s">
        <v>42</v>
      </c>
      <c r="E667" s="395" t="s">
        <v>264</v>
      </c>
      <c r="F667" s="395" t="s">
        <v>295</v>
      </c>
      <c r="G667" s="96"/>
    </row>
    <row r="668" spans="1:7" ht="21" x14ac:dyDescent="0.4">
      <c r="A668" s="392"/>
      <c r="B668" s="100" t="s">
        <v>32</v>
      </c>
      <c r="C668" s="100" t="s">
        <v>31</v>
      </c>
      <c r="D668" s="394"/>
      <c r="E668" s="395"/>
      <c r="F668" s="395"/>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396" t="s">
        <v>439</v>
      </c>
      <c r="B693" s="396"/>
      <c r="C693" s="396"/>
      <c r="D693" s="396"/>
      <c r="E693" s="396"/>
      <c r="F693" s="396"/>
      <c r="G693" s="215"/>
    </row>
    <row r="694" spans="1:7" ht="21" customHeight="1" x14ac:dyDescent="0.4">
      <c r="A694" s="198">
        <f>B11</f>
        <v>0</v>
      </c>
      <c r="B694" s="96"/>
      <c r="C694" s="96"/>
      <c r="D694" s="214"/>
      <c r="E694" s="214"/>
      <c r="F694" s="214"/>
      <c r="G694" s="215"/>
    </row>
    <row r="695" spans="1:7" ht="21" x14ac:dyDescent="0.4">
      <c r="A695" s="391" t="s">
        <v>28</v>
      </c>
      <c r="B695" s="393" t="s">
        <v>29</v>
      </c>
      <c r="C695" s="393"/>
      <c r="D695" s="394" t="s">
        <v>42</v>
      </c>
      <c r="E695" s="395" t="s">
        <v>264</v>
      </c>
      <c r="F695" s="395" t="s">
        <v>295</v>
      </c>
      <c r="G695" s="215"/>
    </row>
    <row r="696" spans="1:7" ht="21" x14ac:dyDescent="0.4">
      <c r="A696" s="392"/>
      <c r="B696" s="100" t="s">
        <v>32</v>
      </c>
      <c r="C696" s="100" t="s">
        <v>31</v>
      </c>
      <c r="D696" s="394"/>
      <c r="E696" s="395"/>
      <c r="F696" s="395"/>
      <c r="G696" s="215"/>
    </row>
    <row r="697" spans="1:7" ht="22.5" x14ac:dyDescent="0.4">
      <c r="A697" s="282"/>
      <c r="B697" s="283"/>
      <c r="C697" s="283"/>
      <c r="D697" s="283"/>
      <c r="E697" s="346"/>
      <c r="F697" s="346"/>
      <c r="G697" s="96"/>
    </row>
    <row r="698" spans="1:7" ht="24.75" x14ac:dyDescent="0.4">
      <c r="A698" s="388" t="s">
        <v>299</v>
      </c>
      <c r="B698" s="389"/>
      <c r="C698" s="389"/>
      <c r="D698" s="389"/>
      <c r="E698" s="389"/>
      <c r="F698" s="390"/>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386"/>
      <c r="C704" s="387"/>
      <c r="D704" s="201">
        <f>SUM(B699:C703)</f>
        <v>0</v>
      </c>
      <c r="E704" s="90"/>
      <c r="F704" s="96"/>
      <c r="G704" s="96"/>
    </row>
    <row r="705" spans="1:7" ht="21" x14ac:dyDescent="0.4">
      <c r="A705" s="108" t="s">
        <v>33</v>
      </c>
      <c r="B705" s="386"/>
      <c r="C705" s="387"/>
      <c r="D705" s="306" t="e">
        <f>D704/(COUNT(B699:C703)*2)</f>
        <v>#DIV/0!</v>
      </c>
      <c r="E705" s="90"/>
      <c r="F705" s="96"/>
      <c r="G705" s="96"/>
    </row>
    <row r="706" spans="1:7" ht="21" x14ac:dyDescent="0.4">
      <c r="A706" s="149"/>
      <c r="B706" s="294"/>
      <c r="C706" s="294"/>
      <c r="D706" s="204"/>
      <c r="E706" s="304"/>
      <c r="F706" s="305"/>
      <c r="G706" s="96"/>
    </row>
    <row r="707" spans="1:7" ht="24.75" x14ac:dyDescent="0.4">
      <c r="A707" s="388" t="s">
        <v>300</v>
      </c>
      <c r="B707" s="389"/>
      <c r="C707" s="389"/>
      <c r="D707" s="389"/>
      <c r="E707" s="389"/>
      <c r="F707" s="390"/>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algorithmName="SHA-512" hashValue="KsqqK5XBj0SvGLe2QeZ7Bdb7LQL065Y5OBjU1d9FvEIof0eB2MPAkcNw2+cvW4JpgPTgWDu5quJ5bWSVZsBkQw==" saltValue="cWsNUGQV/sTgkOBuC3QDLA==" spinCount="100000" sheet="1"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3" zoomScale="80" zoomScaleNormal="90" zoomScaleSheetLayoutView="80" workbookViewId="0">
      <selection activeCell="B206" sqref="B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75" x14ac:dyDescent="0.5">
      <c r="A1" s="1"/>
      <c r="B1" s="8">
        <v>0</v>
      </c>
      <c r="D1" s="497"/>
      <c r="E1" s="497"/>
      <c r="F1" s="497"/>
      <c r="G1" s="497"/>
    </row>
    <row r="2" spans="1:7" s="2" customFormat="1" ht="24.75" x14ac:dyDescent="0.5">
      <c r="A2" s="1"/>
      <c r="B2" s="8">
        <v>1</v>
      </c>
      <c r="D2" s="331"/>
      <c r="E2" s="331"/>
      <c r="F2" s="331"/>
      <c r="G2" s="79"/>
    </row>
    <row r="3" spans="1:7" s="2" customFormat="1" ht="24.75" x14ac:dyDescent="0.5">
      <c r="A3" s="1"/>
      <c r="B3" s="8">
        <v>2</v>
      </c>
      <c r="D3" s="331"/>
      <c r="E3" s="331"/>
      <c r="F3" s="331"/>
      <c r="G3" s="79"/>
    </row>
    <row r="4" spans="1:7" s="2" customFormat="1" ht="16.5" customHeight="1" x14ac:dyDescent="0.5">
      <c r="A4" s="1"/>
      <c r="B4" s="8" t="s">
        <v>30</v>
      </c>
      <c r="D4" s="3"/>
      <c r="E4" s="331"/>
      <c r="F4" s="331"/>
      <c r="G4" s="79"/>
    </row>
    <row r="5" spans="1:7" s="2" customFormat="1" ht="16.5" customHeight="1" x14ac:dyDescent="0.5">
      <c r="A5" s="1"/>
      <c r="D5" s="331"/>
      <c r="E5" s="331"/>
      <c r="F5" s="331"/>
      <c r="G5" s="79"/>
    </row>
    <row r="6" spans="1:7" s="2" customFormat="1" ht="37.5" customHeight="1" x14ac:dyDescent="0.5">
      <c r="A6" s="498" t="s">
        <v>46</v>
      </c>
      <c r="B6" s="498"/>
      <c r="C6" s="498"/>
      <c r="D6" s="498"/>
      <c r="E6" s="498"/>
      <c r="F6" s="498"/>
      <c r="G6" s="79"/>
    </row>
    <row r="7" spans="1:7" s="2" customFormat="1" ht="21.75" customHeight="1" x14ac:dyDescent="0.5">
      <c r="A7" s="499" t="str">
        <f>'Page de garde'!D18</f>
        <v>Bou Mhel</v>
      </c>
      <c r="B7" s="499"/>
      <c r="C7" s="499"/>
      <c r="D7" s="499"/>
      <c r="E7" s="499"/>
      <c r="F7" s="499"/>
      <c r="G7" s="79"/>
    </row>
    <row r="8" spans="1:7" s="2" customFormat="1" ht="24.75" x14ac:dyDescent="0.5">
      <c r="A8" s="4" t="s">
        <v>39</v>
      </c>
      <c r="B8" s="500">
        <f>'A4 Exploitation'!B9:F9</f>
        <v>0</v>
      </c>
      <c r="C8" s="500"/>
      <c r="D8" s="500"/>
      <c r="E8" s="500"/>
      <c r="F8" s="500"/>
      <c r="G8" s="79"/>
    </row>
    <row r="9" spans="1:7" s="2" customFormat="1" ht="24.75" x14ac:dyDescent="0.5">
      <c r="A9" s="5" t="s">
        <v>41</v>
      </c>
      <c r="B9" s="501">
        <f>'A4 Exploitation'!B10:F10</f>
        <v>0</v>
      </c>
      <c r="C9" s="501"/>
      <c r="D9" s="501"/>
      <c r="E9" s="501"/>
      <c r="F9" s="501"/>
      <c r="G9" s="79"/>
    </row>
    <row r="10" spans="1:7" s="2" customFormat="1" ht="24.75" x14ac:dyDescent="0.5">
      <c r="A10" s="4" t="s">
        <v>40</v>
      </c>
      <c r="B10" s="496">
        <f>'A4 Exploitation'!B11:F11</f>
        <v>0</v>
      </c>
      <c r="C10" s="496"/>
      <c r="D10" s="496"/>
      <c r="E10" s="496"/>
      <c r="F10" s="496"/>
      <c r="G10" s="79"/>
    </row>
    <row r="11" spans="1:7" s="2" customFormat="1" ht="24.75" x14ac:dyDescent="0.5">
      <c r="A11" s="4" t="s">
        <v>248</v>
      </c>
      <c r="B11" s="487" t="e">
        <f>D215</f>
        <v>#DIV/0!</v>
      </c>
      <c r="C11" s="487"/>
      <c r="D11" s="487"/>
      <c r="E11" s="487"/>
      <c r="F11" s="487"/>
      <c r="G11" s="79"/>
    </row>
    <row r="12" spans="1:7" s="2" customFormat="1" ht="22.5" x14ac:dyDescent="0.45">
      <c r="A12" s="1"/>
      <c r="D12" s="466"/>
      <c r="E12" s="466"/>
      <c r="F12" s="466"/>
      <c r="G12" s="466"/>
    </row>
    <row r="13" spans="1:7" s="2" customFormat="1" ht="11.25" customHeight="1" x14ac:dyDescent="0.3">
      <c r="A13" s="488" t="s">
        <v>28</v>
      </c>
      <c r="B13" s="489" t="s">
        <v>29</v>
      </c>
      <c r="C13" s="489"/>
      <c r="D13" s="489" t="s">
        <v>42</v>
      </c>
      <c r="E13" s="489" t="s">
        <v>158</v>
      </c>
      <c r="F13" s="489" t="s">
        <v>159</v>
      </c>
    </row>
    <row r="14" spans="1:7" s="2" customFormat="1" ht="12.75" customHeight="1" x14ac:dyDescent="0.3">
      <c r="A14" s="488"/>
      <c r="B14" s="18" t="s">
        <v>32</v>
      </c>
      <c r="C14" s="18" t="s">
        <v>31</v>
      </c>
      <c r="D14" s="489"/>
      <c r="E14" s="489"/>
      <c r="F14" s="489"/>
      <c r="G14" s="78"/>
    </row>
    <row r="15" spans="1:7" x14ac:dyDescent="0.3">
      <c r="A15" s="491"/>
      <c r="B15" s="492"/>
      <c r="C15" s="492"/>
      <c r="D15" s="492"/>
      <c r="E15" s="492"/>
      <c r="F15" s="492"/>
    </row>
    <row r="16" spans="1:7" ht="19.5" x14ac:dyDescent="0.4">
      <c r="A16" s="493" t="s">
        <v>0</v>
      </c>
      <c r="B16" s="494"/>
      <c r="C16" s="494"/>
      <c r="D16" s="494"/>
      <c r="E16" s="494"/>
      <c r="F16" s="494"/>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95" t="s">
        <v>34</v>
      </c>
      <c r="B22" s="478"/>
      <c r="C22" s="479"/>
      <c r="D22" s="330">
        <f>SUM(B17:C21)</f>
        <v>0</v>
      </c>
    </row>
    <row r="23" spans="1:7" x14ac:dyDescent="0.3">
      <c r="A23" s="473" t="s">
        <v>249</v>
      </c>
      <c r="B23" s="474"/>
      <c r="C23" s="475"/>
      <c r="D23" s="17" t="e">
        <f>D22/(COUNT(B17:C21)*2)</f>
        <v>#DIV/0!</v>
      </c>
    </row>
    <row r="24" spans="1:7" x14ac:dyDescent="0.3">
      <c r="A24" s="10"/>
      <c r="B24" s="11"/>
      <c r="C24" s="11"/>
      <c r="D24" s="12"/>
    </row>
    <row r="25" spans="1:7" ht="19.5" x14ac:dyDescent="0.4">
      <c r="A25" s="476" t="s">
        <v>4</v>
      </c>
      <c r="B25" s="477"/>
      <c r="C25" s="477"/>
      <c r="D25" s="477"/>
      <c r="E25" s="477"/>
      <c r="F25" s="477"/>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73" t="s">
        <v>34</v>
      </c>
      <c r="B33" s="474"/>
      <c r="C33" s="475"/>
      <c r="D33" s="329">
        <f>SUM(B26:C32)</f>
        <v>0</v>
      </c>
    </row>
    <row r="34" spans="1:6" x14ac:dyDescent="0.3">
      <c r="A34" s="473" t="s">
        <v>249</v>
      </c>
      <c r="B34" s="474"/>
      <c r="C34" s="475"/>
      <c r="D34" s="17" t="e">
        <f>D33/(COUNT(B26:C32)*2)</f>
        <v>#DIV/0!</v>
      </c>
    </row>
    <row r="35" spans="1:6" x14ac:dyDescent="0.3">
      <c r="A35" s="10"/>
      <c r="B35" s="11"/>
      <c r="C35" s="11"/>
      <c r="D35" s="12"/>
    </row>
    <row r="36" spans="1:6" ht="19.5" x14ac:dyDescent="0.4">
      <c r="A36" s="476" t="s">
        <v>178</v>
      </c>
      <c r="B36" s="477"/>
      <c r="C36" s="477"/>
      <c r="D36" s="477"/>
      <c r="E36" s="477"/>
      <c r="F36" s="477"/>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73" t="s">
        <v>34</v>
      </c>
      <c r="B42" s="474"/>
      <c r="C42" s="475"/>
      <c r="D42" s="329">
        <f>SUM(B37:C41)</f>
        <v>0</v>
      </c>
    </row>
    <row r="43" spans="1:6" x14ac:dyDescent="0.3">
      <c r="A43" s="473" t="s">
        <v>249</v>
      </c>
      <c r="B43" s="474"/>
      <c r="C43" s="475"/>
      <c r="D43" s="17" t="e">
        <f>D42/(COUNT(B37:C41)*2)</f>
        <v>#DIV/0!</v>
      </c>
    </row>
    <row r="44" spans="1:6" x14ac:dyDescent="0.3">
      <c r="A44" s="338"/>
      <c r="B44" s="339"/>
      <c r="C44" s="339"/>
      <c r="D44" s="340"/>
    </row>
    <row r="45" spans="1:6" ht="19.5" x14ac:dyDescent="0.4">
      <c r="A45" s="482" t="s">
        <v>405</v>
      </c>
      <c r="B45" s="483"/>
      <c r="C45" s="483"/>
      <c r="D45" s="483"/>
      <c r="E45" s="483"/>
      <c r="F45" s="484"/>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73" t="s">
        <v>34</v>
      </c>
      <c r="B58" s="474"/>
      <c r="C58" s="475"/>
      <c r="D58" s="341">
        <f>SUM(B46:C57)</f>
        <v>0</v>
      </c>
    </row>
    <row r="59" spans="1:6" x14ac:dyDescent="0.3">
      <c r="A59" s="473" t="s">
        <v>249</v>
      </c>
      <c r="B59" s="474"/>
      <c r="C59" s="475"/>
      <c r="D59" s="17" t="e">
        <f>D58/(COUNT(B46:C57)*2)</f>
        <v>#DIV/0!</v>
      </c>
    </row>
    <row r="60" spans="1:6" x14ac:dyDescent="0.3">
      <c r="A60" s="29"/>
      <c r="B60" s="30"/>
      <c r="C60" s="30"/>
      <c r="D60" s="31"/>
    </row>
    <row r="61" spans="1:6" ht="19.5" x14ac:dyDescent="0.4">
      <c r="A61" s="485" t="s">
        <v>19</v>
      </c>
      <c r="B61" s="486"/>
      <c r="C61" s="486"/>
      <c r="D61" s="486"/>
      <c r="E61" s="486"/>
      <c r="F61" s="486"/>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73" t="s">
        <v>34</v>
      </c>
      <c r="B68" s="474"/>
      <c r="C68" s="475"/>
      <c r="D68" s="329">
        <f>SUM(B62:C67)</f>
        <v>0</v>
      </c>
    </row>
    <row r="69" spans="1:6" x14ac:dyDescent="0.3">
      <c r="A69" s="473" t="s">
        <v>249</v>
      </c>
      <c r="B69" s="474"/>
      <c r="C69" s="475"/>
      <c r="D69" s="17" t="e">
        <f>D68/(COUNT(B62:C67)*2)</f>
        <v>#DIV/0!</v>
      </c>
    </row>
    <row r="70" spans="1:6" x14ac:dyDescent="0.3">
      <c r="A70" s="10"/>
      <c r="B70" s="11"/>
      <c r="C70" s="11"/>
      <c r="D70" s="12"/>
    </row>
    <row r="71" spans="1:6" ht="19.5" x14ac:dyDescent="0.4">
      <c r="A71" s="476" t="s">
        <v>8</v>
      </c>
      <c r="B71" s="477"/>
      <c r="C71" s="477"/>
      <c r="D71" s="477"/>
      <c r="E71" s="477"/>
      <c r="F71" s="477"/>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73" t="s">
        <v>34</v>
      </c>
      <c r="B79" s="474"/>
      <c r="C79" s="475"/>
      <c r="D79" s="329">
        <f>SUM(B72:C78)</f>
        <v>0</v>
      </c>
    </row>
    <row r="80" spans="1:6" x14ac:dyDescent="0.3">
      <c r="A80" s="473" t="s">
        <v>249</v>
      </c>
      <c r="B80" s="474"/>
      <c r="C80" s="475"/>
      <c r="D80" s="17" t="e">
        <f>D79/(COUNT(B72:C78)*2)</f>
        <v>#DIV/0!</v>
      </c>
    </row>
    <row r="81" spans="1:6" x14ac:dyDescent="0.3">
      <c r="A81" s="10"/>
      <c r="B81" s="11"/>
      <c r="C81" s="11"/>
      <c r="D81" s="12"/>
    </row>
    <row r="82" spans="1:6" ht="19.5" x14ac:dyDescent="0.4">
      <c r="A82" s="476" t="s">
        <v>463</v>
      </c>
      <c r="B82" s="477"/>
      <c r="C82" s="477"/>
      <c r="D82" s="477"/>
      <c r="E82" s="477"/>
      <c r="F82" s="477"/>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73" t="s">
        <v>34</v>
      </c>
      <c r="B100" s="474"/>
      <c r="C100" s="475"/>
      <c r="D100" s="329">
        <f>SUM(B83:C99)</f>
        <v>0</v>
      </c>
    </row>
    <row r="101" spans="1:6" x14ac:dyDescent="0.3">
      <c r="A101" s="473" t="s">
        <v>249</v>
      </c>
      <c r="B101" s="474"/>
      <c r="C101" s="475"/>
      <c r="D101" s="17" t="e">
        <f>D100/(COUNT(B83:C99)*2)</f>
        <v>#DIV/0!</v>
      </c>
    </row>
    <row r="102" spans="1:6" x14ac:dyDescent="0.3">
      <c r="A102" s="10"/>
      <c r="B102" s="11"/>
      <c r="C102" s="11"/>
      <c r="D102" s="12"/>
    </row>
    <row r="103" spans="1:6" ht="19.5" x14ac:dyDescent="0.4">
      <c r="A103" s="476" t="s">
        <v>170</v>
      </c>
      <c r="B103" s="477"/>
      <c r="C103" s="477"/>
      <c r="D103" s="477"/>
      <c r="E103" s="477"/>
      <c r="F103" s="477"/>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73" t="s">
        <v>34</v>
      </c>
      <c r="B118" s="474"/>
      <c r="C118" s="475"/>
      <c r="D118" s="329">
        <f>SUM(B104:C117)</f>
        <v>0</v>
      </c>
    </row>
    <row r="119" spans="1:6" x14ac:dyDescent="0.3">
      <c r="A119" s="473" t="s">
        <v>249</v>
      </c>
      <c r="B119" s="474"/>
      <c r="C119" s="475"/>
      <c r="D119" s="17" t="e">
        <f>D118/(COUNT(B104:C117)*2)</f>
        <v>#DIV/0!</v>
      </c>
    </row>
    <row r="120" spans="1:6" x14ac:dyDescent="0.3">
      <c r="A120" s="10"/>
      <c r="B120" s="11"/>
      <c r="C120" s="11"/>
      <c r="D120" s="12"/>
    </row>
    <row r="121" spans="1:6" x14ac:dyDescent="0.3">
      <c r="A121" s="29"/>
      <c r="B121" s="30"/>
      <c r="C121" s="30"/>
      <c r="D121" s="31"/>
    </row>
    <row r="122" spans="1:6" ht="19.5" x14ac:dyDescent="0.4">
      <c r="A122" s="476" t="s">
        <v>171</v>
      </c>
      <c r="B122" s="477"/>
      <c r="C122" s="477"/>
      <c r="D122" s="477"/>
      <c r="E122" s="477"/>
      <c r="F122" s="477"/>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73" t="s">
        <v>34</v>
      </c>
      <c r="B134" s="474"/>
      <c r="C134" s="475"/>
      <c r="D134" s="329">
        <f>SUM(B123:C133)</f>
        <v>0</v>
      </c>
    </row>
    <row r="135" spans="1:6" x14ac:dyDescent="0.3">
      <c r="A135" s="473" t="s">
        <v>249</v>
      </c>
      <c r="B135" s="474"/>
      <c r="C135" s="475"/>
      <c r="D135" s="17" t="e">
        <f>D134/(COUNT(B123:C133)*2)</f>
        <v>#DIV/0!</v>
      </c>
    </row>
    <row r="136" spans="1:6" x14ac:dyDescent="0.3">
      <c r="A136" s="10"/>
      <c r="B136" s="11"/>
      <c r="C136" s="11"/>
      <c r="D136" s="12"/>
    </row>
    <row r="137" spans="1:6" ht="19.5" x14ac:dyDescent="0.4">
      <c r="A137" s="476" t="s">
        <v>154</v>
      </c>
      <c r="B137" s="477"/>
      <c r="C137" s="477"/>
      <c r="D137" s="477"/>
      <c r="E137" s="477"/>
      <c r="F137" s="477"/>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73" t="s">
        <v>34</v>
      </c>
      <c r="B149" s="474"/>
      <c r="C149" s="475"/>
      <c r="D149" s="329">
        <f>SUM(B138:C148)</f>
        <v>0</v>
      </c>
    </row>
    <row r="150" spans="1:6" x14ac:dyDescent="0.3">
      <c r="A150" s="473" t="s">
        <v>249</v>
      </c>
      <c r="B150" s="474"/>
      <c r="C150" s="475"/>
      <c r="D150" s="16" t="e">
        <f>D149/(COUNT(B138:C148)*2)</f>
        <v>#DIV/0!</v>
      </c>
    </row>
    <row r="151" spans="1:6" x14ac:dyDescent="0.3">
      <c r="A151" s="10"/>
      <c r="B151" s="11"/>
      <c r="C151" s="11"/>
      <c r="D151" s="15"/>
    </row>
    <row r="152" spans="1:6" ht="19.5" x14ac:dyDescent="0.4">
      <c r="A152" s="476" t="s">
        <v>61</v>
      </c>
      <c r="B152" s="477"/>
      <c r="C152" s="477"/>
      <c r="D152" s="477"/>
      <c r="E152" s="477"/>
      <c r="F152" s="477"/>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73" t="s">
        <v>34</v>
      </c>
      <c r="B165" s="474"/>
      <c r="C165" s="475"/>
      <c r="D165" s="329">
        <f>SUM(B153:C164)</f>
        <v>0</v>
      </c>
    </row>
    <row r="166" spans="1:6" x14ac:dyDescent="0.3">
      <c r="A166" s="473" t="s">
        <v>249</v>
      </c>
      <c r="B166" s="474"/>
      <c r="C166" s="475"/>
      <c r="D166" s="17" t="e">
        <f>D165/(COUNT(B153:C164)*2)</f>
        <v>#DIV/0!</v>
      </c>
    </row>
    <row r="167" spans="1:6" x14ac:dyDescent="0.3">
      <c r="A167" s="10"/>
      <c r="B167" s="11"/>
      <c r="C167" s="11"/>
      <c r="D167" s="12"/>
    </row>
    <row r="168" spans="1:6" ht="19.5" x14ac:dyDescent="0.4">
      <c r="A168" s="476" t="s">
        <v>176</v>
      </c>
      <c r="B168" s="477"/>
      <c r="C168" s="477"/>
      <c r="D168" s="477"/>
      <c r="E168" s="477"/>
      <c r="F168" s="477"/>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73" t="s">
        <v>34</v>
      </c>
      <c r="B177" s="478"/>
      <c r="C177" s="479"/>
      <c r="D177" s="330">
        <f>SUM(B169:C176)</f>
        <v>0</v>
      </c>
    </row>
    <row r="178" spans="1:6" x14ac:dyDescent="0.3">
      <c r="A178" s="473" t="s">
        <v>249</v>
      </c>
      <c r="B178" s="474"/>
      <c r="C178" s="475"/>
      <c r="D178" s="17" t="e">
        <f>D177/(COUNT(B169:C176)*2)</f>
        <v>#DIV/0!</v>
      </c>
    </row>
    <row r="179" spans="1:6" x14ac:dyDescent="0.3">
      <c r="A179" s="10"/>
      <c r="B179" s="11"/>
      <c r="C179" s="13"/>
      <c r="D179" s="14"/>
    </row>
    <row r="180" spans="1:6" ht="19.5" x14ac:dyDescent="0.4">
      <c r="A180" s="476" t="s">
        <v>64</v>
      </c>
      <c r="B180" s="477"/>
      <c r="C180" s="477"/>
      <c r="D180" s="477"/>
      <c r="E180" s="477"/>
      <c r="F180" s="477"/>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73" t="s">
        <v>34</v>
      </c>
      <c r="B185" s="474"/>
      <c r="C185" s="475"/>
      <c r="D185" s="329">
        <f>SUM(B181:C184)</f>
        <v>0</v>
      </c>
    </row>
    <row r="186" spans="1:6" x14ac:dyDescent="0.3">
      <c r="A186" s="473" t="s">
        <v>249</v>
      </c>
      <c r="B186" s="474"/>
      <c r="C186" s="475"/>
      <c r="D186" s="17" t="e">
        <f>D185/(COUNT(B181:C184)*2)</f>
        <v>#DIV/0!</v>
      </c>
    </row>
    <row r="187" spans="1:6" x14ac:dyDescent="0.3">
      <c r="A187" s="10"/>
      <c r="B187" s="11"/>
      <c r="C187" s="11"/>
      <c r="D187" s="12"/>
    </row>
    <row r="188" spans="1:6" ht="19.5" x14ac:dyDescent="0.4">
      <c r="A188" s="480" t="s">
        <v>15</v>
      </c>
      <c r="B188" s="481"/>
      <c r="C188" s="481"/>
      <c r="D188" s="481"/>
      <c r="E188" s="481"/>
      <c r="F188" s="481"/>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73" t="s">
        <v>34</v>
      </c>
      <c r="B193" s="474"/>
      <c r="C193" s="475"/>
      <c r="D193" s="329">
        <f>SUM(B189:C192)</f>
        <v>0</v>
      </c>
    </row>
    <row r="194" spans="1:7" x14ac:dyDescent="0.3">
      <c r="A194" s="473" t="s">
        <v>249</v>
      </c>
      <c r="B194" s="474"/>
      <c r="C194" s="475"/>
      <c r="D194" s="17" t="e">
        <f>D193/(COUNT(B189:C192)*2)</f>
        <v>#DIV/0!</v>
      </c>
    </row>
    <row r="195" spans="1:7" x14ac:dyDescent="0.3">
      <c r="A195" s="10"/>
      <c r="B195" s="11"/>
      <c r="C195" s="11"/>
      <c r="D195" s="12"/>
    </row>
    <row r="196" spans="1:7" ht="19.5" x14ac:dyDescent="0.4">
      <c r="A196" s="476" t="s">
        <v>65</v>
      </c>
      <c r="B196" s="477"/>
      <c r="C196" s="477"/>
      <c r="D196" s="477"/>
      <c r="E196" s="477"/>
      <c r="F196" s="477"/>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73" t="s">
        <v>34</v>
      </c>
      <c r="B202" s="474"/>
      <c r="C202" s="475"/>
      <c r="D202" s="329">
        <f>SUM(B197:C201)</f>
        <v>0</v>
      </c>
    </row>
    <row r="203" spans="1:7" x14ac:dyDescent="0.3">
      <c r="A203" s="473" t="s">
        <v>249</v>
      </c>
      <c r="B203" s="474"/>
      <c r="C203" s="475"/>
      <c r="D203" s="17" t="e">
        <f>D202/(COUNT(B197:C201)*2)</f>
        <v>#DIV/0!</v>
      </c>
    </row>
    <row r="204" spans="1:7" x14ac:dyDescent="0.3">
      <c r="A204" s="10"/>
      <c r="B204" s="11"/>
      <c r="C204" s="11"/>
      <c r="D204" s="12"/>
    </row>
    <row r="205" spans="1:7" ht="19.5" x14ac:dyDescent="0.4">
      <c r="A205" s="476" t="s">
        <v>175</v>
      </c>
      <c r="B205" s="477"/>
      <c r="C205" s="477"/>
      <c r="D205" s="477"/>
      <c r="E205" s="477"/>
      <c r="F205" s="477"/>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73" t="s">
        <v>34</v>
      </c>
      <c r="B210" s="474"/>
      <c r="C210" s="475"/>
      <c r="D210" s="34">
        <f>SUM(B206:C209)</f>
        <v>0</v>
      </c>
    </row>
    <row r="211" spans="1:6" x14ac:dyDescent="0.3">
      <c r="A211" s="473" t="s">
        <v>249</v>
      </c>
      <c r="B211" s="474"/>
      <c r="C211" s="475"/>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algorithmName="SHA-512" hashValue="KH4Z1BPOntUvClnLAvPzchfqVjV2Yn0CWRfn+1OlTfLlj7lIriIvvxhUF2uvfVJDASKkDFyO5YXMnPxHmOhY2w==" saltValue="YAgm3UKv4DqkQml3HCDiOw==" spinCount="100000" sheet="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2019-01-11T11:00:47Z</cp:lastPrinted>
  <dcterms:created xsi:type="dcterms:W3CDTF">2015-10-03T07:44:26Z</dcterms:created>
  <dcterms:modified xsi:type="dcterms:W3CDTF">2019-09-30T08:49:20Z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