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Boumhal\02-Février\"/>
    </mc:Choice>
  </mc:AlternateContent>
  <bookViews>
    <workbookView xWindow="0" yWindow="0" windowWidth="17880" windowHeight="7620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33" i="36" l="1"/>
  <c r="C235" i="36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D627" i="42" s="1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D203" i="38" s="1"/>
  <c r="D204" i="38" s="1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588" i="42" l="1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D245" i="38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588" i="38"/>
  <c r="D589" i="38" s="1"/>
  <c r="D725" i="38" l="1"/>
  <c r="D726" i="38" s="1"/>
  <c r="B171" i="29" s="1"/>
  <c r="D370" i="38"/>
  <c r="D371" i="38" s="1"/>
  <c r="B98" i="29" s="1"/>
  <c r="D368" i="38"/>
  <c r="D569" i="38"/>
  <c r="D570" i="38" s="1"/>
  <c r="B134" i="29" s="1"/>
  <c r="D567" i="38"/>
  <c r="D301" i="38"/>
  <c r="D303" i="38"/>
  <c r="D304" i="38" s="1"/>
  <c r="B89" i="29" s="1"/>
  <c r="D428" i="38"/>
  <c r="D429" i="38" s="1"/>
  <c r="B107" i="29" s="1"/>
  <c r="D426" i="38"/>
  <c r="D473" i="38"/>
  <c r="D475" i="38"/>
  <c r="D476" i="38" s="1"/>
  <c r="B116" i="29" s="1"/>
  <c r="D672" i="38"/>
  <c r="D673" i="38" s="1"/>
  <c r="B152" i="29" s="1"/>
  <c r="D370" i="40"/>
  <c r="D371" i="40" s="1"/>
  <c r="B99" i="29" s="1"/>
  <c r="D198" i="43"/>
  <c r="D199" i="43" s="1"/>
  <c r="B11" i="39"/>
  <c r="B180" i="29"/>
  <c r="D198" i="41"/>
  <c r="D199" i="41" s="1"/>
  <c r="D606" i="38"/>
  <c r="D607" i="38" s="1"/>
  <c r="B129" i="38"/>
  <c r="D130" i="38" s="1"/>
  <c r="D131" i="38" s="1"/>
  <c r="B62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D245" i="36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<sst xmlns="http://schemas.openxmlformats.org/spreadsheetml/2006/main" count="5563" uniqueCount="549">
  <si>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</si>
  <si>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</si>
  <si>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</si>
  <si>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</si>
  <si>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</si>
  <si>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</si>
  <si>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</si>
  <si>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</si>
  <si>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</si>
  <si>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</si>
  <si>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</si>
  <si>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</si>
  <si>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</si>
  <si>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</si>
  <si>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</si>
  <si>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</si>
  <si>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</si>
  <si>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</si>
  <si>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</si>
  <si>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</si>
  <si>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</si>
  <si>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</si>
  <si>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</si>
  <si>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</si>
  <si>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</si>
  <si>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</si>
  <si>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</si>
  <si>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</si>
  <si>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</si>
  <si>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</si>
  <si>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</si>
  <si>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</si>
  <si>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</si>
  <si>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</si>
  <si>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</si>
  <si>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</si>
  <si>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</si>
  <si>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</si>
  <si>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</si>
  <si>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</si>
  <si>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</si>
  <si>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</si>
  <si>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</si>
  <si>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</si>
  <si>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</si>
  <si>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</si>
  <si>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</si>
  <si>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</si>
  <si>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</si>
  <si>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</si>
  <si>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</si>
  <si>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</si>
  <si>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</si>
  <si>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</si>
  <si>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</si>
  <si>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</si>
  <si>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</si>
  <si>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</si>
  <si>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</si>
  <si>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</si>
  <si>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</si>
  <si>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</si>
  <si>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</si>
  <si>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</si>
  <si>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</si>
  <si>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</si>
  <si>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</si>
  <si>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</si>
  <si>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</si>
  <si>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</si>
  <si>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</si>
  <si>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</si>
  <si>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</si>
  <si>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</si>
  <si>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</si>
  <si>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</si>
  <si>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</si>
  <si>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</si>
  <si>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</si>
  <si>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</si>
  <si>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</si>
  <si>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</si>
  <si>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</si>
  <si>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</si>
  <si>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</si>
  <si>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</si>
  <si>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</si>
  <si>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</si>
  <si>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</si>
  <si>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</si>
  <si>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</si>
  <si>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</si>
  <si>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</si>
  <si>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</si>
  <si>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</si>
  <si>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</si>
  <si>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</si>
  <si>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</si>
  <si>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</si>
  <si>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</si>
  <si>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</si>
  <si>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</si>
  <si>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</si>
  <si>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</si>
  <si>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</si>
  <si>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</si>
  <si>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</si>
  <si>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</si>
  <si>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</si>
  <si>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</si>
  <si>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</si>
  <si>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</si>
  <si>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</si>
  <si>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</si>
  <si>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</si>
  <si>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</si>
  <si>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</si>
  <si>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</si>
  <si>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</si>
  <si>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</si>
  <si>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</si>
  <si>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</si>
  <si>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</si>
  <si>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</si>
  <si>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</si>
  <si>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</si>
  <si>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</si>
  <si>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</si>
  <si>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</si>
  <si>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</si>
  <si>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</si>
  <si>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</si>
  <si>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</si>
  <si>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</si>
  <si>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</si>
  <si>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</si>
  <si>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</si>
  <si>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</si>
  <si>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</si>
  <si>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</si>
  <si>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</si>
  <si>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</si>
  <si>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</si>
  <si>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</si>
  <si>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</si>
  <si>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</si>
  <si>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</si>
  <si>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</si>
  <si>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</si>
  <si>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</si>
  <si>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</si>
  <si>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</si>
  <si>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</si>
  <si>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</si>
  <si>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</si>
  <si>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</si>
  <si>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</si>
  <si>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</si>
  <si>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</si>
  <si>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</si>
  <si>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</si>
  <si>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</si>
  <si>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</si>
  <si>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</si>
  <si>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</si>
  <si>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</si>
  <si>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</si>
  <si>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</si>
  <si>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</si>
  <si>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</si>
  <si>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</si>
  <si>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</si>
  <si>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</si>
  <si>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</si>
  <si>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</si>
  <si>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</si>
  <si>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</si>
  <si>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</si>
  <si>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</si>
  <si>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</si>
  <si>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</si>
  <si>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</si>
  <si>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</si>
  <si>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</si>
  <si>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</si>
  <si>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</si>
  <si>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</si>
  <si>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</si>
  <si>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</si>
  <si>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</si>
  <si>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</si>
  <si>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</si>
  <si>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</si>
  <si>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</si>
  <si>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</si>
  <si>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</si>
  <si>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</si>
  <si>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</si>
  <si>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</si>
  <si>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</si>
  <si>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</si>
  <si>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</si>
  <si>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</si>
  <si>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</si>
  <si>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</si>
  <si>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</si>
  <si>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</si>
  <si>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</si>
  <si>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</si>
  <si>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</si>
  <si>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</si>
  <si>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</si>
  <si>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</si>
  <si>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</si>
  <si>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</si>
  <si>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</si>
  <si>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</si>
  <si>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</si>
  <si>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</si>
  <si>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</si>
  <si>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</si>
  <si>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</si>
  <si>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</si>
  <si>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</si>
  <si>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</si>
  <si>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</si>
  <si>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</si>
  <si>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</si>
  <si>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</si>
  <si>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</si>
  <si>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</si>
  <si>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</si>
  <si>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</si>
  <si>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</si>
  <si>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</si>
  <si>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</si>
  <si>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</si>
  <si>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</si>
  <si>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</si>
  <si>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</si>
  <si>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</si>
  <si>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</si>
  <si>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</si>
  <si>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</si>
  <si>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</si>
  <si>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</si>
  <si>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</si>
  <si>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</si>
  <si>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</si>
  <si>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</si>
  <si>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</si>
  <si>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</si>
  <si>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</si>
  <si>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</si>
  <si>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</si>
  <si>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</si>
  <si>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</si>
  <si>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</si>
  <si>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</si>
  <si>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</si>
  <si>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</si>
  <si>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</si>
  <si>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</si>
  <si>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</si>
  <si>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</si>
  <si>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</si>
  <si>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</si>
  <si>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</si>
  <si>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</si>
  <si>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</si>
  <si>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</si>
  <si>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</si>
  <si>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</si>
  <si>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</si>
  <si>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</si>
  <si>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</si>
  <si>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</si>
  <si>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</si>
  <si>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</si>
  <si>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</si>
  <si>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</si>
  <si>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</si>
  <si>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</si>
  <si>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</si>
  <si>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</si>
  <si>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</si>
  <si>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</si>
  <si>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</si>
  <si>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</si>
  <si>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</si>
  <si>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</si>
  <si>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</si>
  <si>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</si>
  <si>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</si>
  <si>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</si>
  <si>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</si>
  <si>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</si>
  <si>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</si>
  <si>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</si>
  <si>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</si>
  <si>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</si>
  <si>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</si>
  <si>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</si>
  <si>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</si>
  <si>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</si>
  <si>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</si>
  <si>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</si>
  <si>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</si>
  <si>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</si>
  <si>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</si>
  <si>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</si>
  <si>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</si>
  <si>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</si>
  <si>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</si>
  <si>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</si>
  <si>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</si>
  <si>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</si>
  <si>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</si>
  <si>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</si>
  <si>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</si>
  <si>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</si>
  <si>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</si>
  <si>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</si>
  <si>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</si>
  <si>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</si>
  <si>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</si>
  <si>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</si>
  <si>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</si>
  <si>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</si>
  <si>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</si>
  <si>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</si>
  <si>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</si>
  <si>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</si>
  <si>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</si>
  <si>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</si>
  <si>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</si>
  <si>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</si>
  <si>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</si>
  <si>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</si>
  <si>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</si>
  <si>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</si>
  <si>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</si>
  <si>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</si>
  <si>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</si>
  <si>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</si>
  <si>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</si>
  <si>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</si>
  <si>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</si>
  <si>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</si>
  <si>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</si>
  <si>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</si>
  <si>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</si>
  <si>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</si>
  <si>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</si>
  <si>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</si>
  <si>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</si>
  <si>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</si>
  <si>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</si>
  <si>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</si>
  <si>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</si>
  <si>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</si>
  <si>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</si>
  <si>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</si>
  <si>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</si>
  <si>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</si>
  <si>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</si>
  <si>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</si>
  <si>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</si>
  <si>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</si>
  <si>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</si>
  <si>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</si>
  <si>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</si>
  <si>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</si>
  <si>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</si>
  <si>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</si>
  <si>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</si>
  <si>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</si>
  <si>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</si>
  <si>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</si>
  <si>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</si>
  <si>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</si>
  <si>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</si>
  <si>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</si>
  <si>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</si>
  <si>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</si>
  <si>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</si>
  <si>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</si>
  <si>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</si>
  <si>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</si>
  <si>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</si>
  <si>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</si>
  <si>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</si>
  <si>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</si>
  <si>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</si>
  <si>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</si>
  <si>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</si>
  <si>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</si>
  <si>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</si>
  <si>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</si>
  <si>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</si>
  <si>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</si>
  <si>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</si>
  <si>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</si>
  <si>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</si>
  <si>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</si>
  <si>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</si>
  <si>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</si>
  <si>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</si>
  <si>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</si>
  <si>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</si>
  <si>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</si>
  <si>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</si>
  <si>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</si>
  <si>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</si>
  <si>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</si>
  <si>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</si>
  <si>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</si>
  <si>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</si>
  <si>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</si>
  <si>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</si>
  <si>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</si>
  <si>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</si>
  <si>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</si>
  <si>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</si>
  <si>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</si>
  <si>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</si>
  <si>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</si>
  <si>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</si>
  <si>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</si>
  <si>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</si>
  <si>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</si>
  <si>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</si>
  <si>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</si>
  <si>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</si>
  <si>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</si>
  <si>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</si>
  <si>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</si>
  <si>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</si>
  <si>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</si>
  <si>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</si>
  <si>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</si>
  <si>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</si>
  <si>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</si>
  <si>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</si>
  <si>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</si>
  <si>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</si>
  <si>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</si>
  <si>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</si>
  <si>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</si>
  <si>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</si>
  <si>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</si>
  <si>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</si>
  <si>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</si>
  <si>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</si>
  <si>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</si>
  <si>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</si>
  <si>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</si>
  <si>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</si>
  <si>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</si>
  <si>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</si>
  <si>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</si>
  <si>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</si>
  <si>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</si>
  <si>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</si>
  <si>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</si>
  <si>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</si>
  <si>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</si>
  <si>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</si>
  <si>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</si>
  <si>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</si>
  <si>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</si>
  <si>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</si>
  <si>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</si>
  <si>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</si>
  <si>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</si>
  <si>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</si>
  <si>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</si>
  <si>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</si>
  <si>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BOUMHAL</t>
  </si>
  <si>
    <t>manque de classement des certificats de salubrité des poissons frais</t>
  </si>
  <si>
    <t>Le revêtement du sol était crevassé à plusieurs niveaux</t>
  </si>
  <si>
    <t>Une attention particulière est à accorder à l’utilisation du grattoir métallique et spatule en bois</t>
  </si>
  <si>
    <t>manque d’indication de l’amande sur la composition alors que le mini cake en contient</t>
  </si>
  <si>
    <t xml:space="preserve">durée de vie de la crème d'amande dépassée 4 jours&gt; 3jours : la creme a été fabriquée depuis le 16/02/19 </t>
  </si>
  <si>
    <t xml:space="preserve">les cercles demeurent sales apres l'opération de nettoyage </t>
  </si>
  <si>
    <t>respect des durées de vie</t>
  </si>
  <si>
    <t>renforcer le contrôle de nettoyage</t>
  </si>
  <si>
    <t>la lame est cassée depuis une semaine alors qu'elle est indiquée conforme sur la fiche de surveillance</t>
  </si>
  <si>
    <t>remplir la fiche avec rigueur</t>
  </si>
  <si>
    <t>La portière  de la réserve séche était en bois.
Remplacer par un matériau adapté.</t>
  </si>
  <si>
    <t>Développement de rouille au niveau des jointures et du carrelage de la pâtisserie suite à un problème de stagnation d'eau.</t>
  </si>
  <si>
    <t xml:space="preserve">manque de produit désinfectant </t>
  </si>
  <si>
    <t>La quantité de poulets rôtis vendus le 27/11/18 était de 11, alors que la quantité tracée était de 9  poulets. Perte d'enregistrement de la traçabilité pour 2 poulets.</t>
  </si>
  <si>
    <t xml:space="preserve">meuble d’exposition est sale autour des boutons de fonctionnement
</t>
  </si>
  <si>
    <t xml:space="preserve">manque d’indication de la composition sur l’etiquette des deux types de big sandwich et de la DLC sur l’étiquette de cordon bleu et gougeonette
</t>
  </si>
  <si>
    <t xml:space="preserve">entreposage des gants dans le bac de la friteuse.
</t>
  </si>
  <si>
    <t>eviter de placer les gants dans la friteuse</t>
  </si>
  <si>
    <t xml:space="preserve">présence de givre au sol de la chambre froide négative
</t>
  </si>
  <si>
    <t xml:space="preserve">1/Présence d'un égouttage depuis l'évaporateur.
Un bac était utilisé pour la collecte de cette eau.
2/Les jointures étaient fissurés et décollés par endroits, avec développement de rouille.
</t>
  </si>
  <si>
    <t>Procéder aux réparations nécessaires de l'évaporateur et des jointures.</t>
  </si>
  <si>
    <t>absence de laboratoire pour le traiteur</t>
  </si>
  <si>
    <t>douchette non fonctionnelle</t>
  </si>
  <si>
    <t>température affichée du meuble 4,4°C et celle vérifiée 5,4°C</t>
  </si>
  <si>
    <t>L'emballage des meules de fromages blancs Meriah ne permet pas une protection totale du produit: utilisation de sachets en plastiques à fermeture non étanche.</t>
  </si>
  <si>
    <t xml:space="preserve">Absence de distributeur papier essuie-mains et de savon liquide </t>
  </si>
  <si>
    <t>boudin entamé le 02/02/19 durée de vie &gt;15 jours</t>
  </si>
  <si>
    <t>revoir les durées de vie des produits entamés</t>
  </si>
  <si>
    <t>verifier les DLC</t>
  </si>
  <si>
    <t>traces de rouille au niveau de la chambre froide</t>
  </si>
  <si>
    <t>température affichée 5,4°C et celle vérifiée 4°C</t>
  </si>
  <si>
    <t xml:space="preserve">porte externe du labo est à moitié fixée et ne se ferme pas
</t>
  </si>
  <si>
    <t xml:space="preserve">planche de découpe fissurée
La manche de Feuille de boucher est couverte par du scotch ne permettant pas le N/D de cet ustensile
</t>
  </si>
  <si>
    <t>Les carreaux de faïence au niveau du coin était démontés</t>
  </si>
  <si>
    <t xml:space="preserve">centrale de nettoyage non fonctionnelle au traiteur
En boucherie le pistolet de la station de nettoyage était démonté, cette station est non fonctionelle
</t>
  </si>
  <si>
    <t>douchette non fonctionelle au traiteur et en boucherie</t>
  </si>
  <si>
    <t>manque d'enregistrement des produits sur la fiche de réception pour l'année 2019</t>
  </si>
  <si>
    <t>assurer l'enregistrement de la fiche de réception</t>
  </si>
  <si>
    <t>port de montre et bracelet par le personnel stagiaire</t>
  </si>
  <si>
    <t>sensibiliser le personnel</t>
  </si>
  <si>
    <t xml:space="preserve">fuite d'eau au poste lave main </t>
  </si>
  <si>
    <t>fuite d'eau au poste lave main boucherie</t>
  </si>
  <si>
    <t>fuite d'eau au poste lave main boucherie ce qui rend le lavage des mains difficile</t>
  </si>
  <si>
    <t>La poubelle au niveau du stand volaillerie trad. était dépourvue de couvercle donc maintenue constamment ouverte.</t>
  </si>
  <si>
    <t>Etiquetage non conforme DLC illisible sur la boite de salade de poulpe marinée</t>
  </si>
  <si>
    <t>Ecaillement du revêtement mural et du sol de la CF.</t>
  </si>
  <si>
    <t>Remplacer les revêtements usés</t>
  </si>
  <si>
    <t>Présence de rouille aux alentours de la fabrique de glace et au niveau de son revêtement interne</t>
  </si>
  <si>
    <t>Procéder à un traitement anti-rouille de la fabrique de glace.</t>
  </si>
  <si>
    <t>La planche de découpe était fissurée, nécessité d'effectuer un rabotage.</t>
  </si>
  <si>
    <t>température a cœur de steak dinde 2,5°C</t>
  </si>
  <si>
    <t xml:space="preserve">1/Les carreaux de faïence au niveau du coin du stand  étaient démontés.
2/L’une des trappes de visite du plafond au dessus du rayon boucherie était maintenue ouverte suite à une intervention du service technique
la table de travail du produit agneau est cassée .
</t>
  </si>
  <si>
    <t xml:space="preserve">etiquetage illisible sur le bouchon de jus frais Boqueria
</t>
  </si>
  <si>
    <t xml:space="preserve">Présence de rouille au niveau plinthe de la chambre froide . Absence de poignée interne de sécurité
</t>
  </si>
  <si>
    <t>Utilisation d'une pelle du rayon fleg ou olives épices</t>
  </si>
  <si>
    <t>Prévoir un ustensile alimentaire propre au sucre</t>
  </si>
  <si>
    <t>raboter la planche et changer la feuille de lame</t>
  </si>
  <si>
    <t>Eviter l'utilisation du grattoir metallique et spatule en bois</t>
  </si>
  <si>
    <t>etiquetage pizza fino surgelé non conforme: manque d'indication de N° lot et DF</t>
  </si>
  <si>
    <t>Accumulation de cadavres d'insectes au niveau des DEIV du rayon charcuterie/fromages.
Accumulation de cadavres d'insectes au niveau des DEIV du rayon charcuterie/fromages.</t>
  </si>
  <si>
    <t>Présence de rouille au niveau des jointures des CF et de la pâtisserie.</t>
  </si>
  <si>
    <t>Présence d'oiseaux au niveau de la réserve PGC.</t>
  </si>
  <si>
    <t>Le système d'ouverture à pédale des poubelles des rayons boucherie, traiteur et charcuterie/ fromages était défaillant.
La poubelle de la boucherie trad. était dépourvue de couvercle.</t>
  </si>
  <si>
    <t>Effectuer les réparations nécessaires des poubelles.</t>
  </si>
  <si>
    <t>Problème de stagnation d'eau au niveau de la pâtisserie.</t>
  </si>
  <si>
    <t>Des écarts techniques n'étaient pas encore traités.</t>
  </si>
  <si>
    <t>Absence d'un distributeur de savon au rayon charcuterie/fromages.</t>
  </si>
  <si>
    <t>Absence d'un distributeur de papier au rayon charcuterie/fromages.</t>
  </si>
  <si>
    <t xml:space="preserve">1/jambon au poivre varié entamé et non retiré du linéaire dont la DLC Fournisseur  21/02/19
2/DLC Beurre en emballage progressif 21/02/19 et non retiré du rayon
</t>
  </si>
  <si>
    <t>réparer les carreaux et les trappes visites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</si>
</sst>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7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9" fontId="6" fillId="0" borderId="1" xfId="0" applyNumberFormat="1" applyFont="1" applyFill="1" applyBorder="1" applyAlignment="1" applyProtection="1">
      <alignment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47" fillId="0" borderId="1" xfId="0" applyFont="1" applyBorder="1" applyAlignment="1" applyProtection="1">
      <alignment wrapText="1"/>
      <protection locked="0"/>
    </xf>
    <xf numFmtId="0" fontId="47" fillId="0" borderId="1" xfId="0" applyFont="1" applyBorder="1" applyAlignment="1" applyProtection="1">
      <alignment vertical="top" wrapText="1"/>
      <protection locked="0"/>
    </xf>
    <xf numFmtId="0" fontId="47" fillId="0" borderId="7" xfId="0" applyFont="1" applyBorder="1" applyAlignment="1" applyProtection="1">
      <alignment wrapText="1"/>
      <protection locked="0"/>
    </xf>
    <xf numFmtId="0" fontId="34" fillId="0" borderId="7" xfId="0" applyFont="1" applyBorder="1" applyAlignment="1" applyProtection="1">
      <alignment horizontal="left" wrapText="1"/>
      <protection locked="0"/>
    </xf>
    <xf numFmtId="0" fontId="37" fillId="0" borderId="1" xfId="0" quotePrefix="1" applyFont="1" applyBorder="1" applyAlignment="1" applyProtection="1">
      <alignment wrapText="1"/>
      <protection locked="0"/>
    </xf>
    <xf numFmtId="0" fontId="35" fillId="0" borderId="1" xfId="0" applyFont="1" applyFill="1" applyBorder="1" applyAlignment="1" applyProtection="1">
      <alignment horizontal="left" wrapText="1"/>
      <protection locked="0"/>
    </xf>
    <xf numFmtId="0" fontId="41" fillId="0" borderId="1" xfId="0" applyFont="1" applyBorder="1" applyProtection="1">
      <protection locked="0"/>
    </xf>
    <xf numFmtId="0" fontId="47" fillId="0" borderId="4" xfId="0" applyFont="1" applyBorder="1" applyAlignment="1" applyProtection="1">
      <alignment wrapText="1"/>
      <protection locked="0"/>
    </xf>
    <xf numFmtId="0" fontId="6" fillId="0" borderId="1" xfId="0" applyFont="1" applyFill="1" applyBorder="1" applyProtection="1"/>
    <xf numFmtId="0" fontId="47" fillId="0" borderId="7" xfId="0" applyFont="1" applyFill="1" applyBorder="1" applyAlignment="1" applyProtection="1">
      <alignment wrapText="1"/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1" fillId="0" borderId="1" xfId="1" applyFont="1" applyFill="1" applyBorder="1" applyAlignment="1" applyProtection="1">
      <alignment horizontal="left" wrapText="1"/>
      <protection locked="0"/>
    </xf>
    <xf numFmtId="0" fontId="17" fillId="0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Fill="1" applyBorder="1" applyAlignment="1" applyProtection="1">
      <alignment wrapText="1"/>
    </xf>
    <xf numFmtId="0" fontId="21" fillId="0" borderId="1" xfId="0" applyFont="1" applyFill="1" applyBorder="1" applyProtection="1">
      <protection locked="0"/>
    </xf>
    <xf numFmtId="0" fontId="16" fillId="0" borderId="1" xfId="1" applyFont="1" applyFill="1" applyBorder="1" applyAlignment="1" applyProtection="1">
      <alignment horizontal="left" vertical="center" wrapText="1"/>
      <protection locked="0"/>
    </xf>
    <xf numFmtId="0" fontId="16" fillId="0" borderId="1" xfId="1" applyFont="1" applyFill="1" applyBorder="1" applyAlignment="1" applyProtection="1">
      <alignment horizontal="left" wrapText="1"/>
      <protection locked="0"/>
    </xf>
    <xf numFmtId="0" fontId="20" fillId="0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Fill="1" applyBorder="1" applyAlignment="1" applyProtection="1">
      <alignment wrapText="1"/>
      <protection locked="0"/>
    </xf>
    <xf numFmtId="0" fontId="16" fillId="0" borderId="1" xfId="0" applyFont="1" applyFill="1" applyBorder="1" applyProtection="1">
      <protection locked="0"/>
    </xf>
    <xf numFmtId="0" fontId="41" fillId="0" borderId="1" xfId="0" applyFont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2AEA4A"/>
      <color rgb="FF0083E6"/>
      <color rgb="FF0088EE"/>
      <color rgb="FFFF505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2308352"/>
        <c:axId val="142308912"/>
      </c:barChart>
      <c:catAx>
        <c:axId val="14230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2308912"/>
        <c:crosses val="autoZero"/>
        <c:auto val="1"/>
        <c:lblAlgn val="ctr"/>
        <c:lblOffset val="100"/>
        <c:noMultiLvlLbl val="0"/>
      </c:catAx>
      <c:valAx>
        <c:axId val="142308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230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869776"/>
        <c:axId val="206870336"/>
      </c:barChart>
      <c:catAx>
        <c:axId val="20686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870336"/>
        <c:crosses val="autoZero"/>
        <c:auto val="1"/>
        <c:lblAlgn val="ctr"/>
        <c:lblOffset val="100"/>
        <c:noMultiLvlLbl val="0"/>
      </c:catAx>
      <c:valAx>
        <c:axId val="206870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86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0.95652173913043481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433792"/>
        <c:axId val="207434352"/>
      </c:barChart>
      <c:catAx>
        <c:axId val="20743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434352"/>
        <c:crosses val="autoZero"/>
        <c:auto val="1"/>
        <c:lblAlgn val="ctr"/>
        <c:lblOffset val="100"/>
        <c:noMultiLvlLbl val="0"/>
      </c:catAx>
      <c:valAx>
        <c:axId val="207434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43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0.98684210526315785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437152"/>
        <c:axId val="207437712"/>
      </c:barChart>
      <c:catAx>
        <c:axId val="20743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437712"/>
        <c:crosses val="autoZero"/>
        <c:auto val="1"/>
        <c:lblAlgn val="ctr"/>
        <c:lblOffset val="100"/>
        <c:noMultiLvlLbl val="0"/>
      </c:catAx>
      <c:valAx>
        <c:axId val="207437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43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122384"/>
        <c:axId val="207122944"/>
      </c:barChart>
      <c:catAx>
        <c:axId val="20712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122944"/>
        <c:crosses val="autoZero"/>
        <c:auto val="1"/>
        <c:lblAlgn val="ctr"/>
        <c:lblOffset val="100"/>
        <c:noMultiLvlLbl val="0"/>
      </c:catAx>
      <c:valAx>
        <c:axId val="207122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122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125744"/>
        <c:axId val="207126304"/>
      </c:barChart>
      <c:catAx>
        <c:axId val="20712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126304"/>
        <c:crosses val="autoZero"/>
        <c:auto val="1"/>
        <c:lblAlgn val="ctr"/>
        <c:lblOffset val="100"/>
        <c:noMultiLvlLbl val="0"/>
      </c:catAx>
      <c:valAx>
        <c:axId val="207126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125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0.87815126050420167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129104"/>
        <c:axId val="207129664"/>
      </c:barChart>
      <c:catAx>
        <c:axId val="20712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129664"/>
        <c:crosses val="autoZero"/>
        <c:auto val="1"/>
        <c:lblAlgn val="ctr"/>
        <c:lblOffset val="100"/>
        <c:noMultiLvlLbl val="0"/>
      </c:catAx>
      <c:valAx>
        <c:axId val="20712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129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0.88422391857506366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373920"/>
        <c:axId val="207374480"/>
      </c:barChart>
      <c:catAx>
        <c:axId val="20737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374480"/>
        <c:crosses val="autoZero"/>
        <c:auto val="1"/>
        <c:lblAlgn val="ctr"/>
        <c:lblOffset val="100"/>
        <c:noMultiLvlLbl val="0"/>
      </c:catAx>
      <c:valAx>
        <c:axId val="207374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37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0.88118758953963261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7377280"/>
        <c:axId val="207377840"/>
        <c:extLst xmlns:c16r2="http://schemas.microsoft.com/office/drawing/2015/06/chart"/>
      </c:barChart>
      <c:catAx>
        <c:axId val="2073772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377840"/>
        <c:crosses val="autoZero"/>
        <c:auto val="1"/>
        <c:lblAlgn val="ctr"/>
        <c:lblOffset val="100"/>
        <c:noMultiLvlLbl val="0"/>
      </c:catAx>
      <c:valAx>
        <c:axId val="20737784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37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0.69640909090909098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7877024"/>
        <c:axId val="207877584"/>
        <c:extLst xmlns:c16r2="http://schemas.microsoft.com/office/drawing/2015/06/chart"/>
      </c:barChart>
      <c:catAx>
        <c:axId val="20787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877584"/>
        <c:crosses val="autoZero"/>
        <c:auto val="1"/>
        <c:lblAlgn val="ctr"/>
        <c:lblOffset val="100"/>
        <c:noMultiLvlLbl val="0"/>
      </c:catAx>
      <c:valAx>
        <c:axId val="20787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87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0.75757575757575757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121376"/>
        <c:axId val="206121936"/>
      </c:barChart>
      <c:catAx>
        <c:axId val="20612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121936"/>
        <c:crosses val="autoZero"/>
        <c:auto val="1"/>
        <c:lblAlgn val="ctr"/>
        <c:lblOffset val="100"/>
        <c:noMultiLvlLbl val="0"/>
      </c:catAx>
      <c:valAx>
        <c:axId val="206121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12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124736"/>
        <c:axId val="206125296"/>
      </c:barChart>
      <c:catAx>
        <c:axId val="20612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125296"/>
        <c:crosses val="autoZero"/>
        <c:auto val="1"/>
        <c:lblAlgn val="ctr"/>
        <c:lblOffset val="100"/>
        <c:noMultiLvlLbl val="0"/>
      </c:catAx>
      <c:valAx>
        <c:axId val="206125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12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0.86904761904761907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390784"/>
        <c:axId val="206391344"/>
      </c:barChart>
      <c:catAx>
        <c:axId val="20639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391344"/>
        <c:crosses val="autoZero"/>
        <c:auto val="1"/>
        <c:lblAlgn val="ctr"/>
        <c:lblOffset val="100"/>
        <c:noMultiLvlLbl val="0"/>
      </c:catAx>
      <c:valAx>
        <c:axId val="20639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39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0.71794871794871795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394144"/>
        <c:axId val="206394704"/>
      </c:barChart>
      <c:catAx>
        <c:axId val="20639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394704"/>
        <c:crosses val="autoZero"/>
        <c:auto val="1"/>
        <c:lblAlgn val="ctr"/>
        <c:lblOffset val="100"/>
        <c:noMultiLvlLbl val="0"/>
      </c:catAx>
      <c:valAx>
        <c:axId val="206394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394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0.78723404255319152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550672"/>
        <c:axId val="206551232"/>
      </c:barChart>
      <c:catAx>
        <c:axId val="20655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551232"/>
        <c:crosses val="autoZero"/>
        <c:auto val="1"/>
        <c:lblAlgn val="ctr"/>
        <c:lblOffset val="100"/>
        <c:noMultiLvlLbl val="0"/>
      </c:catAx>
      <c:valAx>
        <c:axId val="206551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55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0.98750000000000004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554032"/>
        <c:axId val="206554592"/>
      </c:barChart>
      <c:catAx>
        <c:axId val="20655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554592"/>
        <c:crosses val="autoZero"/>
        <c:auto val="1"/>
        <c:lblAlgn val="ctr"/>
        <c:lblOffset val="100"/>
        <c:noMultiLvlLbl val="0"/>
      </c:catAx>
      <c:valAx>
        <c:axId val="20655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55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557392"/>
        <c:axId val="206557952"/>
      </c:barChart>
      <c:catAx>
        <c:axId val="20655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557952"/>
        <c:crosses val="autoZero"/>
        <c:auto val="1"/>
        <c:lblAlgn val="ctr"/>
        <c:lblOffset val="100"/>
        <c:noMultiLvlLbl val="0"/>
      </c:catAx>
      <c:valAx>
        <c:axId val="206557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557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866416"/>
        <c:axId val="206866976"/>
      </c:barChart>
      <c:catAx>
        <c:axId val="2068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866976"/>
        <c:crosses val="autoZero"/>
        <c:auto val="1"/>
        <c:lblAlgn val="ctr"/>
        <c:lblOffset val="100"/>
        <c:noMultiLvlLbl val="0"/>
      </c:catAx>
      <c:valAx>
        <c:axId val="206866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86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20" zoomScaleSheetLayoutView="100" workbookViewId="0">
      <selection activeCell="N22" sqref="N22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44" t="s">
        <v>277</v>
      </c>
      <c r="B18" s="444"/>
      <c r="C18" s="444"/>
      <c r="D18" s="445" t="s">
        <v>478</v>
      </c>
      <c r="E18" s="445"/>
      <c r="F18" s="445"/>
      <c r="G18" s="445"/>
      <c r="H18" s="445"/>
      <c r="I18" s="445"/>
      <c r="J18" s="445"/>
      <c r="K18" s="445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46" t="s">
        <v>278</v>
      </c>
      <c r="B21" s="446"/>
      <c r="C21" s="446"/>
      <c r="D21" s="446"/>
      <c r="E21" s="446"/>
      <c r="F21" s="446"/>
      <c r="G21" s="446"/>
      <c r="H21" s="446"/>
      <c r="I21" s="446"/>
      <c r="J21" s="446"/>
      <c r="K21" s="446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47" t="s">
        <v>280</v>
      </c>
      <c r="C23" s="447"/>
      <c r="D23" s="49"/>
      <c r="E23" s="49"/>
      <c r="F23" s="49"/>
      <c r="G23" s="49"/>
      <c r="H23" s="49"/>
      <c r="I23" s="49"/>
      <c r="J23" s="48" t="str">
        <f>D18</f>
        <v>BOUMHAL</v>
      </c>
    </row>
    <row r="24" spans="1:11" ht="33" customHeight="1" x14ac:dyDescent="0.25">
      <c r="A24" s="57" t="s">
        <v>281</v>
      </c>
      <c r="B24" s="448">
        <f>AVERAGE('A1 Exploitation'!D730,'A1 Technique'!D199)</f>
        <v>0.88118758953963261</v>
      </c>
      <c r="C24" s="448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48" t="e">
        <f>AVERAGE('A2 Exploitation'!D730,'A2 Technique'!D199)</f>
        <v>#DIV/0!</v>
      </c>
      <c r="C25" s="448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48" t="e">
        <f>AVERAGE('A3 Exploitation'!D730,'A3 Technique'!D199)</f>
        <v>#DIV/0!</v>
      </c>
      <c r="C26" s="448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48" t="e">
        <f>AVERAGE('A4 Exploitation'!D730,'A4 Technique'!D199)</f>
        <v>#DIV/0!</v>
      </c>
      <c r="C27" s="448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48"/>
      <c r="C28" s="448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48"/>
      <c r="C29" s="448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47" t="s">
        <v>287</v>
      </c>
      <c r="C33" s="447"/>
      <c r="D33" s="49"/>
      <c r="E33" s="49"/>
      <c r="F33" s="49"/>
      <c r="G33" s="49"/>
      <c r="H33" s="49"/>
      <c r="I33" s="49"/>
      <c r="J33" s="48" t="str">
        <f>D18</f>
        <v>BOUMHAL</v>
      </c>
    </row>
    <row r="34" spans="1:10" ht="33" customHeight="1" x14ac:dyDescent="0.25">
      <c r="A34" s="57" t="s">
        <v>281</v>
      </c>
      <c r="B34" s="448">
        <f>'A1 Exploitation'!D730</f>
        <v>0.88422391857506366</v>
      </c>
      <c r="C34" s="448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48">
        <f>'A2 Exploitation'!D730</f>
        <v>-0.5</v>
      </c>
      <c r="C35" s="448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48" t="e">
        <f>'A3 Exploitation'!D730</f>
        <v>#DIV/0!</v>
      </c>
      <c r="C36" s="448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48">
        <f>'A4 Exploitation'!D730</f>
        <v>-0.5</v>
      </c>
      <c r="C37" s="448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48"/>
      <c r="C38" s="448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48"/>
      <c r="C39" s="448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49" t="s">
        <v>288</v>
      </c>
      <c r="C42" s="449"/>
      <c r="D42" s="49"/>
      <c r="E42" s="49"/>
      <c r="F42" s="49"/>
      <c r="G42" s="49"/>
      <c r="H42" s="49"/>
      <c r="I42" s="49"/>
      <c r="J42" s="48" t="str">
        <f>D18</f>
        <v>BOUMHAL</v>
      </c>
    </row>
    <row r="43" spans="1:10" ht="33" customHeight="1" x14ac:dyDescent="0.25">
      <c r="A43" s="57" t="s">
        <v>281</v>
      </c>
      <c r="B43" s="448">
        <f>AVERAGE('A1 Exploitation'!D728, 'A1 Technique'!D197)</f>
        <v>0.69640909090909098</v>
      </c>
      <c r="C43" s="448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48" t="e">
        <f>AVERAGE('A2 Exploitation'!D728, 'A2 Technique'!D197)</f>
        <v>#DIV/0!</v>
      </c>
      <c r="C44" s="448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48" t="e">
        <f>AVERAGE('A3 Exploitation'!D728, 'A3 Technique'!D197)</f>
        <v>#DIV/0!</v>
      </c>
      <c r="C45" s="448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48" t="e">
        <f>AVERAGE('A4 Exploitation'!D728, 'A4 Technique'!D197)</f>
        <v>#DIV/0!</v>
      </c>
      <c r="C46" s="448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48"/>
      <c r="C47" s="448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48"/>
      <c r="C48" s="448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47" t="s">
        <v>289</v>
      </c>
      <c r="C51" s="447"/>
      <c r="D51" s="49"/>
      <c r="E51" s="49"/>
      <c r="F51" s="49"/>
      <c r="G51" s="49"/>
      <c r="H51" s="49"/>
      <c r="I51" s="49"/>
      <c r="J51" s="48" t="str">
        <f>D18</f>
        <v>BOUMHAL</v>
      </c>
    </row>
    <row r="52" spans="1:10" ht="33" customHeight="1" x14ac:dyDescent="0.25">
      <c r="A52" s="57" t="s">
        <v>281</v>
      </c>
      <c r="B52" s="450">
        <f>'A1 Exploitation'!D48</f>
        <v>0.97222222222222221</v>
      </c>
      <c r="C52" s="450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50" t="e">
        <f>'A2 Exploitation'!D48</f>
        <v>#DIV/0!</v>
      </c>
      <c r="C53" s="450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50" t="e">
        <f>'A3 Exploitation'!D48</f>
        <v>#DIV/0!</v>
      </c>
      <c r="C54" s="450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50" t="e">
        <f>'A4 Exploitation'!D48</f>
        <v>#DIV/0!</v>
      </c>
      <c r="C55" s="450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50"/>
      <c r="C56" s="450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50"/>
      <c r="C57" s="450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47" t="s">
        <v>290</v>
      </c>
      <c r="C60" s="447"/>
      <c r="D60" s="49"/>
      <c r="E60" s="49"/>
      <c r="F60" s="49"/>
      <c r="G60" s="49"/>
      <c r="H60" s="49"/>
      <c r="I60" s="49"/>
      <c r="J60" s="48" t="str">
        <f>D18</f>
        <v>BOUMHAL</v>
      </c>
    </row>
    <row r="61" spans="1:10" ht="33" customHeight="1" x14ac:dyDescent="0.25">
      <c r="A61" s="57" t="s">
        <v>281</v>
      </c>
      <c r="B61" s="448">
        <f>'A1 Exploitation'!D131</f>
        <v>0.75757575757575757</v>
      </c>
      <c r="C61" s="448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48">
        <f>'A2 Exploitation'!D131</f>
        <v>-0.5</v>
      </c>
      <c r="C62" s="448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48" t="e">
        <f>'A3 Exploitation'!D131</f>
        <v>#DIV/0!</v>
      </c>
      <c r="C63" s="448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48">
        <f>'A4 Exploitation'!D131</f>
        <v>-0.5</v>
      </c>
      <c r="C64" s="448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48"/>
      <c r="C65" s="448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48"/>
      <c r="C66" s="448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47" t="s">
        <v>464</v>
      </c>
      <c r="C69" s="447"/>
      <c r="D69" s="49"/>
      <c r="E69" s="49"/>
      <c r="F69" s="49"/>
      <c r="G69" s="49"/>
      <c r="H69" s="49"/>
      <c r="I69" s="49"/>
      <c r="J69" s="48" t="str">
        <f>D18</f>
        <v>BOUMHAL</v>
      </c>
    </row>
    <row r="70" spans="1:10" ht="33" customHeight="1" x14ac:dyDescent="0.25">
      <c r="A70" s="57" t="s">
        <v>281</v>
      </c>
      <c r="B70" s="448" t="e">
        <f>'A1 Exploitation'!D187</f>
        <v>#DIV/0!</v>
      </c>
      <c r="C70" s="448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48" t="e">
        <f>'A2 Exploitation'!D187</f>
        <v>#DIV/0!</v>
      </c>
      <c r="C71" s="448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48" t="e">
        <f>'A3 Exploitation'!D187</f>
        <v>#DIV/0!</v>
      </c>
      <c r="C72" s="448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48" t="e">
        <f>'A4 Exploitation'!D187</f>
        <v>#DIV/0!</v>
      </c>
      <c r="C73" s="448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48"/>
      <c r="C74" s="448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48"/>
      <c r="C75" s="448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47" t="s">
        <v>465</v>
      </c>
      <c r="C78" s="447"/>
      <c r="D78" s="49"/>
      <c r="E78" s="49"/>
      <c r="F78" s="49"/>
      <c r="G78" s="49"/>
      <c r="H78" s="49"/>
      <c r="I78" s="49"/>
      <c r="J78" s="48" t="str">
        <f>D18</f>
        <v>BOUMHAL</v>
      </c>
    </row>
    <row r="79" spans="1:10" ht="33" customHeight="1" x14ac:dyDescent="0.25">
      <c r="A79" s="57" t="s">
        <v>281</v>
      </c>
      <c r="B79" s="448">
        <f>'A1 Exploitation'!D249</f>
        <v>0.86904761904761907</v>
      </c>
      <c r="C79" s="448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48" t="e">
        <f>'A2 Exploitation'!D249</f>
        <v>#DIV/0!</v>
      </c>
      <c r="C80" s="448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48" t="e">
        <f>'A3 Exploitation'!D249</f>
        <v>#DIV/0!</v>
      </c>
      <c r="C81" s="448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48" t="e">
        <f>'A4 Exploitation'!D249</f>
        <v>#DIV/0!</v>
      </c>
      <c r="C82" s="448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48"/>
      <c r="C83" s="448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48"/>
      <c r="C84" s="448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47" t="s">
        <v>466</v>
      </c>
      <c r="C87" s="447"/>
      <c r="D87" s="49"/>
      <c r="E87" s="49"/>
      <c r="F87" s="49"/>
      <c r="G87" s="49"/>
      <c r="H87" s="49"/>
      <c r="I87" s="49"/>
      <c r="J87" s="48" t="str">
        <f>D18</f>
        <v>BOUMHAL</v>
      </c>
    </row>
    <row r="88" spans="1:10" ht="33" customHeight="1" x14ac:dyDescent="0.25">
      <c r="A88" s="57" t="s">
        <v>281</v>
      </c>
      <c r="B88" s="448">
        <f>'A1 Exploitation'!D304</f>
        <v>0.71794871794871795</v>
      </c>
      <c r="C88" s="448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48" t="e">
        <f>'A2 Exploitation'!D304</f>
        <v>#DIV/0!</v>
      </c>
      <c r="C89" s="448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48" t="e">
        <f>'A3 Exploitation'!D304</f>
        <v>#DIV/0!</v>
      </c>
      <c r="C90" s="448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48" t="e">
        <f>'A4 Exploitation'!D304</f>
        <v>#DIV/0!</v>
      </c>
      <c r="C91" s="448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48"/>
      <c r="C92" s="448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48"/>
      <c r="C93" s="448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47" t="s">
        <v>467</v>
      </c>
      <c r="C96" s="447"/>
      <c r="D96" s="49"/>
      <c r="E96" s="49"/>
      <c r="F96" s="49"/>
      <c r="G96" s="49"/>
      <c r="H96" s="49"/>
      <c r="I96" s="49"/>
      <c r="J96" s="48" t="str">
        <f>D18</f>
        <v>BOUMHAL</v>
      </c>
    </row>
    <row r="97" spans="1:10" ht="33" customHeight="1" x14ac:dyDescent="0.25">
      <c r="A97" s="57" t="s">
        <v>281</v>
      </c>
      <c r="B97" s="448">
        <f>'A1 Exploitation'!D371</f>
        <v>0.78723404255319152</v>
      </c>
      <c r="C97" s="448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48" t="e">
        <f>'A2 Exploitation'!D371</f>
        <v>#DIV/0!</v>
      </c>
      <c r="C98" s="448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48" t="e">
        <f>'A3 Exploitation'!D371</f>
        <v>#DIV/0!</v>
      </c>
      <c r="C99" s="448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48" t="e">
        <f>'A4 Exploitation'!D371</f>
        <v>#DIV/0!</v>
      </c>
      <c r="C100" s="448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48"/>
      <c r="C101" s="448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48"/>
      <c r="C102" s="448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47" t="s">
        <v>468</v>
      </c>
      <c r="C105" s="447"/>
      <c r="D105" s="49"/>
      <c r="E105" s="49"/>
      <c r="F105" s="49"/>
      <c r="G105" s="49"/>
      <c r="H105" s="49"/>
      <c r="I105" s="49"/>
      <c r="J105" s="48" t="str">
        <f>D18</f>
        <v>BOUMHAL</v>
      </c>
    </row>
    <row r="106" spans="1:10" ht="33" customHeight="1" x14ac:dyDescent="0.25">
      <c r="A106" s="57" t="s">
        <v>281</v>
      </c>
      <c r="B106" s="448">
        <f>'A1 Exploitation'!D429</f>
        <v>0.98750000000000004</v>
      </c>
      <c r="C106" s="448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48" t="e">
        <f>'A2 Exploitation'!D429</f>
        <v>#DIV/0!</v>
      </c>
      <c r="C107" s="448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48" t="e">
        <f>'A3 Exploitation'!D429</f>
        <v>#DIV/0!</v>
      </c>
      <c r="C108" s="448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48" t="e">
        <f>'A4 Exploitation'!D429</f>
        <v>#DIV/0!</v>
      </c>
      <c r="C109" s="448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48"/>
      <c r="C110" s="448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48"/>
      <c r="C111" s="448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47" t="s">
        <v>469</v>
      </c>
      <c r="C114" s="447"/>
      <c r="D114" s="49"/>
      <c r="E114" s="49"/>
      <c r="F114" s="49"/>
      <c r="G114" s="49"/>
      <c r="H114" s="49"/>
      <c r="I114" s="49"/>
      <c r="J114" s="48" t="str">
        <f>D18</f>
        <v>BOUMHAL</v>
      </c>
    </row>
    <row r="115" spans="1:10" ht="33" customHeight="1" x14ac:dyDescent="0.25">
      <c r="A115" s="57" t="s">
        <v>281</v>
      </c>
      <c r="B115" s="448">
        <f>'A1 Exploitation'!D476</f>
        <v>0.98275862068965514</v>
      </c>
      <c r="C115" s="448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48" t="e">
        <f>'A2 Exploitation'!D476</f>
        <v>#DIV/0!</v>
      </c>
      <c r="C116" s="448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48" t="e">
        <f>'A3 Exploitation'!D476</f>
        <v>#DIV/0!</v>
      </c>
      <c r="C117" s="448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48" t="e">
        <f>'A4 Exploitation'!D476</f>
        <v>#DIV/0!</v>
      </c>
      <c r="C118" s="448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48"/>
      <c r="C119" s="448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48"/>
      <c r="C120" s="448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47" t="s">
        <v>470</v>
      </c>
      <c r="C123" s="447"/>
      <c r="D123" s="49"/>
      <c r="E123" s="49"/>
      <c r="F123" s="49"/>
      <c r="G123" s="49"/>
      <c r="H123" s="49"/>
      <c r="I123" s="49"/>
      <c r="J123" s="48" t="str">
        <f>D18</f>
        <v>BOUMHAL</v>
      </c>
    </row>
    <row r="124" spans="1:10" ht="33" customHeight="1" x14ac:dyDescent="0.25">
      <c r="A124" s="57" t="s">
        <v>281</v>
      </c>
      <c r="B124" s="448" t="e">
        <f>'A1 Exploitation'!D527</f>
        <v>#DIV/0!</v>
      </c>
      <c r="C124" s="448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48" t="e">
        <f>'A2 Exploitation'!D527</f>
        <v>#DIV/0!</v>
      </c>
      <c r="C125" s="448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48" t="e">
        <f>'A3 Exploitation'!D527</f>
        <v>#DIV/0!</v>
      </c>
      <c r="C126" s="448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48" t="e">
        <f>'A4 Exploitation'!D527</f>
        <v>#DIV/0!</v>
      </c>
      <c r="C127" s="448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48"/>
      <c r="C128" s="448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48"/>
      <c r="C129" s="448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47" t="s">
        <v>471</v>
      </c>
      <c r="C132" s="447"/>
      <c r="D132" s="49"/>
      <c r="E132" s="49"/>
      <c r="F132" s="49"/>
      <c r="G132" s="49"/>
      <c r="H132" s="49"/>
      <c r="I132" s="49"/>
      <c r="J132" s="48" t="str">
        <f>D18</f>
        <v>BOUMHAL</v>
      </c>
    </row>
    <row r="133" spans="1:10" ht="33" customHeight="1" x14ac:dyDescent="0.25">
      <c r="A133" s="57" t="s">
        <v>281</v>
      </c>
      <c r="B133" s="448">
        <f>'A1 Exploitation'!D570</f>
        <v>1</v>
      </c>
      <c r="C133" s="448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48" t="e">
        <f>'A2 Exploitation'!D570</f>
        <v>#DIV/0!</v>
      </c>
      <c r="C134" s="448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48" t="e">
        <f>'A3 Exploitation'!D570</f>
        <v>#DIV/0!</v>
      </c>
      <c r="C135" s="448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48" t="e">
        <f>'A4 Exploitation'!D570</f>
        <v>#DIV/0!</v>
      </c>
      <c r="C136" s="448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48"/>
      <c r="C137" s="448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48"/>
      <c r="C138" s="448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47" t="s">
        <v>291</v>
      </c>
      <c r="C141" s="447"/>
      <c r="D141" s="49"/>
      <c r="E141" s="49"/>
      <c r="F141" s="49"/>
      <c r="G141" s="49"/>
      <c r="H141" s="49"/>
      <c r="I141" s="49"/>
      <c r="J141" s="48" t="str">
        <f>D18</f>
        <v>BOUMHAL</v>
      </c>
    </row>
    <row r="142" spans="1:10" ht="33" customHeight="1" x14ac:dyDescent="0.25">
      <c r="A142" s="57" t="s">
        <v>281</v>
      </c>
      <c r="B142" s="448">
        <f>'A1 Exploitation'!D610</f>
        <v>0.95652173913043481</v>
      </c>
      <c r="C142" s="448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48" t="e">
        <f>'A2 Exploitation'!D610</f>
        <v>#DIV/0!</v>
      </c>
      <c r="C143" s="448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48" t="e">
        <f>'A3 Exploitation'!D610</f>
        <v>#DIV/0!</v>
      </c>
      <c r="C144" s="448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48" t="e">
        <f>'A4 Exploitation'!D610</f>
        <v>#DIV/0!</v>
      </c>
      <c r="C145" s="448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48"/>
      <c r="C146" s="448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48"/>
      <c r="C147" s="448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47" t="s">
        <v>292</v>
      </c>
      <c r="C150" s="447"/>
      <c r="D150" s="49"/>
      <c r="E150" s="49"/>
      <c r="F150" s="49"/>
      <c r="G150" s="49"/>
      <c r="H150" s="49"/>
      <c r="I150" s="49"/>
      <c r="J150" s="48" t="str">
        <f>D18</f>
        <v>BOUMHAL</v>
      </c>
    </row>
    <row r="151" spans="1:10" ht="33" customHeight="1" x14ac:dyDescent="0.25">
      <c r="A151" s="57" t="s">
        <v>281</v>
      </c>
      <c r="B151" s="448">
        <f>'A1 Exploitation'!D673</f>
        <v>0.98684210526315785</v>
      </c>
      <c r="C151" s="448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48" t="e">
        <f>'A2 Exploitation'!D673</f>
        <v>#DIV/0!</v>
      </c>
      <c r="C152" s="448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48" t="e">
        <f>'A3 Exploitation'!D673</f>
        <v>#DIV/0!</v>
      </c>
      <c r="C153" s="448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48" t="e">
        <f>'A4 Exploitation'!D673</f>
        <v>#DIV/0!</v>
      </c>
      <c r="C154" s="448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48"/>
      <c r="C155" s="448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48"/>
      <c r="C156" s="448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51"/>
      <c r="C159" s="451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47" t="s">
        <v>472</v>
      </c>
      <c r="C160" s="447"/>
      <c r="D160" s="49"/>
      <c r="E160" s="49"/>
      <c r="F160" s="49"/>
      <c r="G160" s="49"/>
      <c r="H160" s="49"/>
      <c r="I160" s="49"/>
      <c r="J160" s="48" t="str">
        <f>D18</f>
        <v>BOUMHAL</v>
      </c>
    </row>
    <row r="161" spans="1:10" ht="33" customHeight="1" x14ac:dyDescent="0.25">
      <c r="A161" s="57" t="s">
        <v>281</v>
      </c>
      <c r="B161" s="448">
        <f>'A1 Exploitation'!D702</f>
        <v>1</v>
      </c>
      <c r="C161" s="448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48" t="e">
        <f>'A2 Exploitation'!D702</f>
        <v>#DIV/0!</v>
      </c>
      <c r="C162" s="448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48" t="e">
        <f>'A3 Exploitation'!D702</f>
        <v>#DIV/0!</v>
      </c>
      <c r="C163" s="448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48" t="e">
        <f>'A4 Exploitation'!D702</f>
        <v>#DIV/0!</v>
      </c>
      <c r="C164" s="448"/>
    </row>
    <row r="165" spans="1:10" ht="33" customHeight="1" x14ac:dyDescent="0.25">
      <c r="A165" s="56" t="s">
        <v>285</v>
      </c>
      <c r="B165" s="448"/>
      <c r="C165" s="448"/>
    </row>
    <row r="166" spans="1:10" ht="18" x14ac:dyDescent="0.25">
      <c r="A166" s="56" t="s">
        <v>286</v>
      </c>
      <c r="B166" s="448"/>
      <c r="C166" s="448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47" t="s">
        <v>473</v>
      </c>
      <c r="C169" s="447"/>
      <c r="J169" s="48" t="str">
        <f>D18</f>
        <v>BOUMHAL</v>
      </c>
    </row>
    <row r="170" spans="1:10" ht="33" customHeight="1" x14ac:dyDescent="0.25">
      <c r="A170" s="57" t="s">
        <v>281</v>
      </c>
      <c r="B170" s="448">
        <f>'A1 Exploitation'!D726</f>
        <v>1</v>
      </c>
      <c r="C170" s="448"/>
    </row>
    <row r="171" spans="1:10" ht="33" customHeight="1" x14ac:dyDescent="0.25">
      <c r="A171" s="56" t="s">
        <v>282</v>
      </c>
      <c r="B171" s="448" t="e">
        <f>'A2 Exploitation'!D726</f>
        <v>#DIV/0!</v>
      </c>
      <c r="C171" s="448"/>
    </row>
    <row r="172" spans="1:10" ht="33" customHeight="1" x14ac:dyDescent="0.25">
      <c r="A172" s="57" t="s">
        <v>283</v>
      </c>
      <c r="B172" s="448" t="e">
        <f>'A3 Exploitation'!D726</f>
        <v>#DIV/0!</v>
      </c>
      <c r="C172" s="448"/>
    </row>
    <row r="173" spans="1:10" ht="33" customHeight="1" x14ac:dyDescent="0.25">
      <c r="A173" s="57" t="s">
        <v>284</v>
      </c>
      <c r="B173" s="448" t="e">
        <f>'A4 Exploitation'!D726</f>
        <v>#DIV/0!</v>
      </c>
      <c r="C173" s="448"/>
    </row>
    <row r="174" spans="1:10" ht="33" customHeight="1" x14ac:dyDescent="0.25">
      <c r="A174" s="56" t="s">
        <v>285</v>
      </c>
      <c r="B174" s="448"/>
      <c r="C174" s="448"/>
    </row>
    <row r="175" spans="1:10" ht="18" x14ac:dyDescent="0.25">
      <c r="A175" s="56" t="s">
        <v>286</v>
      </c>
      <c r="B175" s="448"/>
      <c r="C175" s="448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47" t="s">
        <v>293</v>
      </c>
      <c r="C178" s="447"/>
      <c r="J178" s="48" t="str">
        <f>D18</f>
        <v>BOUMHAL</v>
      </c>
    </row>
    <row r="179" spans="1:10" ht="33" customHeight="1" x14ac:dyDescent="0.25">
      <c r="A179" s="57" t="s">
        <v>281</v>
      </c>
      <c r="B179" s="448">
        <f>'A1 Technique'!D199</f>
        <v>0.87815126050420167</v>
      </c>
      <c r="C179" s="448"/>
    </row>
    <row r="180" spans="1:10" ht="33" customHeight="1" x14ac:dyDescent="0.25">
      <c r="A180" s="56" t="s">
        <v>282</v>
      </c>
      <c r="B180" s="448" t="e">
        <f>'A2 Technique'!D199</f>
        <v>#DIV/0!</v>
      </c>
      <c r="C180" s="448"/>
    </row>
    <row r="181" spans="1:10" ht="33" customHeight="1" x14ac:dyDescent="0.25">
      <c r="A181" s="57" t="s">
        <v>283</v>
      </c>
      <c r="B181" s="448" t="e">
        <f>'A3 Technique'!D199</f>
        <v>#DIV/0!</v>
      </c>
      <c r="C181" s="448"/>
    </row>
    <row r="182" spans="1:10" ht="33" customHeight="1" x14ac:dyDescent="0.25">
      <c r="A182" s="57" t="s">
        <v>284</v>
      </c>
      <c r="B182" s="448" t="e">
        <f>'A4 Technique'!D199</f>
        <v>#DIV/0!</v>
      </c>
      <c r="C182" s="448"/>
    </row>
    <row r="183" spans="1:10" ht="33" customHeight="1" x14ac:dyDescent="0.25">
      <c r="A183" s="56" t="s">
        <v>285</v>
      </c>
      <c r="B183" s="448"/>
      <c r="C183" s="448"/>
    </row>
    <row r="184" spans="1:10" ht="18" x14ac:dyDescent="0.25">
      <c r="A184" s="56" t="s">
        <v>286</v>
      </c>
      <c r="B184" s="448"/>
      <c r="C184" s="44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77" zoomScaleNormal="100" zoomScaleSheetLayoutView="77" workbookViewId="0">
      <selection activeCell="E6" sqref="E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78"/>
      <c r="E1" s="478"/>
      <c r="F1" s="478"/>
      <c r="G1" s="478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79" t="s">
        <v>151</v>
      </c>
      <c r="B7" s="479"/>
      <c r="C7" s="479"/>
      <c r="D7" s="479"/>
      <c r="E7" s="479"/>
      <c r="F7" s="479"/>
      <c r="G7" s="111"/>
    </row>
    <row r="8" spans="1:7" ht="22.5" x14ac:dyDescent="0.45">
      <c r="A8" s="480" t="str">
        <f>'Page de garde'!D18</f>
        <v>BOUMHAL</v>
      </c>
      <c r="B8" s="480"/>
      <c r="C8" s="480"/>
      <c r="D8" s="480"/>
      <c r="E8" s="480"/>
      <c r="F8" s="480"/>
      <c r="G8" s="111"/>
    </row>
    <row r="9" spans="1:7" ht="22.5" x14ac:dyDescent="0.45">
      <c r="A9" s="112" t="s">
        <v>39</v>
      </c>
      <c r="B9" s="481" t="s">
        <v>476</v>
      </c>
      <c r="C9" s="481"/>
      <c r="D9" s="481"/>
      <c r="E9" s="481"/>
      <c r="F9" s="481"/>
      <c r="G9" s="111"/>
    </row>
    <row r="10" spans="1:7" ht="22.5" x14ac:dyDescent="0.45">
      <c r="A10" s="113" t="s">
        <v>41</v>
      </c>
      <c r="B10" s="482" t="s">
        <v>477</v>
      </c>
      <c r="C10" s="482"/>
      <c r="D10" s="482"/>
      <c r="E10" s="482"/>
      <c r="F10" s="482"/>
      <c r="G10" s="111"/>
    </row>
    <row r="11" spans="1:7" ht="22.5" x14ac:dyDescent="0.45">
      <c r="A11" s="112" t="s">
        <v>40</v>
      </c>
      <c r="B11" s="477">
        <v>43516</v>
      </c>
      <c r="C11" s="477"/>
      <c r="D11" s="477"/>
      <c r="E11" s="477"/>
      <c r="F11" s="477"/>
      <c r="G11" s="111"/>
    </row>
    <row r="12" spans="1:7" ht="22.5" x14ac:dyDescent="0.45">
      <c r="A12" s="112" t="s">
        <v>200</v>
      </c>
      <c r="B12" s="483">
        <f>D730</f>
        <v>0.88422391857506366</v>
      </c>
      <c r="C12" s="483"/>
      <c r="D12" s="483"/>
      <c r="E12" s="483"/>
      <c r="F12" s="483"/>
      <c r="G12" s="111"/>
    </row>
    <row r="13" spans="1:7" ht="22.5" x14ac:dyDescent="0.45">
      <c r="A13" s="110"/>
      <c r="B13" s="108"/>
      <c r="C13" s="108"/>
      <c r="D13" s="478"/>
      <c r="E13" s="478"/>
      <c r="F13" s="478"/>
      <c r="G13" s="47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43516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66" t="s">
        <v>28</v>
      </c>
      <c r="B17" s="467" t="s">
        <v>29</v>
      </c>
      <c r="C17" s="467"/>
      <c r="D17" s="467" t="s">
        <v>42</v>
      </c>
      <c r="E17" s="457" t="s">
        <v>266</v>
      </c>
      <c r="F17" s="457" t="s">
        <v>300</v>
      </c>
      <c r="G17" s="114"/>
    </row>
    <row r="18" spans="1:8" ht="16.5" customHeight="1" x14ac:dyDescent="0.4">
      <c r="A18" s="466"/>
      <c r="B18" s="118" t="s">
        <v>32</v>
      </c>
      <c r="C18" s="118" t="s">
        <v>31</v>
      </c>
      <c r="D18" s="467"/>
      <c r="E18" s="457"/>
      <c r="F18" s="457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3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44.2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53.25" customHeight="1" x14ac:dyDescent="0.4">
      <c r="A42" s="125" t="s">
        <v>406</v>
      </c>
      <c r="B42" s="122">
        <v>1</v>
      </c>
      <c r="C42" s="122"/>
      <c r="D42" s="123" t="s">
        <v>479</v>
      </c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25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0.96153846153846156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35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0.97222222222222221</v>
      </c>
      <c r="E48" s="108"/>
      <c r="F48" s="114"/>
      <c r="G48" s="114"/>
    </row>
    <row r="49" spans="1:7" ht="21" x14ac:dyDescent="0.3">
      <c r="A49" s="460"/>
      <c r="B49" s="460"/>
      <c r="C49" s="460"/>
      <c r="D49" s="460"/>
      <c r="E49" s="460"/>
      <c r="F49" s="460"/>
      <c r="G49" s="460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43516</v>
      </c>
      <c r="B51" s="114"/>
      <c r="C51" s="135"/>
      <c r="D51" s="114"/>
      <c r="E51" s="108"/>
      <c r="F51" s="114"/>
      <c r="G51" s="114"/>
    </row>
    <row r="52" spans="1:7" ht="21" x14ac:dyDescent="0.4">
      <c r="A52" s="466" t="s">
        <v>28</v>
      </c>
      <c r="B52" s="467" t="s">
        <v>29</v>
      </c>
      <c r="C52" s="467"/>
      <c r="D52" s="467" t="s">
        <v>42</v>
      </c>
      <c r="E52" s="457" t="s">
        <v>266</v>
      </c>
      <c r="F52" s="457" t="s">
        <v>302</v>
      </c>
      <c r="G52" s="129"/>
    </row>
    <row r="53" spans="1:7" ht="21" x14ac:dyDescent="0.4">
      <c r="A53" s="466"/>
      <c r="B53" s="118" t="s">
        <v>32</v>
      </c>
      <c r="C53" s="118" t="s">
        <v>31</v>
      </c>
      <c r="D53" s="467"/>
      <c r="E53" s="457"/>
      <c r="F53" s="457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>
        <v>2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>
        <v>2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>
        <v>2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>
        <v>2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>
        <v>2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>
        <v>2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>
        <v>2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>
        <v>2</v>
      </c>
      <c r="C63" s="122"/>
      <c r="D63" s="163"/>
      <c r="E63" s="124"/>
      <c r="F63" s="123"/>
      <c r="G63" s="114"/>
    </row>
    <row r="64" spans="1:7" s="258" customFormat="1" ht="21" x14ac:dyDescent="0.3">
      <c r="A64" s="535"/>
      <c r="B64" s="536"/>
      <c r="C64" s="536"/>
      <c r="D64" s="536"/>
      <c r="E64" s="536"/>
      <c r="F64" s="536"/>
      <c r="G64" s="536"/>
    </row>
    <row r="65" spans="1:7" ht="43.5" customHeight="1" x14ac:dyDescent="0.4">
      <c r="A65" s="469" t="s">
        <v>351</v>
      </c>
      <c r="B65" s="469"/>
      <c r="C65" s="469"/>
      <c r="D65" s="469"/>
      <c r="E65" s="469"/>
      <c r="F65" s="469"/>
      <c r="G65" s="114"/>
    </row>
    <row r="66" spans="1:7" ht="84" x14ac:dyDescent="0.4">
      <c r="A66" s="181" t="s">
        <v>440</v>
      </c>
      <c r="B66" s="122">
        <v>0</v>
      </c>
      <c r="C66" s="143">
        <f>IF(B66=0, -10, "0")</f>
        <v>-10</v>
      </c>
      <c r="D66" s="163" t="s">
        <v>481</v>
      </c>
      <c r="E66" s="163" t="s">
        <v>536</v>
      </c>
      <c r="F66" s="123"/>
      <c r="G66" s="114"/>
    </row>
    <row r="67" spans="1:7" ht="21" x14ac:dyDescent="0.4">
      <c r="A67" s="160" t="s">
        <v>110</v>
      </c>
      <c r="B67" s="122">
        <v>2</v>
      </c>
      <c r="C67" s="167"/>
      <c r="D67" s="163"/>
      <c r="E67" s="124"/>
      <c r="F67" s="322"/>
      <c r="G67" s="114"/>
    </row>
    <row r="68" spans="1:7" ht="63" x14ac:dyDescent="0.4">
      <c r="A68" s="160" t="s">
        <v>95</v>
      </c>
      <c r="B68" s="122">
        <v>0</v>
      </c>
      <c r="C68" s="167"/>
      <c r="D68" s="163" t="s">
        <v>484</v>
      </c>
      <c r="E68" s="163" t="s">
        <v>486</v>
      </c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>
        <v>2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>
        <v>2</v>
      </c>
      <c r="C71" s="167"/>
      <c r="D71" s="163"/>
      <c r="E71" s="124"/>
      <c r="F71" s="322"/>
      <c r="G71" s="114"/>
    </row>
    <row r="72" spans="1:7" ht="63" x14ac:dyDescent="0.4">
      <c r="A72" s="290" t="s">
        <v>434</v>
      </c>
      <c r="B72" s="122">
        <v>0</v>
      </c>
      <c r="C72" s="142">
        <f>IF(B72=0, -2, "0")</f>
        <v>-2</v>
      </c>
      <c r="D72" s="163" t="s">
        <v>483</v>
      </c>
      <c r="E72" s="163" t="s">
        <v>485</v>
      </c>
      <c r="F72" s="322"/>
      <c r="G72" s="114"/>
    </row>
    <row r="73" spans="1:7" ht="21" x14ac:dyDescent="0.4">
      <c r="A73" s="168" t="s">
        <v>435</v>
      </c>
      <c r="B73" s="122">
        <v>2</v>
      </c>
      <c r="C73" s="142" t="str">
        <f>IF(B73=0, -5, "0")</f>
        <v>0</v>
      </c>
      <c r="D73" s="163"/>
      <c r="E73" s="124"/>
      <c r="F73" s="322"/>
      <c r="G73" s="114"/>
    </row>
    <row r="74" spans="1:7" ht="21" x14ac:dyDescent="0.4">
      <c r="A74" s="121" t="s">
        <v>209</v>
      </c>
      <c r="B74" s="122">
        <v>2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>
        <v>2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>
        <v>2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2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2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>
        <v>2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>
        <v>2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>
        <v>2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>
        <v>2</v>
      </c>
      <c r="C82" s="122"/>
      <c r="D82" s="172"/>
      <c r="E82" s="124"/>
      <c r="F82" s="322"/>
      <c r="G82" s="114"/>
    </row>
    <row r="83" spans="1:7" s="258" customFormat="1" ht="21" x14ac:dyDescent="0.4">
      <c r="A83" s="485"/>
      <c r="B83" s="485"/>
      <c r="C83" s="485"/>
      <c r="D83" s="485"/>
      <c r="E83" s="485"/>
      <c r="F83" s="485"/>
      <c r="G83" s="485"/>
    </row>
    <row r="84" spans="1:7" ht="45" customHeight="1" x14ac:dyDescent="0.45">
      <c r="A84" s="470" t="s">
        <v>352</v>
      </c>
      <c r="B84" s="470"/>
      <c r="C84" s="470"/>
      <c r="D84" s="470"/>
      <c r="E84" s="470"/>
      <c r="F84" s="470"/>
      <c r="G84" s="173"/>
    </row>
    <row r="85" spans="1:7" ht="21" x14ac:dyDescent="0.4">
      <c r="A85" s="351" t="s">
        <v>334</v>
      </c>
      <c r="B85" s="318">
        <v>2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>
        <v>2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>
        <v>2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>
        <v>2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>
        <v>2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>
        <v>2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>
        <v>2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>
        <v>2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2</v>
      </c>
      <c r="C93" s="169" t="str">
        <f>IF(B93=0, -2, "0")</f>
        <v>0</v>
      </c>
      <c r="D93" s="128"/>
      <c r="E93" s="128"/>
      <c r="F93" s="322"/>
      <c r="G93" s="173"/>
    </row>
    <row r="94" spans="1:7" ht="21" x14ac:dyDescent="0.4">
      <c r="A94" s="168" t="s">
        <v>63</v>
      </c>
      <c r="B94" s="318">
        <v>2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2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>
        <v>2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>
        <v>2</v>
      </c>
      <c r="C97" s="143"/>
      <c r="D97" s="128"/>
      <c r="E97" s="128"/>
      <c r="F97" s="322"/>
      <c r="G97" s="173"/>
    </row>
    <row r="98" spans="1:7" ht="42" x14ac:dyDescent="0.4">
      <c r="A98" s="121" t="s">
        <v>375</v>
      </c>
      <c r="B98" s="318">
        <v>2</v>
      </c>
      <c r="C98" s="143"/>
      <c r="E98" s="124"/>
      <c r="F98" s="322"/>
      <c r="G98" s="173"/>
    </row>
    <row r="99" spans="1:7" ht="42" x14ac:dyDescent="0.4">
      <c r="A99" s="121" t="s">
        <v>474</v>
      </c>
      <c r="B99" s="318">
        <v>2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>
        <v>2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>
        <v>2</v>
      </c>
      <c r="C101" s="169" t="str">
        <f>IF(B101=0, -5, "0")</f>
        <v>0</v>
      </c>
      <c r="D101" s="128"/>
      <c r="E101" s="124"/>
      <c r="F101" s="322"/>
      <c r="G101" s="173"/>
    </row>
    <row r="102" spans="1:7" ht="60.75" customHeight="1" x14ac:dyDescent="0.4">
      <c r="A102" s="168" t="s">
        <v>321</v>
      </c>
      <c r="B102" s="318">
        <v>0</v>
      </c>
      <c r="C102" s="169">
        <f>IF(B102=0, -5, "0")</f>
        <v>-5</v>
      </c>
      <c r="D102" s="128" t="s">
        <v>487</v>
      </c>
      <c r="E102" s="128" t="s">
        <v>488</v>
      </c>
      <c r="F102" s="322"/>
      <c r="G102" s="173"/>
    </row>
    <row r="103" spans="1:7" s="258" customFormat="1" ht="36.75" customHeight="1" x14ac:dyDescent="0.4">
      <c r="A103" s="539"/>
      <c r="B103" s="537"/>
      <c r="C103" s="537"/>
      <c r="D103" s="537"/>
      <c r="E103" s="537"/>
      <c r="F103" s="543"/>
      <c r="G103" s="173"/>
    </row>
    <row r="104" spans="1:7" s="80" customFormat="1" ht="46.5" customHeight="1" x14ac:dyDescent="0.4">
      <c r="A104" s="469" t="s">
        <v>353</v>
      </c>
      <c r="B104" s="469"/>
      <c r="C104" s="469"/>
      <c r="D104" s="469"/>
      <c r="E104" s="469"/>
      <c r="F104" s="469"/>
      <c r="G104" s="173"/>
    </row>
    <row r="105" spans="1:7" s="80" customFormat="1" ht="21" x14ac:dyDescent="0.4">
      <c r="A105" s="352" t="s">
        <v>83</v>
      </c>
      <c r="B105" s="318">
        <v>2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>
        <v>2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>
        <v>2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>
        <v>2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63" x14ac:dyDescent="0.4">
      <c r="A109" s="121" t="s">
        <v>315</v>
      </c>
      <c r="B109" s="318">
        <v>1</v>
      </c>
      <c r="C109" s="175"/>
      <c r="D109" s="179" t="s">
        <v>482</v>
      </c>
      <c r="E109" s="127"/>
      <c r="F109" s="322"/>
      <c r="G109" s="173"/>
    </row>
    <row r="110" spans="1:7" s="80" customFormat="1" ht="21" x14ac:dyDescent="0.4">
      <c r="A110" s="138" t="s">
        <v>301</v>
      </c>
      <c r="B110" s="318">
        <v>2</v>
      </c>
      <c r="C110" s="122"/>
      <c r="D110" s="179"/>
      <c r="E110" s="127"/>
      <c r="F110" s="322"/>
      <c r="G110" s="129"/>
    </row>
    <row r="111" spans="1:7" s="80" customFormat="1" ht="21" x14ac:dyDescent="0.4">
      <c r="A111" s="544"/>
      <c r="B111" s="545"/>
      <c r="C111" s="545"/>
      <c r="D111" s="545"/>
      <c r="E111" s="545"/>
      <c r="F111" s="546"/>
      <c r="G111" s="129"/>
    </row>
    <row r="112" spans="1:7" s="80" customFormat="1" ht="39.75" customHeight="1" x14ac:dyDescent="0.4">
      <c r="A112" s="469" t="s">
        <v>390</v>
      </c>
      <c r="B112" s="469"/>
      <c r="C112" s="469"/>
      <c r="D112" s="469"/>
      <c r="E112" s="469"/>
      <c r="F112" s="469"/>
      <c r="G112" s="129"/>
    </row>
    <row r="113" spans="1:7" s="80" customFormat="1" ht="21" x14ac:dyDescent="0.4">
      <c r="A113" s="352" t="s">
        <v>83</v>
      </c>
      <c r="B113" s="318">
        <v>2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>
        <v>2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>
        <v>2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>
        <v>2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>
        <v>2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>
        <v>2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>
        <v>2</v>
      </c>
      <c r="C119" s="122"/>
      <c r="D119" s="179"/>
      <c r="E119" s="127"/>
      <c r="F119" s="322"/>
      <c r="G119" s="129"/>
    </row>
    <row r="120" spans="1:7" s="80" customFormat="1" ht="21" x14ac:dyDescent="0.4">
      <c r="A120" s="537"/>
      <c r="B120" s="537"/>
      <c r="C120" s="537"/>
      <c r="D120" s="537"/>
      <c r="E120" s="537"/>
      <c r="F120" s="537"/>
      <c r="G120" s="173"/>
    </row>
    <row r="121" spans="1:7" ht="22.5" x14ac:dyDescent="0.4">
      <c r="A121" s="469" t="s">
        <v>311</v>
      </c>
      <c r="B121" s="469"/>
      <c r="C121" s="469"/>
      <c r="D121" s="469"/>
      <c r="E121" s="469"/>
      <c r="F121" s="469"/>
      <c r="G121" s="114"/>
    </row>
    <row r="122" spans="1:7" ht="31.5" customHeight="1" x14ac:dyDescent="0.4">
      <c r="A122" s="306" t="s">
        <v>329</v>
      </c>
      <c r="B122" s="318">
        <v>2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>
        <v>2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>
        <v>2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>
        <v>2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>
        <v>2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>
        <v>2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>
        <v>2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318">
        <v>2</v>
      </c>
      <c r="C129" s="183"/>
      <c r="D129" s="411">
        <v>1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100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0.75757575757575757</v>
      </c>
      <c r="E131" s="108"/>
      <c r="F131" s="114"/>
      <c r="G131" s="114"/>
    </row>
    <row r="132" spans="1:16384" s="258" customFormat="1" ht="22.5" x14ac:dyDescent="0.4">
      <c r="A132" s="538"/>
      <c r="B132" s="538"/>
      <c r="C132" s="538"/>
      <c r="D132" s="538"/>
      <c r="E132" s="538"/>
      <c r="F132" s="538"/>
      <c r="G132" s="114"/>
    </row>
    <row r="133" spans="1:16384" ht="22.5" customHeight="1" x14ac:dyDescent="0.4">
      <c r="A133" s="471" t="s">
        <v>424</v>
      </c>
      <c r="B133" s="471"/>
      <c r="C133" s="471"/>
      <c r="D133" s="471"/>
      <c r="E133" s="471"/>
      <c r="F133" s="471"/>
      <c r="G133" s="114"/>
    </row>
    <row r="134" spans="1:16384" s="258" customFormat="1" ht="22.5" customHeight="1" x14ac:dyDescent="0.4">
      <c r="A134" s="472"/>
      <c r="B134" s="472"/>
      <c r="C134" s="472"/>
      <c r="D134" s="472"/>
      <c r="E134" s="472"/>
      <c r="F134" s="472"/>
      <c r="G134" s="114"/>
    </row>
    <row r="135" spans="1:16384" s="326" customFormat="1" ht="22.5" customHeight="1" x14ac:dyDescent="0.25">
      <c r="A135" s="466" t="s">
        <v>28</v>
      </c>
      <c r="B135" s="467" t="s">
        <v>29</v>
      </c>
      <c r="C135" s="467"/>
      <c r="D135" s="467" t="s">
        <v>42</v>
      </c>
      <c r="E135" s="457" t="s">
        <v>266</v>
      </c>
      <c r="F135" s="457" t="s">
        <v>302</v>
      </c>
    </row>
    <row r="136" spans="1:16384" s="326" customFormat="1" ht="22.5" customHeight="1" x14ac:dyDescent="0.25">
      <c r="A136" s="466"/>
      <c r="B136" s="118" t="s">
        <v>32</v>
      </c>
      <c r="C136" s="118" t="s">
        <v>31</v>
      </c>
      <c r="D136" s="467"/>
      <c r="E136" s="457"/>
      <c r="F136" s="457"/>
    </row>
    <row r="137" spans="1:16384" s="258" customFormat="1" ht="22.5" customHeight="1" x14ac:dyDescent="0.3">
      <c r="A137" s="156">
        <f>B92</f>
        <v>2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73" t="s">
        <v>461</v>
      </c>
      <c r="B139" s="473"/>
      <c r="C139" s="473"/>
      <c r="D139" s="473"/>
      <c r="E139" s="473"/>
      <c r="F139" s="473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98" t="s">
        <v>350</v>
      </c>
      <c r="B147" s="498"/>
      <c r="C147" s="498"/>
      <c r="D147" s="498"/>
      <c r="E147" s="498"/>
      <c r="F147" s="49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s="258" customFormat="1" ht="21" x14ac:dyDescent="0.4">
      <c r="A165" s="539"/>
      <c r="B165" s="537"/>
      <c r="C165" s="537"/>
      <c r="D165" s="537"/>
      <c r="E165" s="537"/>
      <c r="F165" s="537"/>
      <c r="G165" s="114"/>
    </row>
    <row r="166" spans="1:7" s="258" customFormat="1" ht="32.25" customHeight="1" x14ac:dyDescent="0.4">
      <c r="A166" s="473" t="s">
        <v>462</v>
      </c>
      <c r="B166" s="473"/>
      <c r="C166" s="473"/>
      <c r="D166" s="473"/>
      <c r="E166" s="473"/>
      <c r="F166" s="473"/>
      <c r="G166" s="114"/>
    </row>
    <row r="167" spans="1:7" s="258" customFormat="1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3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s="258" customFormat="1" ht="21" x14ac:dyDescent="0.4">
      <c r="A176" s="540"/>
      <c r="B176" s="541"/>
      <c r="C176" s="541"/>
      <c r="D176" s="541"/>
      <c r="E176" s="541"/>
      <c r="F176" s="541"/>
      <c r="G176" s="114"/>
    </row>
    <row r="177" spans="1:7" ht="32.25" customHeight="1" x14ac:dyDescent="0.4">
      <c r="A177" s="473" t="s">
        <v>311</v>
      </c>
      <c r="B177" s="473"/>
      <c r="C177" s="473"/>
      <c r="D177" s="473"/>
      <c r="E177" s="473"/>
      <c r="F177" s="473"/>
      <c r="G177" s="114"/>
    </row>
    <row r="178" spans="1:7" ht="21" x14ac:dyDescent="0.4">
      <c r="A178" s="121" t="s">
        <v>348</v>
      </c>
      <c r="B178" s="122" t="s">
        <v>30</v>
      </c>
      <c r="C178" s="121"/>
      <c r="D178" s="123"/>
      <c r="E178" s="123"/>
      <c r="F178" s="322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 t="s">
        <v>30</v>
      </c>
      <c r="C185" s="121"/>
      <c r="D185" s="411"/>
      <c r="E185" s="121"/>
      <c r="F185" s="322"/>
      <c r="G185" s="114"/>
    </row>
    <row r="186" spans="1:7" s="258" customFormat="1" ht="22.5" x14ac:dyDescent="0.4">
      <c r="A186" s="292" t="s">
        <v>438</v>
      </c>
      <c r="B186" s="499"/>
      <c r="C186" s="500"/>
      <c r="D186" s="309">
        <f>SUM(B148:C164,B178:C185,B167:C175,B140:C145)</f>
        <v>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42"/>
      <c r="B188" s="542"/>
      <c r="C188" s="542"/>
      <c r="D188" s="542"/>
      <c r="E188" s="542"/>
      <c r="F188" s="542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43516</v>
      </c>
      <c r="B190" s="114"/>
      <c r="C190" s="135"/>
      <c r="D190" s="114"/>
      <c r="E190" s="108"/>
      <c r="F190" s="114"/>
      <c r="G190" s="114"/>
    </row>
    <row r="191" spans="1:7" ht="21" x14ac:dyDescent="0.4">
      <c r="A191" s="466" t="s">
        <v>28</v>
      </c>
      <c r="B191" s="467" t="s">
        <v>29</v>
      </c>
      <c r="C191" s="467"/>
      <c r="D191" s="467" t="s">
        <v>42</v>
      </c>
      <c r="E191" s="457" t="s">
        <v>266</v>
      </c>
      <c r="F191" s="457" t="s">
        <v>302</v>
      </c>
      <c r="G191" s="114"/>
    </row>
    <row r="192" spans="1:7" ht="21" x14ac:dyDescent="0.4">
      <c r="A192" s="466"/>
      <c r="B192" s="118" t="s">
        <v>32</v>
      </c>
      <c r="C192" s="118" t="s">
        <v>31</v>
      </c>
      <c r="D192" s="467"/>
      <c r="E192" s="457"/>
      <c r="F192" s="457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74" t="s">
        <v>34</v>
      </c>
      <c r="B203" s="475"/>
      <c r="C203" s="476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60"/>
      <c r="B205" s="460"/>
      <c r="C205" s="460"/>
      <c r="D205" s="460"/>
      <c r="E205" s="460"/>
      <c r="F205" s="460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1</v>
      </c>
      <c r="C215" s="126"/>
      <c r="D215" s="123" t="s">
        <v>491</v>
      </c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84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105" x14ac:dyDescent="0.4">
      <c r="A219" s="199" t="s">
        <v>133</v>
      </c>
      <c r="B219" s="122">
        <v>1</v>
      </c>
      <c r="C219" s="174" t="str">
        <f>IF(B219=0, -5, "0")</f>
        <v>0</v>
      </c>
      <c r="D219" s="427" t="s">
        <v>492</v>
      </c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63" x14ac:dyDescent="0.4">
      <c r="A222" s="290" t="s">
        <v>331</v>
      </c>
      <c r="B222" s="122">
        <v>0</v>
      </c>
      <c r="C222" s="142">
        <f>IF(B222=0, -2, "0")</f>
        <v>-2</v>
      </c>
      <c r="D222" s="128" t="s">
        <v>495</v>
      </c>
      <c r="E222" s="427" t="s">
        <v>496</v>
      </c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442"/>
      <c r="E224" s="417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74" t="s">
        <v>34</v>
      </c>
      <c r="B227" s="475"/>
      <c r="C227" s="476"/>
      <c r="D227" s="148">
        <f>SUM(B207:C226)</f>
        <v>34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0.80952380952380953</v>
      </c>
      <c r="E228" s="108"/>
      <c r="F228" s="114"/>
      <c r="G228" s="114"/>
    </row>
    <row r="229" spans="1:7" ht="21" x14ac:dyDescent="0.4">
      <c r="A229" s="460"/>
      <c r="B229" s="460"/>
      <c r="C229" s="460"/>
      <c r="D229" s="460"/>
      <c r="E229" s="460"/>
      <c r="F229" s="460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63" x14ac:dyDescent="0.4">
      <c r="A232" s="138" t="s">
        <v>112</v>
      </c>
      <c r="B232" s="122">
        <v>1</v>
      </c>
      <c r="C232" s="122"/>
      <c r="D232" s="172" t="s">
        <v>493</v>
      </c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105" x14ac:dyDescent="0.4">
      <c r="A234" s="203" t="s">
        <v>117</v>
      </c>
      <c r="B234" s="122">
        <v>1</v>
      </c>
      <c r="C234" s="174"/>
      <c r="D234" s="204" t="s">
        <v>494</v>
      </c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63" t="s">
        <v>311</v>
      </c>
      <c r="B236" s="464"/>
      <c r="C236" s="464"/>
      <c r="D236" s="465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2</v>
      </c>
      <c r="C237" s="206"/>
      <c r="D237" s="123"/>
      <c r="E237" s="123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125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1">
        <v>0.8</v>
      </c>
      <c r="E244" s="147"/>
      <c r="F244" s="123"/>
      <c r="G244" s="114"/>
    </row>
    <row r="245" spans="1:7" ht="21" x14ac:dyDescent="0.4">
      <c r="A245" s="474" t="s">
        <v>34</v>
      </c>
      <c r="B245" s="475"/>
      <c r="C245" s="476"/>
      <c r="D245" s="130">
        <f>SUM(B231:C235,B237:C244)</f>
        <v>23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0.88461538461538458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73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0.86904761904761907</v>
      </c>
      <c r="E249" s="108"/>
      <c r="F249" s="114"/>
      <c r="G249" s="114"/>
    </row>
    <row r="250" spans="1:7" ht="21" x14ac:dyDescent="0.4">
      <c r="A250" s="460"/>
      <c r="B250" s="460"/>
      <c r="C250" s="460"/>
      <c r="D250" s="460"/>
      <c r="E250" s="460"/>
      <c r="F250" s="460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43516</v>
      </c>
      <c r="B252" s="114"/>
      <c r="C252" s="135"/>
      <c r="D252" s="129"/>
      <c r="E252" s="108"/>
      <c r="F252" s="114"/>
      <c r="G252" s="114"/>
    </row>
    <row r="253" spans="1:7" ht="21" x14ac:dyDescent="0.4">
      <c r="A253" s="466" t="s">
        <v>28</v>
      </c>
      <c r="B253" s="467" t="s">
        <v>29</v>
      </c>
      <c r="C253" s="467"/>
      <c r="D253" s="467" t="s">
        <v>42</v>
      </c>
      <c r="E253" s="457" t="s">
        <v>266</v>
      </c>
      <c r="F253" s="457" t="s">
        <v>302</v>
      </c>
      <c r="G253" s="129"/>
    </row>
    <row r="254" spans="1:7" ht="21" x14ac:dyDescent="0.4">
      <c r="A254" s="466"/>
      <c r="B254" s="118" t="s">
        <v>32</v>
      </c>
      <c r="C254" s="118" t="s">
        <v>31</v>
      </c>
      <c r="D254" s="467"/>
      <c r="E254" s="457"/>
      <c r="F254" s="457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105" x14ac:dyDescent="0.4">
      <c r="A262" s="164" t="s">
        <v>143</v>
      </c>
      <c r="B262" s="122">
        <v>1</v>
      </c>
      <c r="C262" s="122"/>
      <c r="D262" s="123" t="s">
        <v>503</v>
      </c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74" t="s">
        <v>34</v>
      </c>
      <c r="B265" s="475"/>
      <c r="C265" s="476"/>
      <c r="D265" s="247">
        <f>SUM(B257:C264)</f>
        <v>15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0.9375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147" x14ac:dyDescent="0.45">
      <c r="A275" s="162" t="s">
        <v>184</v>
      </c>
      <c r="B275" s="122">
        <v>0</v>
      </c>
      <c r="C275" s="143">
        <f>IF(B275=0, -10, IF(B275=1, -5, "0"))</f>
        <v>-10</v>
      </c>
      <c r="D275" s="194" t="s">
        <v>547</v>
      </c>
      <c r="E275" s="123" t="s">
        <v>507</v>
      </c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63" x14ac:dyDescent="0.4">
      <c r="A277" s="400" t="s">
        <v>394</v>
      </c>
      <c r="B277" s="122">
        <v>0</v>
      </c>
      <c r="C277" s="142">
        <f>IF(B277=0, -2, "0")</f>
        <v>-2</v>
      </c>
      <c r="D277" s="194" t="s">
        <v>505</v>
      </c>
      <c r="E277" s="123" t="s">
        <v>506</v>
      </c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82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42" x14ac:dyDescent="0.4">
      <c r="A286" s="121" t="s">
        <v>402</v>
      </c>
      <c r="B286" s="122">
        <v>1</v>
      </c>
      <c r="C286" s="296"/>
      <c r="D286" s="128" t="s">
        <v>504</v>
      </c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442"/>
      <c r="E287" s="417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510"/>
      <c r="B290" s="510"/>
      <c r="C290" s="510"/>
      <c r="D290" s="510"/>
      <c r="E290" s="510"/>
      <c r="F290" s="510"/>
      <c r="G290" s="129"/>
    </row>
    <row r="291" spans="1:7" s="80" customFormat="1" ht="31.5" customHeight="1" x14ac:dyDescent="0.4">
      <c r="A291" s="468" t="s">
        <v>311</v>
      </c>
      <c r="B291" s="468"/>
      <c r="C291" s="468"/>
      <c r="D291" s="468"/>
      <c r="E291" s="468"/>
      <c r="F291" s="468"/>
      <c r="G291" s="129"/>
    </row>
    <row r="292" spans="1:7" s="80" customFormat="1" ht="48" customHeight="1" x14ac:dyDescent="0.4">
      <c r="A292" s="125" t="s">
        <v>329</v>
      </c>
      <c r="B292" s="122">
        <v>2</v>
      </c>
      <c r="C292" s="126"/>
      <c r="D292" s="123"/>
      <c r="E292" s="123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182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41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0.66129032258064513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56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0.71794871794871795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43516</v>
      </c>
      <c r="B307" s="114"/>
      <c r="C307" s="135"/>
      <c r="D307" s="114"/>
      <c r="E307" s="108"/>
      <c r="F307" s="114"/>
      <c r="G307" s="114"/>
    </row>
    <row r="308" spans="1:7" ht="21" x14ac:dyDescent="0.4">
      <c r="A308" s="466" t="s">
        <v>28</v>
      </c>
      <c r="B308" s="467" t="s">
        <v>29</v>
      </c>
      <c r="C308" s="467"/>
      <c r="D308" s="467" t="s">
        <v>42</v>
      </c>
      <c r="E308" s="457" t="s">
        <v>266</v>
      </c>
      <c r="F308" s="457" t="s">
        <v>302</v>
      </c>
      <c r="G308" s="129"/>
    </row>
    <row r="309" spans="1:7" ht="21" x14ac:dyDescent="0.4">
      <c r="A309" s="466"/>
      <c r="B309" s="118" t="s">
        <v>32</v>
      </c>
      <c r="C309" s="118" t="s">
        <v>31</v>
      </c>
      <c r="D309" s="467"/>
      <c r="E309" s="457"/>
      <c r="F309" s="457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105" x14ac:dyDescent="0.4">
      <c r="A324" s="138" t="s">
        <v>145</v>
      </c>
      <c r="B324" s="122">
        <v>0</v>
      </c>
      <c r="C324" s="143"/>
      <c r="D324" s="172" t="s">
        <v>511</v>
      </c>
      <c r="E324" s="172" t="s">
        <v>535</v>
      </c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23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84" x14ac:dyDescent="0.4">
      <c r="A337" s="168" t="s">
        <v>58</v>
      </c>
      <c r="B337" s="122">
        <v>0</v>
      </c>
      <c r="C337" s="174">
        <f>IF(B337=0, -5, "0")</f>
        <v>-5</v>
      </c>
      <c r="D337" s="213" t="s">
        <v>515</v>
      </c>
      <c r="E337" s="123" t="s">
        <v>516</v>
      </c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57.75" customHeight="1" x14ac:dyDescent="0.4">
      <c r="A339" s="290" t="s">
        <v>63</v>
      </c>
      <c r="B339" s="122">
        <v>0</v>
      </c>
      <c r="C339" s="142">
        <f>IF(B339=0, -2, "0")</f>
        <v>-2</v>
      </c>
      <c r="D339" s="421" t="s">
        <v>517</v>
      </c>
      <c r="E339" s="123" t="s">
        <v>518</v>
      </c>
      <c r="F339" s="123"/>
      <c r="G339" s="129"/>
    </row>
    <row r="340" spans="1:7" s="258" customFormat="1" ht="107.25" customHeight="1" x14ac:dyDescent="0.4">
      <c r="A340" s="290" t="s">
        <v>331</v>
      </c>
      <c r="B340" s="122">
        <v>2</v>
      </c>
      <c r="C340" s="142" t="str">
        <f>IF(B340=0, -2, "0")</f>
        <v>0</v>
      </c>
      <c r="D340" s="128"/>
      <c r="E340" s="128"/>
      <c r="F340" s="123"/>
      <c r="G340" s="129"/>
    </row>
    <row r="341" spans="1:7" ht="63" x14ac:dyDescent="0.4">
      <c r="A341" s="121" t="s">
        <v>402</v>
      </c>
      <c r="B341" s="122">
        <v>1</v>
      </c>
      <c r="C341" s="296"/>
      <c r="D341" s="128" t="s">
        <v>521</v>
      </c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213"/>
      <c r="E342" s="428"/>
      <c r="F342" s="123"/>
      <c r="G342" s="129"/>
    </row>
    <row r="343" spans="1:7" s="80" customFormat="1" ht="84" x14ac:dyDescent="0.4">
      <c r="A343" s="201" t="s">
        <v>426</v>
      </c>
      <c r="B343" s="122">
        <v>1</v>
      </c>
      <c r="C343" s="126"/>
      <c r="D343" s="213" t="s">
        <v>522</v>
      </c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25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0.56818181818181823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84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163"/>
      <c r="E353" s="163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488" t="s">
        <v>311</v>
      </c>
      <c r="B358" s="488"/>
      <c r="C358" s="488"/>
      <c r="D358" s="488"/>
      <c r="E358" s="488"/>
      <c r="F358" s="488"/>
      <c r="G358" s="114"/>
    </row>
    <row r="359" spans="1:7" ht="21" x14ac:dyDescent="0.4">
      <c r="A359" s="125" t="s">
        <v>329</v>
      </c>
      <c r="B359" s="122">
        <v>2</v>
      </c>
      <c r="C359" s="307"/>
      <c r="D359" s="123"/>
      <c r="E359" s="123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121"/>
      <c r="E360" s="121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182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0.71399999999999997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33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0.97058823529411764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74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0.78723404255319152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43516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66" t="s">
        <v>28</v>
      </c>
      <c r="B375" s="467" t="s">
        <v>29</v>
      </c>
      <c r="C375" s="467"/>
      <c r="D375" s="467" t="s">
        <v>42</v>
      </c>
      <c r="E375" s="457" t="s">
        <v>266</v>
      </c>
      <c r="F375" s="457" t="s">
        <v>302</v>
      </c>
      <c r="G375" s="173"/>
    </row>
    <row r="376" spans="1:7" s="6" customFormat="1" ht="21" x14ac:dyDescent="0.4">
      <c r="A376" s="466"/>
      <c r="B376" s="118" t="s">
        <v>32</v>
      </c>
      <c r="C376" s="118" t="s">
        <v>31</v>
      </c>
      <c r="D376" s="467"/>
      <c r="E376" s="457"/>
      <c r="F376" s="457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426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63" x14ac:dyDescent="0.4">
      <c r="A398" s="121" t="s">
        <v>117</v>
      </c>
      <c r="B398" s="122">
        <v>1</v>
      </c>
      <c r="C398" s="122"/>
      <c r="D398" s="193" t="s">
        <v>523</v>
      </c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229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442"/>
      <c r="E412" s="41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84"/>
      <c r="B415" s="485"/>
      <c r="C415" s="485"/>
      <c r="D415" s="485"/>
      <c r="E415" s="485"/>
      <c r="F415" s="485"/>
      <c r="G415" s="485"/>
    </row>
    <row r="416" spans="1:7" s="6" customFormat="1" ht="24.75" x14ac:dyDescent="0.4">
      <c r="A416" s="453" t="s">
        <v>320</v>
      </c>
      <c r="B416" s="453"/>
      <c r="C416" s="453"/>
      <c r="D416" s="453"/>
      <c r="E416" s="453"/>
      <c r="F416" s="453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123"/>
      <c r="E417" s="123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182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57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0.98275862068965514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79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0.98750000000000004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43516</v>
      </c>
      <c r="B432" s="114"/>
      <c r="C432" s="135"/>
      <c r="D432" s="129"/>
      <c r="E432" s="108"/>
      <c r="F432" s="114"/>
      <c r="G432" s="114"/>
    </row>
    <row r="433" spans="1:7" ht="21" x14ac:dyDescent="0.4">
      <c r="A433" s="466" t="s">
        <v>28</v>
      </c>
      <c r="B433" s="467" t="s">
        <v>29</v>
      </c>
      <c r="C433" s="467"/>
      <c r="D433" s="467" t="s">
        <v>42</v>
      </c>
      <c r="E433" s="457" t="s">
        <v>266</v>
      </c>
      <c r="F433" s="457" t="s">
        <v>302</v>
      </c>
      <c r="G433" s="129"/>
    </row>
    <row r="434" spans="1:7" ht="21" x14ac:dyDescent="0.4">
      <c r="A434" s="466"/>
      <c r="B434" s="118" t="s">
        <v>32</v>
      </c>
      <c r="C434" s="118" t="s">
        <v>31</v>
      </c>
      <c r="D434" s="467"/>
      <c r="E434" s="457"/>
      <c r="F434" s="457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63" x14ac:dyDescent="0.4">
      <c r="A454" s="121" t="s">
        <v>85</v>
      </c>
      <c r="B454" s="122">
        <v>1</v>
      </c>
      <c r="C454" s="126"/>
      <c r="D454" s="158" t="s">
        <v>531</v>
      </c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442"/>
      <c r="E460" s="417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53" t="s">
        <v>311</v>
      </c>
      <c r="B464" s="453"/>
      <c r="C464" s="453"/>
      <c r="D464" s="453"/>
      <c r="E464" s="453"/>
      <c r="F464" s="453"/>
      <c r="G464" s="114"/>
    </row>
    <row r="465" spans="1:7" ht="22.5" x14ac:dyDescent="0.4">
      <c r="A465" s="121" t="s">
        <v>329</v>
      </c>
      <c r="B465" s="122">
        <v>2</v>
      </c>
      <c r="C465" s="217"/>
      <c r="D465" s="123"/>
      <c r="E465" s="123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207"/>
      <c r="E467" s="41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29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41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0.97619047619047616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57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0.98275862068965514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91" t="s">
        <v>425</v>
      </c>
      <c r="B478" s="491"/>
      <c r="C478" s="491"/>
      <c r="D478" s="491"/>
      <c r="E478" s="491"/>
      <c r="F478" s="491"/>
      <c r="G478" s="114"/>
    </row>
    <row r="479" spans="1:7" s="258" customFormat="1" ht="21" customHeight="1" x14ac:dyDescent="0.4">
      <c r="A479" s="234">
        <f>B11</f>
        <v>43516</v>
      </c>
      <c r="G479" s="114"/>
    </row>
    <row r="480" spans="1:7" s="258" customFormat="1" ht="21" x14ac:dyDescent="0.4">
      <c r="A480" s="454" t="s">
        <v>28</v>
      </c>
      <c r="B480" s="455" t="s">
        <v>29</v>
      </c>
      <c r="C480" s="455"/>
      <c r="D480" s="455" t="s">
        <v>42</v>
      </c>
      <c r="E480" s="456" t="s">
        <v>266</v>
      </c>
      <c r="F480" s="456" t="s">
        <v>302</v>
      </c>
      <c r="G480" s="114"/>
    </row>
    <row r="481" spans="1:7" s="258" customFormat="1" ht="21" x14ac:dyDescent="0.4">
      <c r="A481" s="454"/>
      <c r="B481" s="320" t="s">
        <v>32</v>
      </c>
      <c r="C481" s="320" t="s">
        <v>31</v>
      </c>
      <c r="D481" s="455"/>
      <c r="E481" s="456"/>
      <c r="F481" s="456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30" t="s">
        <v>52</v>
      </c>
      <c r="B483" s="530"/>
      <c r="C483" s="530"/>
      <c r="D483" s="530"/>
      <c r="E483" s="530"/>
      <c r="F483" s="530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28" t="s">
        <v>463</v>
      </c>
      <c r="B491" s="529"/>
      <c r="C491" s="529"/>
      <c r="D491" s="529"/>
      <c r="E491" s="529"/>
      <c r="F491" s="529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502" t="s">
        <v>23</v>
      </c>
      <c r="B505" s="503"/>
      <c r="C505" s="503"/>
      <c r="D505" s="503"/>
      <c r="E505" s="503"/>
      <c r="F505" s="504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s="258" customFormat="1" ht="26.25" customHeight="1" x14ac:dyDescent="0.5">
      <c r="A518" s="369" t="s">
        <v>311</v>
      </c>
      <c r="B518" s="487"/>
      <c r="C518" s="487"/>
      <c r="D518" s="487"/>
      <c r="E518" s="487"/>
      <c r="F518" s="487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92" t="s">
        <v>97</v>
      </c>
      <c r="B530" s="492"/>
      <c r="C530" s="492"/>
      <c r="D530" s="492"/>
      <c r="E530" s="492"/>
      <c r="F530" s="492"/>
      <c r="G530" s="114"/>
    </row>
    <row r="531" spans="1:7" s="258" customFormat="1" ht="22.5" customHeight="1" x14ac:dyDescent="0.4">
      <c r="A531" s="234">
        <f>B11</f>
        <v>43516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505" t="s">
        <v>28</v>
      </c>
      <c r="B532" s="493" t="s">
        <v>29</v>
      </c>
      <c r="C532" s="507"/>
      <c r="D532" s="467" t="s">
        <v>42</v>
      </c>
      <c r="E532" s="457" t="s">
        <v>266</v>
      </c>
      <c r="F532" s="457" t="s">
        <v>302</v>
      </c>
      <c r="G532" s="114"/>
    </row>
    <row r="533" spans="1:7" s="258" customFormat="1" ht="21" x14ac:dyDescent="0.4">
      <c r="A533" s="506"/>
      <c r="B533" s="315" t="s">
        <v>32</v>
      </c>
      <c r="C533" s="316" t="s">
        <v>31</v>
      </c>
      <c r="D533" s="467"/>
      <c r="E533" s="457"/>
      <c r="F533" s="457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89"/>
      <c r="D535" s="489"/>
      <c r="E535" s="489"/>
      <c r="F535" s="490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57.7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419"/>
      <c r="E540" s="41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74" t="s">
        <v>34</v>
      </c>
      <c r="B542" s="475"/>
      <c r="C542" s="476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74" t="s">
        <v>33</v>
      </c>
      <c r="B543" s="475"/>
      <c r="C543" s="476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60"/>
      <c r="B544" s="460"/>
      <c r="C544" s="460"/>
      <c r="D544" s="460"/>
      <c r="E544" s="460"/>
      <c r="F544" s="460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63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442"/>
      <c r="E551" s="417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61"/>
      <c r="B556" s="462"/>
      <c r="C556" s="462"/>
      <c r="D556" s="462"/>
      <c r="E556" s="462"/>
      <c r="F556" s="462"/>
      <c r="G556" s="462"/>
    </row>
    <row r="557" spans="1:7" s="258" customFormat="1" ht="35.25" customHeight="1" x14ac:dyDescent="0.4">
      <c r="A557" s="371" t="s">
        <v>311</v>
      </c>
      <c r="B557" s="337"/>
      <c r="C557" s="526"/>
      <c r="D557" s="526"/>
      <c r="E557" s="526"/>
      <c r="F557" s="527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3"/>
      <c r="E558" s="123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82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58" t="s">
        <v>34</v>
      </c>
      <c r="B566" s="458"/>
      <c r="C566" s="459"/>
      <c r="D566" s="358">
        <f>SUM(B558:C565,B546:C555)</f>
        <v>36</v>
      </c>
      <c r="E566" s="108"/>
      <c r="F566" s="114"/>
      <c r="G566" s="114"/>
    </row>
    <row r="567" spans="1:7" s="258" customFormat="1" ht="21" x14ac:dyDescent="0.4">
      <c r="A567" s="458" t="s">
        <v>33</v>
      </c>
      <c r="B567" s="458"/>
      <c r="C567" s="458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60"/>
      <c r="B572" s="460"/>
      <c r="C572" s="460"/>
      <c r="D572" s="460"/>
      <c r="E572" s="460"/>
      <c r="F572" s="460"/>
      <c r="G572" s="114"/>
    </row>
    <row r="573" spans="1:7" ht="22.5" x14ac:dyDescent="0.45">
      <c r="A573" s="452" t="s">
        <v>19</v>
      </c>
      <c r="B573" s="452"/>
      <c r="C573" s="452"/>
      <c r="D573" s="452"/>
      <c r="E573" s="452"/>
      <c r="F573" s="452"/>
      <c r="G573" s="114"/>
    </row>
    <row r="574" spans="1:7" ht="22.5" x14ac:dyDescent="0.4">
      <c r="A574" s="243">
        <f>B11</f>
        <v>43516</v>
      </c>
      <c r="B574" s="114"/>
      <c r="C574" s="135"/>
      <c r="D574" s="356"/>
      <c r="E574" s="356"/>
      <c r="F574" s="356"/>
      <c r="G574" s="114"/>
    </row>
    <row r="575" spans="1:7" ht="21" x14ac:dyDescent="0.4">
      <c r="A575" s="454" t="s">
        <v>28</v>
      </c>
      <c r="B575" s="455" t="s">
        <v>29</v>
      </c>
      <c r="C575" s="455"/>
      <c r="D575" s="455" t="s">
        <v>42</v>
      </c>
      <c r="E575" s="456" t="s">
        <v>266</v>
      </c>
      <c r="F575" s="456" t="s">
        <v>302</v>
      </c>
      <c r="G575" s="114"/>
    </row>
    <row r="576" spans="1:7" ht="21" x14ac:dyDescent="0.4">
      <c r="A576" s="454"/>
      <c r="B576" s="320" t="s">
        <v>32</v>
      </c>
      <c r="C576" s="320" t="s">
        <v>31</v>
      </c>
      <c r="D576" s="455"/>
      <c r="E576" s="456"/>
      <c r="F576" s="456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14" t="s">
        <v>10</v>
      </c>
      <c r="B578" s="515"/>
      <c r="C578" s="515"/>
      <c r="D578" s="515"/>
      <c r="E578" s="515"/>
      <c r="F578" s="516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63" x14ac:dyDescent="0.4">
      <c r="A587" s="121" t="s">
        <v>219</v>
      </c>
      <c r="B587" s="122">
        <v>0</v>
      </c>
      <c r="C587" s="126"/>
      <c r="D587" s="123" t="s">
        <v>533</v>
      </c>
      <c r="E587" s="123" t="s">
        <v>534</v>
      </c>
      <c r="F587" s="123"/>
      <c r="G587" s="129"/>
    </row>
    <row r="588" spans="1:7" s="258" customFormat="1" ht="21" x14ac:dyDescent="0.4">
      <c r="A588" s="458" t="s">
        <v>34</v>
      </c>
      <c r="B588" s="458"/>
      <c r="C588" s="459"/>
      <c r="D588" s="358">
        <f>SUM(B579:C587)</f>
        <v>16</v>
      </c>
      <c r="E588" s="108"/>
      <c r="F588" s="114"/>
      <c r="G588" s="114"/>
    </row>
    <row r="589" spans="1:7" s="258" customFormat="1" ht="21" x14ac:dyDescent="0.4">
      <c r="A589" s="458" t="s">
        <v>33</v>
      </c>
      <c r="B589" s="458"/>
      <c r="C589" s="458"/>
      <c r="D589" s="388">
        <f>D588/(COUNT(B579:C587)*2)</f>
        <v>0.88888888888888884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17" t="s">
        <v>23</v>
      </c>
      <c r="B591" s="518"/>
      <c r="C591" s="518"/>
      <c r="D591" s="518"/>
      <c r="E591" s="518"/>
      <c r="F591" s="519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55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442"/>
      <c r="E597" s="417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23"/>
      <c r="E599" s="123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v>1</v>
      </c>
      <c r="E605" s="124"/>
      <c r="F605" s="123"/>
      <c r="G605" s="129"/>
    </row>
    <row r="606" spans="1:7" s="258" customFormat="1" ht="21" x14ac:dyDescent="0.4">
      <c r="A606" s="458" t="s">
        <v>34</v>
      </c>
      <c r="B606" s="458"/>
      <c r="C606" s="459"/>
      <c r="D606" s="358">
        <f>SUM(B592:C605)</f>
        <v>28</v>
      </c>
      <c r="E606" s="108"/>
      <c r="F606" s="114"/>
      <c r="G606" s="114"/>
    </row>
    <row r="607" spans="1:7" s="258" customFormat="1" ht="21" x14ac:dyDescent="0.4">
      <c r="A607" s="458" t="s">
        <v>33</v>
      </c>
      <c r="B607" s="458"/>
      <c r="C607" s="458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44</v>
      </c>
      <c r="E609" s="304"/>
      <c r="F609" s="304"/>
      <c r="G609" s="129"/>
    </row>
    <row r="610" spans="1:7" ht="22.5" x14ac:dyDescent="0.45">
      <c r="A610" s="523" t="s">
        <v>170</v>
      </c>
      <c r="B610" s="524"/>
      <c r="C610" s="525"/>
      <c r="D610" s="154">
        <f>D609/(COUNT(B579:C587,B592:C605)*2)</f>
        <v>0.95652173913043481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2" t="s">
        <v>8</v>
      </c>
      <c r="B612" s="452"/>
      <c r="C612" s="452"/>
      <c r="D612" s="452"/>
      <c r="E612" s="452"/>
      <c r="F612" s="452"/>
      <c r="G612" s="129"/>
    </row>
    <row r="613" spans="1:7" ht="22.5" x14ac:dyDescent="0.4">
      <c r="A613" s="156">
        <f>B11</f>
        <v>43516</v>
      </c>
      <c r="B613" s="114"/>
      <c r="C613" s="135"/>
      <c r="D613" s="137"/>
      <c r="E613" s="137"/>
      <c r="F613" s="137"/>
      <c r="G613" s="114"/>
    </row>
    <row r="614" spans="1:7" ht="21" x14ac:dyDescent="0.4">
      <c r="A614" s="466" t="s">
        <v>28</v>
      </c>
      <c r="B614" s="467" t="s">
        <v>29</v>
      </c>
      <c r="C614" s="467"/>
      <c r="D614" s="467" t="s">
        <v>42</v>
      </c>
      <c r="E614" s="457" t="s">
        <v>266</v>
      </c>
      <c r="F614" s="457" t="s">
        <v>302</v>
      </c>
      <c r="G614" s="114"/>
    </row>
    <row r="615" spans="1:7" ht="18.75" customHeight="1" x14ac:dyDescent="0.4">
      <c r="A615" s="466"/>
      <c r="B615" s="118" t="s">
        <v>32</v>
      </c>
      <c r="C615" s="118" t="s">
        <v>31</v>
      </c>
      <c r="D615" s="467"/>
      <c r="E615" s="457"/>
      <c r="F615" s="457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512"/>
      <c r="D617" s="512"/>
      <c r="E617" s="512"/>
      <c r="F617" s="513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63"/>
      <c r="E624" s="265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8" t="s">
        <v>34</v>
      </c>
      <c r="B627" s="458"/>
      <c r="C627" s="458"/>
      <c r="D627" s="358">
        <f>SUM(B618:C626)</f>
        <v>18</v>
      </c>
      <c r="E627" s="509"/>
      <c r="F627" s="510"/>
      <c r="G627" s="129"/>
    </row>
    <row r="628" spans="1:7" ht="21" x14ac:dyDescent="0.4">
      <c r="A628" s="458" t="s">
        <v>33</v>
      </c>
      <c r="B628" s="458"/>
      <c r="C628" s="458"/>
      <c r="D628" s="388">
        <f>D627/(COUNT(B618:C626)*2)</f>
        <v>1</v>
      </c>
      <c r="E628" s="511"/>
      <c r="F628" s="486"/>
      <c r="G628" s="129"/>
    </row>
    <row r="629" spans="1:7" ht="21" x14ac:dyDescent="0.4">
      <c r="A629" s="325"/>
      <c r="B629" s="135"/>
      <c r="C629" s="508"/>
      <c r="D629" s="508"/>
      <c r="E629" s="508"/>
      <c r="F629" s="50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245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74" t="s">
        <v>34</v>
      </c>
      <c r="B639" s="475"/>
      <c r="C639" s="476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512"/>
      <c r="D642" s="512"/>
      <c r="E642" s="512"/>
      <c r="F642" s="513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74" t="s">
        <v>34</v>
      </c>
      <c r="B650" s="475"/>
      <c r="C650" s="476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501"/>
      <c r="B652" s="501"/>
      <c r="C652" s="501"/>
      <c r="D652" s="501"/>
      <c r="E652" s="501"/>
      <c r="F652" s="501"/>
      <c r="G652" s="501"/>
    </row>
    <row r="653" spans="1:16382" ht="24.75" x14ac:dyDescent="0.4">
      <c r="A653" s="363" t="s">
        <v>26</v>
      </c>
      <c r="B653" s="512"/>
      <c r="C653" s="512"/>
      <c r="D653" s="512"/>
      <c r="E653" s="512"/>
      <c r="F653" s="513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63" x14ac:dyDescent="0.4">
      <c r="A656" s="203" t="s">
        <v>418</v>
      </c>
      <c r="B656" s="122">
        <v>1</v>
      </c>
      <c r="C656" s="174"/>
      <c r="D656" s="179" t="s">
        <v>537</v>
      </c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442"/>
      <c r="E660" s="417"/>
      <c r="F660" s="123"/>
      <c r="G660" s="108"/>
    </row>
    <row r="661" spans="1:7" ht="21" x14ac:dyDescent="0.4">
      <c r="A661" s="494" t="s">
        <v>311</v>
      </c>
      <c r="B661" s="495"/>
      <c r="C661" s="495"/>
      <c r="D661" s="495"/>
      <c r="E661" s="495"/>
      <c r="F661" s="496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23"/>
      <c r="E662" s="123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30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27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0.9642857142857143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75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0.98684210526315785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2" t="s">
        <v>356</v>
      </c>
      <c r="B676" s="452"/>
      <c r="C676" s="452"/>
      <c r="D676" s="452"/>
      <c r="E676" s="452"/>
      <c r="F676" s="452"/>
      <c r="G676" s="114"/>
    </row>
    <row r="677" spans="1:7" ht="21" x14ac:dyDescent="0.4">
      <c r="A677" s="243">
        <f>B11</f>
        <v>43516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66" t="s">
        <v>28</v>
      </c>
      <c r="B678" s="467" t="s">
        <v>29</v>
      </c>
      <c r="C678" s="467"/>
      <c r="D678" s="467" t="s">
        <v>42</v>
      </c>
      <c r="E678" s="457" t="s">
        <v>266</v>
      </c>
      <c r="F678" s="457" t="s">
        <v>302</v>
      </c>
      <c r="G678" s="129"/>
    </row>
    <row r="679" spans="1:7" ht="21" x14ac:dyDescent="0.4">
      <c r="A679" s="466"/>
      <c r="B679" s="118" t="s">
        <v>32</v>
      </c>
      <c r="C679" s="118" t="s">
        <v>31</v>
      </c>
      <c r="D679" s="467"/>
      <c r="E679" s="457"/>
      <c r="F679" s="457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6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420"/>
      <c r="E694" s="127"/>
      <c r="F694" s="123"/>
      <c r="G694" s="114"/>
    </row>
    <row r="695" spans="1:7" ht="63" x14ac:dyDescent="0.4">
      <c r="A695" s="125" t="s">
        <v>385</v>
      </c>
      <c r="B695" s="122">
        <v>2</v>
      </c>
      <c r="C695" s="166"/>
      <c r="D695" s="420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420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420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40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1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7" t="s">
        <v>459</v>
      </c>
      <c r="B704" s="497"/>
      <c r="C704" s="497"/>
      <c r="D704" s="497"/>
      <c r="E704" s="497"/>
      <c r="F704" s="497"/>
      <c r="G704" s="274"/>
    </row>
    <row r="705" spans="1:7" ht="21" customHeight="1" x14ac:dyDescent="0.4">
      <c r="A705" s="251">
        <f>B11</f>
        <v>43516</v>
      </c>
      <c r="B705" s="114"/>
      <c r="C705" s="135"/>
      <c r="D705" s="273"/>
      <c r="E705" s="273"/>
      <c r="F705" s="273"/>
      <c r="G705" s="274"/>
    </row>
    <row r="706" spans="1:7" ht="21" x14ac:dyDescent="0.4">
      <c r="A706" s="533" t="s">
        <v>28</v>
      </c>
      <c r="B706" s="493" t="s">
        <v>29</v>
      </c>
      <c r="C706" s="493"/>
      <c r="D706" s="467" t="s">
        <v>42</v>
      </c>
      <c r="E706" s="457" t="s">
        <v>266</v>
      </c>
      <c r="F706" s="457" t="s">
        <v>302</v>
      </c>
      <c r="G706" s="274"/>
    </row>
    <row r="707" spans="1:7" ht="21" x14ac:dyDescent="0.4">
      <c r="A707" s="534"/>
      <c r="B707" s="383" t="s">
        <v>32</v>
      </c>
      <c r="C707" s="383" t="s">
        <v>31</v>
      </c>
      <c r="D707" s="467"/>
      <c r="E707" s="457"/>
      <c r="F707" s="457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20" t="s">
        <v>306</v>
      </c>
      <c r="B709" s="521"/>
      <c r="C709" s="521"/>
      <c r="D709" s="521"/>
      <c r="E709" s="521"/>
      <c r="F709" s="522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31"/>
      <c r="C715" s="532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531"/>
      <c r="C716" s="532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20" t="s">
        <v>307</v>
      </c>
      <c r="B718" s="521"/>
      <c r="C718" s="521"/>
      <c r="D718" s="521"/>
      <c r="E718" s="521"/>
      <c r="F718" s="522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 t="s">
        <v>30</v>
      </c>
      <c r="C721" s="126"/>
      <c r="D721" s="411" t="s">
        <v>30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4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14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0.9558181818181819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695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0.88422391857506366</v>
      </c>
      <c r="E730" s="259"/>
      <c r="F730" s="259"/>
    </row>
  </sheetData>
  <sheetProtection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95:B202 B207:B226 B105:B110 B140:B146 B66:B82 B359:B366 B324:B343 B178:B185 B39:B42 B546:B555 B618:B626 B558:B565 B719:B721 B631:B638 B113:B119 B681:B700 B579:B587 B56:B63 B312:B319 B379:B389 B465:B471 B519:B525 B417:B424 B492:B504 B292:B299 B536:B541 B662:B668 B437:B444 B506:B516 B257:B264 B348:B356 B167:B175 B654:B660 B592:B605 B269:B289 B231:B235 B710:B714 B85:B102 B122:B129 B237:B244 B449:B463 B528:B529 B484:B490 B643:B649 B30:B37 B394:B414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83" zoomScale="80" zoomScaleNormal="90" zoomScaleSheetLayoutView="80" workbookViewId="0">
      <selection activeCell="H197" sqref="H19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.75" x14ac:dyDescent="0.5">
      <c r="A1" s="1"/>
      <c r="B1" s="12">
        <v>0</v>
      </c>
      <c r="D1" s="548"/>
      <c r="E1" s="548"/>
      <c r="F1" s="548"/>
      <c r="G1" s="548"/>
    </row>
    <row r="2" spans="1:7" s="2" customFormat="1" ht="24.75" x14ac:dyDescent="0.5">
      <c r="A2" s="1"/>
      <c r="B2" s="12">
        <v>1</v>
      </c>
      <c r="D2" s="98"/>
      <c r="E2" s="98"/>
      <c r="F2" s="98"/>
      <c r="G2" s="92"/>
    </row>
    <row r="3" spans="1:7" s="2" customFormat="1" ht="24.75" x14ac:dyDescent="0.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5">
      <c r="A5" s="1"/>
      <c r="D5" s="98"/>
      <c r="E5" s="98"/>
      <c r="F5" s="98"/>
      <c r="G5" s="92"/>
    </row>
    <row r="6" spans="1:7" s="2" customFormat="1" ht="37.5" customHeight="1" x14ac:dyDescent="0.5">
      <c r="A6" s="549" t="s">
        <v>46</v>
      </c>
      <c r="B6" s="549"/>
      <c r="C6" s="549"/>
      <c r="D6" s="549"/>
      <c r="E6" s="549"/>
      <c r="F6" s="549"/>
      <c r="G6" s="92"/>
    </row>
    <row r="7" spans="1:7" s="2" customFormat="1" ht="21.75" customHeight="1" x14ac:dyDescent="0.5">
      <c r="A7" s="550" t="str">
        <f>'Page de garde'!D18</f>
        <v>BOUMHAL</v>
      </c>
      <c r="B7" s="550"/>
      <c r="C7" s="550"/>
      <c r="D7" s="550"/>
      <c r="E7" s="550"/>
      <c r="F7" s="550"/>
      <c r="G7" s="92"/>
    </row>
    <row r="8" spans="1:7" s="2" customFormat="1" ht="24.75" x14ac:dyDescent="0.5">
      <c r="A8" s="4" t="s">
        <v>39</v>
      </c>
      <c r="B8" s="551" t="str">
        <f>'A1 Exploitation'!B9:F9</f>
        <v>Dr Hend KAMOUN</v>
      </c>
      <c r="C8" s="551"/>
      <c r="D8" s="551"/>
      <c r="E8" s="551"/>
      <c r="F8" s="551"/>
      <c r="G8" s="92"/>
    </row>
    <row r="9" spans="1:7" s="2" customFormat="1" ht="24.75" x14ac:dyDescent="0.5">
      <c r="A9" s="5" t="s">
        <v>41</v>
      </c>
      <c r="B9" s="552" t="str">
        <f>'A1 Exploitation'!B10:F10</f>
        <v>Directeur du magasin et chefs rayons</v>
      </c>
      <c r="C9" s="552"/>
      <c r="D9" s="552"/>
      <c r="E9" s="552"/>
      <c r="F9" s="552"/>
      <c r="G9" s="92"/>
    </row>
    <row r="10" spans="1:7" s="2" customFormat="1" ht="24.75" x14ac:dyDescent="0.5">
      <c r="A10" s="4" t="s">
        <v>40</v>
      </c>
      <c r="B10" s="547">
        <f>'A1 Exploitation'!B11:F11</f>
        <v>43516</v>
      </c>
      <c r="C10" s="547"/>
      <c r="D10" s="547"/>
      <c r="E10" s="547"/>
      <c r="F10" s="547"/>
      <c r="G10" s="92"/>
    </row>
    <row r="11" spans="1:7" s="2" customFormat="1" ht="24.75" x14ac:dyDescent="0.5">
      <c r="A11" s="4" t="s">
        <v>250</v>
      </c>
      <c r="B11" s="553">
        <f>D199</f>
        <v>0.87815126050420167</v>
      </c>
      <c r="C11" s="553"/>
      <c r="D11" s="553"/>
      <c r="E11" s="553"/>
      <c r="F11" s="553"/>
      <c r="G11" s="92"/>
    </row>
    <row r="12" spans="1:7" s="2" customFormat="1" ht="22.5" x14ac:dyDescent="0.45">
      <c r="A12" s="1"/>
      <c r="D12" s="478"/>
      <c r="E12" s="478"/>
      <c r="F12" s="478"/>
      <c r="G12" s="478"/>
    </row>
    <row r="13" spans="1:7" s="2" customFormat="1" ht="11.25" customHeight="1" x14ac:dyDescent="0.3">
      <c r="A13" s="554" t="s">
        <v>28</v>
      </c>
      <c r="B13" s="555" t="s">
        <v>29</v>
      </c>
      <c r="C13" s="555"/>
      <c r="D13" s="555" t="s">
        <v>42</v>
      </c>
      <c r="E13" s="555" t="s">
        <v>160</v>
      </c>
      <c r="F13" s="555" t="s">
        <v>161</v>
      </c>
      <c r="G13" s="80"/>
    </row>
    <row r="14" spans="1:7" s="2" customFormat="1" ht="12.75" customHeight="1" x14ac:dyDescent="0.3">
      <c r="A14" s="554"/>
      <c r="B14" s="22" t="s">
        <v>32</v>
      </c>
      <c r="C14" s="22" t="s">
        <v>31</v>
      </c>
      <c r="D14" s="555"/>
      <c r="E14" s="555"/>
      <c r="F14" s="555"/>
      <c r="G14" s="94"/>
    </row>
    <row r="15" spans="1:7" x14ac:dyDescent="0.3">
      <c r="A15" s="568"/>
      <c r="B15" s="569"/>
      <c r="C15" s="569"/>
      <c r="D15" s="569"/>
      <c r="E15" s="569"/>
      <c r="F15" s="569"/>
    </row>
    <row r="16" spans="1:7" ht="19.5" x14ac:dyDescent="0.4">
      <c r="A16" s="561" t="s">
        <v>0</v>
      </c>
      <c r="B16" s="562"/>
      <c r="C16" s="562"/>
      <c r="D16" s="562"/>
      <c r="E16" s="562"/>
      <c r="F16" s="562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84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84"/>
      <c r="E18" s="62"/>
      <c r="F18" s="62"/>
    </row>
    <row r="19" spans="1:7" ht="33" x14ac:dyDescent="0.3">
      <c r="A19" s="7" t="s">
        <v>68</v>
      </c>
      <c r="B19" s="265">
        <v>1</v>
      </c>
      <c r="C19" s="62"/>
      <c r="D19" s="63" t="s">
        <v>480</v>
      </c>
      <c r="E19" s="63"/>
      <c r="F19" s="62"/>
    </row>
    <row r="20" spans="1:7" x14ac:dyDescent="0.3">
      <c r="A20" s="7" t="s">
        <v>129</v>
      </c>
      <c r="B20" s="265">
        <v>2</v>
      </c>
      <c r="C20" s="62"/>
      <c r="D20" s="440"/>
      <c r="E20" s="62"/>
      <c r="F20" s="62"/>
    </row>
    <row r="21" spans="1:7" x14ac:dyDescent="0.3">
      <c r="A21" s="30" t="s">
        <v>460</v>
      </c>
      <c r="B21" s="265">
        <v>2</v>
      </c>
      <c r="C21" s="62"/>
      <c r="D21" s="441"/>
      <c r="E21" s="62"/>
      <c r="F21" s="62"/>
    </row>
    <row r="22" spans="1:7" x14ac:dyDescent="0.3">
      <c r="A22" s="563" t="s">
        <v>34</v>
      </c>
      <c r="B22" s="557"/>
      <c r="C22" s="558"/>
      <c r="D22" s="99">
        <f>SUM(B17:C21)</f>
        <v>9</v>
      </c>
    </row>
    <row r="23" spans="1:7" x14ac:dyDescent="0.3">
      <c r="A23" s="556" t="s">
        <v>251</v>
      </c>
      <c r="B23" s="559"/>
      <c r="C23" s="560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64" t="s">
        <v>4</v>
      </c>
      <c r="B25" s="565"/>
      <c r="C25" s="565"/>
      <c r="D25" s="565"/>
      <c r="E25" s="565"/>
      <c r="F25" s="565"/>
    </row>
    <row r="26" spans="1:7" ht="66.75" x14ac:dyDescent="0.35">
      <c r="A26" s="28" t="s">
        <v>84</v>
      </c>
      <c r="B26" s="62">
        <v>1</v>
      </c>
      <c r="C26" s="88" t="str">
        <f>IF(B26=0, -5, "0")</f>
        <v>0</v>
      </c>
      <c r="D26" s="84" t="s">
        <v>532</v>
      </c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56" t="s">
        <v>34</v>
      </c>
      <c r="B33" s="559"/>
      <c r="C33" s="560"/>
      <c r="D33" s="97">
        <f>SUM(B26:C32)</f>
        <v>13</v>
      </c>
    </row>
    <row r="34" spans="1:7" x14ac:dyDescent="0.3">
      <c r="A34" s="556" t="s">
        <v>251</v>
      </c>
      <c r="B34" s="559"/>
      <c r="C34" s="560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64" t="s">
        <v>180</v>
      </c>
      <c r="B36" s="565"/>
      <c r="C36" s="565"/>
      <c r="D36" s="565"/>
      <c r="E36" s="565"/>
      <c r="F36" s="565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56" t="s">
        <v>34</v>
      </c>
      <c r="B42" s="559"/>
      <c r="C42" s="560"/>
      <c r="D42" s="97">
        <f>SUM(B37:C41)</f>
        <v>10</v>
      </c>
      <c r="E42" s="3"/>
      <c r="F42" s="3"/>
      <c r="G42" s="93"/>
    </row>
    <row r="43" spans="1:7" s="10" customFormat="1" x14ac:dyDescent="0.3">
      <c r="A43" s="556" t="s">
        <v>251</v>
      </c>
      <c r="B43" s="559"/>
      <c r="C43" s="560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66" t="s">
        <v>19</v>
      </c>
      <c r="B45" s="567"/>
      <c r="C45" s="567"/>
      <c r="D45" s="567"/>
      <c r="E45" s="567"/>
      <c r="F45" s="567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56" t="s">
        <v>34</v>
      </c>
      <c r="B52" s="559"/>
      <c r="C52" s="560"/>
      <c r="D52" s="97">
        <f>SUM(B46:C51)</f>
        <v>12</v>
      </c>
    </row>
    <row r="53" spans="1:7" x14ac:dyDescent="0.3">
      <c r="A53" s="556" t="s">
        <v>251</v>
      </c>
      <c r="B53" s="559"/>
      <c r="C53" s="560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64" t="s">
        <v>8</v>
      </c>
      <c r="B55" s="565"/>
      <c r="C55" s="565"/>
      <c r="D55" s="565"/>
      <c r="E55" s="565"/>
      <c r="F55" s="565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3"/>
      <c r="E56" s="62"/>
      <c r="F56" s="62"/>
    </row>
    <row r="57" spans="1:7" x14ac:dyDescent="0.3">
      <c r="A57" s="9" t="s">
        <v>141</v>
      </c>
      <c r="B57" s="265">
        <v>2</v>
      </c>
      <c r="C57" s="62"/>
      <c r="D57" s="265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56" t="s">
        <v>34</v>
      </c>
      <c r="B63" s="559"/>
      <c r="C63" s="560"/>
      <c r="D63" s="97">
        <f>SUM(B56:C62)</f>
        <v>14</v>
      </c>
    </row>
    <row r="64" spans="1:7" x14ac:dyDescent="0.3">
      <c r="A64" s="556" t="s">
        <v>251</v>
      </c>
      <c r="B64" s="559"/>
      <c r="C64" s="560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64" t="s">
        <v>111</v>
      </c>
      <c r="B66" s="565"/>
      <c r="C66" s="565"/>
      <c r="D66" s="565"/>
      <c r="E66" s="565"/>
      <c r="F66" s="565"/>
    </row>
    <row r="67" spans="1:7" ht="51" x14ac:dyDescent="0.4">
      <c r="A67" s="7" t="s">
        <v>227</v>
      </c>
      <c r="B67" s="68">
        <v>1</v>
      </c>
      <c r="C67" s="69"/>
      <c r="D67" s="63" t="s">
        <v>489</v>
      </c>
      <c r="E67" s="437"/>
      <c r="F67" s="62"/>
    </row>
    <row r="68" spans="1:7" ht="66" x14ac:dyDescent="0.4">
      <c r="A68" s="7" t="s">
        <v>228</v>
      </c>
      <c r="B68" s="68">
        <v>1</v>
      </c>
      <c r="C68" s="69"/>
      <c r="D68" s="443" t="s">
        <v>490</v>
      </c>
      <c r="E68" s="84"/>
      <c r="F68" s="62"/>
    </row>
    <row r="69" spans="1:7" ht="19.5" x14ac:dyDescent="0.4">
      <c r="A69" s="7" t="s">
        <v>249</v>
      </c>
      <c r="B69" s="68">
        <v>2</v>
      </c>
      <c r="C69" s="69"/>
      <c r="D69" s="438"/>
      <c r="E69" s="438"/>
      <c r="F69" s="62"/>
    </row>
    <row r="70" spans="1:7" ht="19.5" x14ac:dyDescent="0.4">
      <c r="A70" s="8" t="s">
        <v>206</v>
      </c>
      <c r="B70" s="68">
        <v>2</v>
      </c>
      <c r="C70" s="69"/>
      <c r="D70" s="84"/>
      <c r="E70" s="438"/>
      <c r="F70" s="62"/>
    </row>
    <row r="71" spans="1:7" ht="19.5" x14ac:dyDescent="0.4">
      <c r="A71" s="7" t="s">
        <v>71</v>
      </c>
      <c r="B71" s="68">
        <v>2</v>
      </c>
      <c r="C71" s="69"/>
      <c r="D71" s="438"/>
      <c r="E71" s="438"/>
      <c r="F71" s="62"/>
    </row>
    <row r="72" spans="1:7" ht="19.5" x14ac:dyDescent="0.4">
      <c r="A72" s="7" t="s">
        <v>245</v>
      </c>
      <c r="B72" s="68">
        <v>2</v>
      </c>
      <c r="C72" s="69"/>
      <c r="D72" s="436"/>
      <c r="E72" s="436"/>
      <c r="F72" s="62"/>
    </row>
    <row r="73" spans="1:7" ht="19.5" x14ac:dyDescent="0.4">
      <c r="A73" s="7" t="s">
        <v>81</v>
      </c>
      <c r="B73" s="68">
        <v>2</v>
      </c>
      <c r="C73" s="69"/>
      <c r="D73" s="266"/>
      <c r="E73" s="266"/>
      <c r="F73" s="62"/>
    </row>
    <row r="74" spans="1:7" x14ac:dyDescent="0.3">
      <c r="A74" s="8" t="s">
        <v>254</v>
      </c>
      <c r="B74" s="68">
        <v>2</v>
      </c>
      <c r="C74" s="62"/>
      <c r="D74" s="439"/>
      <c r="E74" s="439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5"/>
      <c r="E75" s="75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84"/>
      <c r="E76" s="75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84"/>
      <c r="E77" s="75"/>
      <c r="F77" s="62"/>
    </row>
    <row r="78" spans="1:7" s="10" customFormat="1" x14ac:dyDescent="0.3">
      <c r="A78" s="9" t="s">
        <v>193</v>
      </c>
      <c r="B78" s="68">
        <v>2</v>
      </c>
      <c r="C78" s="74"/>
      <c r="D78" s="75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5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80"/>
      <c r="E80" s="75"/>
      <c r="F80" s="62"/>
    </row>
    <row r="81" spans="1:7" x14ac:dyDescent="0.3">
      <c r="A81" s="7" t="s">
        <v>255</v>
      </c>
      <c r="B81" s="68">
        <v>2</v>
      </c>
      <c r="C81" s="62"/>
      <c r="D81" s="63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56" t="s">
        <v>34</v>
      </c>
      <c r="B84" s="559"/>
      <c r="C84" s="560"/>
      <c r="D84" s="97">
        <f>SUM(B67:C83)</f>
        <v>32</v>
      </c>
    </row>
    <row r="85" spans="1:7" x14ac:dyDescent="0.3">
      <c r="A85" s="556" t="s">
        <v>251</v>
      </c>
      <c r="B85" s="559"/>
      <c r="C85" s="560"/>
      <c r="D85" s="21">
        <f>D84/(COUNT(B67:C83)*2)</f>
        <v>0.94117647058823528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64" t="s">
        <v>172</v>
      </c>
      <c r="B87" s="565"/>
      <c r="C87" s="565"/>
      <c r="D87" s="565"/>
      <c r="E87" s="565"/>
      <c r="F87" s="565"/>
    </row>
    <row r="88" spans="1:7" ht="118.5" customHeight="1" x14ac:dyDescent="0.4">
      <c r="A88" s="36" t="s">
        <v>229</v>
      </c>
      <c r="B88" s="78">
        <v>0</v>
      </c>
      <c r="C88" s="69"/>
      <c r="D88" s="443" t="s">
        <v>498</v>
      </c>
      <c r="E88" s="63" t="s">
        <v>499</v>
      </c>
      <c r="F88" s="62"/>
    </row>
    <row r="89" spans="1:7" ht="19.5" x14ac:dyDescent="0.4">
      <c r="A89" s="7" t="s">
        <v>228</v>
      </c>
      <c r="B89" s="78">
        <v>2</v>
      </c>
      <c r="C89" s="69"/>
      <c r="D89" s="84"/>
      <c r="E89" s="266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6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266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6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80"/>
      <c r="E93" s="266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84" t="s">
        <v>500</v>
      </c>
      <c r="E94" s="266"/>
      <c r="F94" s="62"/>
    </row>
    <row r="95" spans="1:7" x14ac:dyDescent="0.3">
      <c r="A95" s="8" t="s">
        <v>138</v>
      </c>
      <c r="B95" s="78">
        <v>2</v>
      </c>
      <c r="C95" s="62"/>
      <c r="D95" s="84"/>
      <c r="E95" s="266"/>
      <c r="F95" s="62"/>
    </row>
    <row r="96" spans="1:7" x14ac:dyDescent="0.3">
      <c r="A96" s="13" t="s">
        <v>238</v>
      </c>
      <c r="B96" s="78">
        <v>2</v>
      </c>
      <c r="C96" s="62"/>
      <c r="D96" s="84"/>
      <c r="E96" s="266"/>
      <c r="F96" s="62"/>
    </row>
    <row r="97" spans="1:7" x14ac:dyDescent="0.3">
      <c r="A97" s="13" t="s">
        <v>239</v>
      </c>
      <c r="B97" s="78">
        <v>2</v>
      </c>
      <c r="C97" s="62"/>
      <c r="D97" s="84"/>
      <c r="E97" s="266"/>
      <c r="F97" s="62"/>
    </row>
    <row r="98" spans="1:7" x14ac:dyDescent="0.3">
      <c r="A98" s="7" t="s">
        <v>115</v>
      </c>
      <c r="B98" s="78">
        <v>2</v>
      </c>
      <c r="C98" s="62"/>
      <c r="D98" s="84"/>
      <c r="E98" s="84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84" t="s">
        <v>502</v>
      </c>
      <c r="E99" s="266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84"/>
      <c r="E100" s="266"/>
      <c r="F100" s="62"/>
    </row>
    <row r="101" spans="1:7" x14ac:dyDescent="0.3">
      <c r="A101" s="37" t="s">
        <v>193</v>
      </c>
      <c r="B101" s="78">
        <v>1</v>
      </c>
      <c r="C101" s="62"/>
      <c r="D101" s="63" t="s">
        <v>501</v>
      </c>
      <c r="E101" s="62"/>
      <c r="F101" s="62"/>
    </row>
    <row r="102" spans="1:7" x14ac:dyDescent="0.3">
      <c r="A102" s="556" t="s">
        <v>34</v>
      </c>
      <c r="B102" s="559"/>
      <c r="C102" s="560"/>
      <c r="D102" s="97">
        <f>SUM(B88:C101)</f>
        <v>23</v>
      </c>
    </row>
    <row r="103" spans="1:7" x14ac:dyDescent="0.3">
      <c r="A103" s="556" t="s">
        <v>251</v>
      </c>
      <c r="B103" s="559"/>
      <c r="C103" s="560"/>
      <c r="D103" s="21">
        <f>D102/(COUNT(B88:C101)*2)</f>
        <v>0.88461538461538458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64" t="s">
        <v>173</v>
      </c>
      <c r="B106" s="565"/>
      <c r="C106" s="565"/>
      <c r="D106" s="565"/>
      <c r="E106" s="565"/>
      <c r="F106" s="565"/>
      <c r="G106" s="93"/>
    </row>
    <row r="107" spans="1:7" s="10" customFormat="1" ht="34.5" x14ac:dyDescent="0.4">
      <c r="A107" s="36" t="s">
        <v>230</v>
      </c>
      <c r="B107" s="78">
        <v>1</v>
      </c>
      <c r="C107" s="69"/>
      <c r="D107" s="75" t="s">
        <v>508</v>
      </c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509</v>
      </c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56" t="s">
        <v>34</v>
      </c>
      <c r="B118" s="559"/>
      <c r="C118" s="560"/>
      <c r="D118" s="97">
        <f>SUM(B107:C117)</f>
        <v>21</v>
      </c>
      <c r="E118" s="3"/>
      <c r="F118" s="3"/>
      <c r="G118" s="93"/>
    </row>
    <row r="119" spans="1:7" s="10" customFormat="1" x14ac:dyDescent="0.3">
      <c r="A119" s="556" t="s">
        <v>251</v>
      </c>
      <c r="B119" s="559"/>
      <c r="C119" s="560"/>
      <c r="D119" s="21">
        <f>D118/(COUNT(B107:C117)*2)</f>
        <v>0.95454545454545459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64" t="s">
        <v>156</v>
      </c>
      <c r="B121" s="565"/>
      <c r="C121" s="565"/>
      <c r="D121" s="565"/>
      <c r="E121" s="565"/>
      <c r="F121" s="565"/>
    </row>
    <row r="122" spans="1:7" ht="49.5" x14ac:dyDescent="0.3">
      <c r="A122" s="30" t="s">
        <v>231</v>
      </c>
      <c r="B122" s="79">
        <v>1</v>
      </c>
      <c r="C122" s="62"/>
      <c r="D122" s="423" t="s">
        <v>510</v>
      </c>
      <c r="E122" s="90"/>
      <c r="F122" s="62"/>
    </row>
    <row r="123" spans="1:7" ht="33" x14ac:dyDescent="0.3">
      <c r="A123" s="30" t="s">
        <v>228</v>
      </c>
      <c r="B123" s="79">
        <v>1</v>
      </c>
      <c r="C123" s="62"/>
      <c r="D123" s="424" t="s">
        <v>512</v>
      </c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424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424"/>
      <c r="E125" s="63"/>
      <c r="F125" s="62"/>
    </row>
    <row r="126" spans="1:7" ht="19.5" x14ac:dyDescent="0.4">
      <c r="A126" s="7" t="s">
        <v>248</v>
      </c>
      <c r="B126" s="79">
        <v>1</v>
      </c>
      <c r="C126" s="69"/>
      <c r="D126" s="424" t="s">
        <v>519</v>
      </c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42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424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424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424"/>
      <c r="E130" s="63"/>
      <c r="F130" s="62"/>
    </row>
    <row r="131" spans="1:7" ht="148.5" x14ac:dyDescent="0.3">
      <c r="A131" s="11" t="s">
        <v>232</v>
      </c>
      <c r="B131" s="79">
        <v>0</v>
      </c>
      <c r="C131" s="89"/>
      <c r="D131" s="424" t="s">
        <v>530</v>
      </c>
      <c r="E131" s="63" t="s">
        <v>548</v>
      </c>
      <c r="F131" s="62"/>
    </row>
    <row r="132" spans="1:7" ht="33.75" x14ac:dyDescent="0.35">
      <c r="A132" s="31" t="s">
        <v>272</v>
      </c>
      <c r="B132" s="79">
        <v>2</v>
      </c>
      <c r="C132" s="88" t="str">
        <f>IF(B132=0, -5, "0")</f>
        <v>0</v>
      </c>
      <c r="D132" s="424" t="s">
        <v>529</v>
      </c>
      <c r="E132" s="70"/>
      <c r="F132" s="62"/>
    </row>
    <row r="133" spans="1:7" x14ac:dyDescent="0.3">
      <c r="A133" s="556" t="s">
        <v>34</v>
      </c>
      <c r="B133" s="559"/>
      <c r="C133" s="560"/>
      <c r="D133" s="97">
        <f>SUM(B122:C132)</f>
        <v>17</v>
      </c>
    </row>
    <row r="134" spans="1:7" x14ac:dyDescent="0.3">
      <c r="A134" s="556" t="s">
        <v>251</v>
      </c>
      <c r="B134" s="559"/>
      <c r="C134" s="560"/>
      <c r="D134" s="20">
        <f>D133/(COUNT(B122:C132)*2)</f>
        <v>0.77272727272727271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64" t="s">
        <v>61</v>
      </c>
      <c r="B136" s="565"/>
      <c r="C136" s="565"/>
      <c r="D136" s="565"/>
      <c r="E136" s="565"/>
      <c r="F136" s="565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62"/>
    </row>
    <row r="139" spans="1:7" x14ac:dyDescent="0.3">
      <c r="A139" s="9" t="s">
        <v>233</v>
      </c>
      <c r="B139" s="433">
        <v>2</v>
      </c>
      <c r="C139" s="84"/>
      <c r="D139" s="434"/>
      <c r="E139" s="265"/>
      <c r="F139" s="62"/>
    </row>
    <row r="140" spans="1:7" ht="33" x14ac:dyDescent="0.3">
      <c r="A140" s="38" t="s">
        <v>234</v>
      </c>
      <c r="B140" s="433">
        <v>0</v>
      </c>
      <c r="C140" s="84"/>
      <c r="D140" s="95" t="s">
        <v>524</v>
      </c>
      <c r="E140" s="63" t="s">
        <v>525</v>
      </c>
      <c r="F140" s="62"/>
    </row>
    <row r="141" spans="1:7" s="10" customFormat="1" x14ac:dyDescent="0.3">
      <c r="A141" s="9" t="s">
        <v>259</v>
      </c>
      <c r="B141" s="433">
        <v>2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433">
        <v>2</v>
      </c>
      <c r="C142" s="84"/>
      <c r="D142" s="66"/>
      <c r="E142" s="265"/>
      <c r="F142" s="62"/>
    </row>
    <row r="143" spans="1:7" x14ac:dyDescent="0.3">
      <c r="A143" s="11" t="s">
        <v>260</v>
      </c>
      <c r="B143" s="433">
        <v>2</v>
      </c>
      <c r="C143" s="435"/>
      <c r="D143" s="66"/>
      <c r="E143" s="265"/>
      <c r="F143" s="62"/>
    </row>
    <row r="144" spans="1:7" ht="18" x14ac:dyDescent="0.35">
      <c r="A144" s="28" t="s">
        <v>198</v>
      </c>
      <c r="B144" s="433">
        <v>2</v>
      </c>
      <c r="C144" s="430" t="str">
        <f>IF(B144=0, -5, "0")</f>
        <v>0</v>
      </c>
      <c r="D144" s="67"/>
      <c r="E144" s="265"/>
      <c r="F144" s="62"/>
    </row>
    <row r="145" spans="1:7" ht="18" x14ac:dyDescent="0.35">
      <c r="A145" s="28" t="s">
        <v>165</v>
      </c>
      <c r="B145" s="433">
        <v>2</v>
      </c>
      <c r="C145" s="430" t="str">
        <f>IF(B145=0, -5, "0")</f>
        <v>0</v>
      </c>
      <c r="D145" s="67"/>
      <c r="E145" s="265"/>
      <c r="F145" s="62"/>
    </row>
    <row r="146" spans="1:7" x14ac:dyDescent="0.3">
      <c r="A146" s="11" t="s">
        <v>82</v>
      </c>
      <c r="B146" s="433">
        <v>2</v>
      </c>
      <c r="C146" s="84"/>
      <c r="D146" s="66"/>
      <c r="E146" s="265"/>
      <c r="F146" s="62"/>
    </row>
    <row r="147" spans="1:7" ht="66" x14ac:dyDescent="0.3">
      <c r="A147" s="36" t="s">
        <v>175</v>
      </c>
      <c r="B147" s="78">
        <v>0</v>
      </c>
      <c r="C147" s="63"/>
      <c r="D147" s="95" t="s">
        <v>526</v>
      </c>
      <c r="E147" s="63" t="s">
        <v>527</v>
      </c>
      <c r="F147" s="62"/>
    </row>
    <row r="148" spans="1:7" ht="33" x14ac:dyDescent="0.3">
      <c r="A148" s="7" t="s">
        <v>261</v>
      </c>
      <c r="B148" s="78">
        <v>2</v>
      </c>
      <c r="C148" s="63"/>
      <c r="D148" s="95" t="s">
        <v>528</v>
      </c>
      <c r="E148" s="265"/>
      <c r="F148" s="62"/>
    </row>
    <row r="149" spans="1:7" x14ac:dyDescent="0.3">
      <c r="A149" s="556" t="s">
        <v>34</v>
      </c>
      <c r="B149" s="559"/>
      <c r="C149" s="560"/>
      <c r="D149" s="97">
        <f>SUM(B137:C148)</f>
        <v>20</v>
      </c>
    </row>
    <row r="150" spans="1:7" x14ac:dyDescent="0.3">
      <c r="A150" s="556" t="s">
        <v>251</v>
      </c>
      <c r="B150" s="559"/>
      <c r="C150" s="560"/>
      <c r="D150" s="21">
        <f>D149/(COUNT(B137:C148)*2)</f>
        <v>0.83333333333333337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64" t="s">
        <v>178</v>
      </c>
      <c r="B152" s="565"/>
      <c r="C152" s="565"/>
      <c r="D152" s="565"/>
      <c r="E152" s="565"/>
      <c r="F152" s="565"/>
    </row>
    <row r="153" spans="1:7" ht="38.25" customHeight="1" x14ac:dyDescent="0.3">
      <c r="A153" s="36" t="s">
        <v>235</v>
      </c>
      <c r="B153" s="62">
        <v>2</v>
      </c>
      <c r="C153" s="62"/>
      <c r="D153" s="84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84"/>
      <c r="E154" s="62"/>
      <c r="F154" s="62"/>
    </row>
    <row r="155" spans="1:7" ht="33.7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545</v>
      </c>
      <c r="E155" s="62"/>
      <c r="F155" s="62"/>
    </row>
    <row r="156" spans="1:7" ht="33.75" x14ac:dyDescent="0.35">
      <c r="A156" s="28" t="s">
        <v>263</v>
      </c>
      <c r="B156" s="265">
        <v>1</v>
      </c>
      <c r="C156" s="88" t="str">
        <f>IF(B156=0, -5, "0")</f>
        <v>0</v>
      </c>
      <c r="D156" s="63" t="s">
        <v>546</v>
      </c>
      <c r="E156" s="62"/>
      <c r="F156" s="62"/>
    </row>
    <row r="157" spans="1:7" ht="33.75" x14ac:dyDescent="0.35">
      <c r="A157" s="28" t="s">
        <v>264</v>
      </c>
      <c r="B157" s="265">
        <v>1</v>
      </c>
      <c r="C157" s="88" t="str">
        <f>IF(B157=0, -5, "0")</f>
        <v>0</v>
      </c>
      <c r="D157" s="84" t="s">
        <v>520</v>
      </c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432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56" t="s">
        <v>34</v>
      </c>
      <c r="B161" s="557"/>
      <c r="C161" s="558"/>
      <c r="D161" s="99">
        <f>SUM(B153:C160)</f>
        <v>13</v>
      </c>
    </row>
    <row r="162" spans="1:7" x14ac:dyDescent="0.3">
      <c r="A162" s="556" t="s">
        <v>251</v>
      </c>
      <c r="B162" s="559"/>
      <c r="C162" s="560"/>
      <c r="D162" s="21">
        <f>D161/(COUNT(B153:C160)*2)</f>
        <v>0.8125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64" t="s">
        <v>64</v>
      </c>
      <c r="B164" s="565"/>
      <c r="C164" s="565"/>
      <c r="D164" s="565"/>
      <c r="E164" s="565"/>
      <c r="F164" s="565"/>
    </row>
    <row r="165" spans="1:7" ht="99.75" x14ac:dyDescent="0.35">
      <c r="A165" s="28" t="s">
        <v>242</v>
      </c>
      <c r="B165" s="62">
        <v>1</v>
      </c>
      <c r="C165" s="88" t="str">
        <f>IF(B165=0, -5, "0")</f>
        <v>0</v>
      </c>
      <c r="D165" s="63" t="s">
        <v>513</v>
      </c>
      <c r="E165" s="63"/>
      <c r="F165" s="62"/>
    </row>
    <row r="166" spans="1:7" ht="33" x14ac:dyDescent="0.3">
      <c r="A166" s="7" t="s">
        <v>243</v>
      </c>
      <c r="B166" s="265">
        <v>1</v>
      </c>
      <c r="C166" s="62"/>
      <c r="D166" s="63" t="s">
        <v>514</v>
      </c>
      <c r="E166" s="62"/>
      <c r="F166" s="62"/>
    </row>
    <row r="167" spans="1:7" ht="33" x14ac:dyDescent="0.3">
      <c r="A167" s="30" t="s">
        <v>176</v>
      </c>
      <c r="B167" s="265">
        <v>1</v>
      </c>
      <c r="C167" s="62"/>
      <c r="D167" s="63" t="s">
        <v>539</v>
      </c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56" t="s">
        <v>34</v>
      </c>
      <c r="B169" s="559"/>
      <c r="C169" s="560"/>
      <c r="D169" s="97">
        <f>SUM(B165:C168)</f>
        <v>5</v>
      </c>
    </row>
    <row r="170" spans="1:7" x14ac:dyDescent="0.3">
      <c r="A170" s="556" t="s">
        <v>251</v>
      </c>
      <c r="B170" s="559"/>
      <c r="C170" s="560"/>
      <c r="D170" s="21">
        <f>D169/(COUNT(B165:C168)*2)</f>
        <v>0.625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70" t="s">
        <v>15</v>
      </c>
      <c r="B172" s="571"/>
      <c r="C172" s="571"/>
      <c r="D172" s="571"/>
      <c r="E172" s="571"/>
      <c r="F172" s="571"/>
    </row>
    <row r="173" spans="1:7" ht="99" x14ac:dyDescent="0.3">
      <c r="A173" s="8" t="s">
        <v>152</v>
      </c>
      <c r="B173" s="62">
        <v>1</v>
      </c>
      <c r="C173" s="62"/>
      <c r="D173" s="63" t="s">
        <v>538</v>
      </c>
      <c r="E173" s="63"/>
      <c r="F173" s="62"/>
    </row>
    <row r="174" spans="1:7" x14ac:dyDescent="0.3">
      <c r="A174" s="7" t="s">
        <v>74</v>
      </c>
      <c r="B174" s="265">
        <v>2</v>
      </c>
      <c r="C174" s="62"/>
      <c r="D174" s="63"/>
      <c r="E174" s="265"/>
      <c r="F174" s="62"/>
    </row>
    <row r="175" spans="1:7" ht="33" x14ac:dyDescent="0.3">
      <c r="A175" s="30" t="s">
        <v>167</v>
      </c>
      <c r="B175" s="265">
        <v>1</v>
      </c>
      <c r="C175" s="62"/>
      <c r="D175" s="63" t="s">
        <v>540</v>
      </c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56" t="s">
        <v>34</v>
      </c>
      <c r="B177" s="559"/>
      <c r="C177" s="560"/>
      <c r="D177" s="97">
        <f>SUM(B173:C176)</f>
        <v>6</v>
      </c>
    </row>
    <row r="178" spans="1:7" x14ac:dyDescent="0.3">
      <c r="A178" s="556" t="s">
        <v>251</v>
      </c>
      <c r="B178" s="559"/>
      <c r="C178" s="560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64" t="s">
        <v>65</v>
      </c>
      <c r="B180" s="565"/>
      <c r="C180" s="565"/>
      <c r="D180" s="565"/>
      <c r="E180" s="565"/>
      <c r="F180" s="565"/>
    </row>
    <row r="181" spans="1:7" x14ac:dyDescent="0.3">
      <c r="A181" s="30" t="s">
        <v>270</v>
      </c>
      <c r="B181" s="62">
        <v>2</v>
      </c>
      <c r="C181" s="62"/>
      <c r="D181" s="422"/>
      <c r="E181" s="429"/>
      <c r="F181" s="62"/>
    </row>
    <row r="182" spans="1:7" ht="99" x14ac:dyDescent="0.3">
      <c r="A182" s="38" t="s">
        <v>181</v>
      </c>
      <c r="B182" s="265">
        <v>1</v>
      </c>
      <c r="C182" s="62"/>
      <c r="D182" s="63" t="s">
        <v>541</v>
      </c>
      <c r="E182" s="443" t="s">
        <v>542</v>
      </c>
      <c r="F182" s="62"/>
    </row>
    <row r="183" spans="1:7" ht="35.25" customHeight="1" x14ac:dyDescent="0.3">
      <c r="A183" s="7" t="s">
        <v>75</v>
      </c>
      <c r="B183" s="265">
        <v>1</v>
      </c>
      <c r="C183" s="62"/>
      <c r="D183" s="63" t="s">
        <v>543</v>
      </c>
      <c r="F183" s="62"/>
    </row>
    <row r="184" spans="1:7" x14ac:dyDescent="0.3">
      <c r="A184" s="8" t="s">
        <v>199</v>
      </c>
      <c r="B184" s="265">
        <v>2</v>
      </c>
      <c r="C184" s="62"/>
      <c r="E184" s="265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56" t="s">
        <v>34</v>
      </c>
      <c r="B186" s="559"/>
      <c r="C186" s="560"/>
      <c r="D186" s="97">
        <f>SUM(B181:C185)</f>
        <v>8</v>
      </c>
    </row>
    <row r="187" spans="1:7" x14ac:dyDescent="0.3">
      <c r="A187" s="556" t="s">
        <v>251</v>
      </c>
      <c r="B187" s="559"/>
      <c r="C187" s="560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64" t="s">
        <v>177</v>
      </c>
      <c r="B189" s="565"/>
      <c r="C189" s="565"/>
      <c r="D189" s="565"/>
      <c r="E189" s="565"/>
      <c r="F189" s="565"/>
    </row>
    <row r="190" spans="1:7" ht="33" x14ac:dyDescent="0.3">
      <c r="A190" s="30" t="s">
        <v>309</v>
      </c>
      <c r="B190" s="266">
        <v>1</v>
      </c>
      <c r="C190" s="266"/>
      <c r="D190" s="431" t="s">
        <v>544</v>
      </c>
      <c r="E190" s="62"/>
      <c r="F190" s="62"/>
      <c r="G190" s="3"/>
    </row>
    <row r="191" spans="1:7" ht="18" x14ac:dyDescent="0.35">
      <c r="A191" s="100" t="s">
        <v>271</v>
      </c>
      <c r="B191" s="266">
        <v>2</v>
      </c>
      <c r="C191" s="430" t="str">
        <f>IF(B191=0, -5, "0")</f>
        <v>0</v>
      </c>
      <c r="D191" s="266"/>
      <c r="E191" s="62"/>
      <c r="F191" s="62"/>
    </row>
    <row r="192" spans="1:7" ht="49.5" x14ac:dyDescent="0.3">
      <c r="A192" s="8" t="s">
        <v>267</v>
      </c>
      <c r="B192" s="266">
        <v>1</v>
      </c>
      <c r="C192" s="266"/>
      <c r="D192" s="431" t="s">
        <v>497</v>
      </c>
      <c r="E192" s="62"/>
      <c r="F192" s="62"/>
    </row>
    <row r="193" spans="1:6" x14ac:dyDescent="0.3">
      <c r="A193" s="39" t="s">
        <v>159</v>
      </c>
      <c r="B193" s="266">
        <v>2</v>
      </c>
      <c r="C193" s="266"/>
      <c r="D193" s="266"/>
      <c r="E193" s="62"/>
      <c r="F193" s="62"/>
    </row>
    <row r="194" spans="1:6" x14ac:dyDescent="0.3">
      <c r="A194" s="556" t="s">
        <v>34</v>
      </c>
      <c r="B194" s="559"/>
      <c r="C194" s="560"/>
      <c r="D194" s="40">
        <f>SUM(B190:C193)</f>
        <v>6</v>
      </c>
    </row>
    <row r="195" spans="1:6" x14ac:dyDescent="0.3">
      <c r="A195" s="556" t="s">
        <v>251</v>
      </c>
      <c r="B195" s="559"/>
      <c r="C195" s="560"/>
      <c r="D195" s="21">
        <f>D194/(COUNT(B190:C193)*2)</f>
        <v>0.75</v>
      </c>
    </row>
    <row r="197" spans="1:6" ht="18" x14ac:dyDescent="0.35">
      <c r="A197" s="43" t="s">
        <v>422</v>
      </c>
      <c r="B197" s="42"/>
      <c r="C197" s="42"/>
      <c r="D197" s="104">
        <v>0.437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209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0.87815126050420167</v>
      </c>
    </row>
  </sheetData>
  <sheetProtection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22:B132 B17:B21 B26:B32 B37:B41 B46:B51 B165:B168 B67:B83 B88:B101 B107:B117 B56:B62 B190:B193 B137:B148 B181:B185 B173:B176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2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78"/>
      <c r="E1" s="478"/>
      <c r="F1" s="478"/>
      <c r="G1" s="478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79" t="s">
        <v>151</v>
      </c>
      <c r="B7" s="479"/>
      <c r="C7" s="479"/>
      <c r="D7" s="479"/>
      <c r="E7" s="479"/>
      <c r="F7" s="479"/>
      <c r="G7" s="111"/>
    </row>
    <row r="8" spans="1:7" ht="22.5" x14ac:dyDescent="0.45">
      <c r="A8" s="480" t="str">
        <f>'Page de garde'!D18</f>
        <v>BOUMHAL</v>
      </c>
      <c r="B8" s="480"/>
      <c r="C8" s="480"/>
      <c r="D8" s="480"/>
      <c r="E8" s="480"/>
      <c r="F8" s="480"/>
      <c r="G8" s="111"/>
    </row>
    <row r="9" spans="1:7" ht="22.5" x14ac:dyDescent="0.45">
      <c r="A9" s="112" t="s">
        <v>39</v>
      </c>
      <c r="B9" s="481"/>
      <c r="C9" s="481"/>
      <c r="D9" s="481"/>
      <c r="E9" s="481"/>
      <c r="F9" s="481"/>
      <c r="G9" s="111"/>
    </row>
    <row r="10" spans="1:7" ht="22.5" x14ac:dyDescent="0.45">
      <c r="A10" s="113" t="s">
        <v>41</v>
      </c>
      <c r="B10" s="482"/>
      <c r="C10" s="482"/>
      <c r="D10" s="482"/>
      <c r="E10" s="482"/>
      <c r="F10" s="482"/>
      <c r="G10" s="111"/>
    </row>
    <row r="11" spans="1:7" ht="22.5" x14ac:dyDescent="0.45">
      <c r="A11" s="112" t="s">
        <v>40</v>
      </c>
      <c r="B11" s="477"/>
      <c r="C11" s="477"/>
      <c r="D11" s="477"/>
      <c r="E11" s="477"/>
      <c r="F11" s="477"/>
      <c r="G11" s="111"/>
    </row>
    <row r="12" spans="1:7" ht="22.5" x14ac:dyDescent="0.45">
      <c r="A12" s="112" t="s">
        <v>200</v>
      </c>
      <c r="B12" s="483">
        <f>D730</f>
        <v>-0.5</v>
      </c>
      <c r="C12" s="483"/>
      <c r="D12" s="483"/>
      <c r="E12" s="483"/>
      <c r="F12" s="483"/>
      <c r="G12" s="111"/>
    </row>
    <row r="13" spans="1:7" ht="22.5" x14ac:dyDescent="0.45">
      <c r="A13" s="110"/>
      <c r="B13" s="108"/>
      <c r="C13" s="108"/>
      <c r="D13" s="478"/>
      <c r="E13" s="478"/>
      <c r="F13" s="478"/>
      <c r="G13" s="47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66" t="s">
        <v>28</v>
      </c>
      <c r="B17" s="467" t="s">
        <v>29</v>
      </c>
      <c r="C17" s="467"/>
      <c r="D17" s="467" t="s">
        <v>42</v>
      </c>
      <c r="E17" s="457" t="s">
        <v>266</v>
      </c>
      <c r="F17" s="457" t="s">
        <v>300</v>
      </c>
      <c r="G17" s="114"/>
    </row>
    <row r="18" spans="1:8" ht="16.5" customHeight="1" x14ac:dyDescent="0.4">
      <c r="A18" s="466"/>
      <c r="B18" s="118" t="s">
        <v>32</v>
      </c>
      <c r="C18" s="118" t="s">
        <v>31</v>
      </c>
      <c r="D18" s="467"/>
      <c r="E18" s="457"/>
      <c r="F18" s="457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72" t="s">
        <v>16</v>
      </c>
      <c r="B29" s="573"/>
      <c r="C29" s="573"/>
      <c r="D29" s="573"/>
      <c r="E29" s="573"/>
      <c r="F29" s="573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72" t="s">
        <v>311</v>
      </c>
      <c r="B38" s="573"/>
      <c r="C38" s="573"/>
      <c r="D38" s="573"/>
      <c r="E38" s="573"/>
      <c r="F38" s="573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60"/>
      <c r="B49" s="460"/>
      <c r="C49" s="460"/>
      <c r="D49" s="460"/>
      <c r="E49" s="460"/>
      <c r="F49" s="460"/>
      <c r="G49" s="460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66" t="s">
        <v>28</v>
      </c>
      <c r="B52" s="467" t="s">
        <v>29</v>
      </c>
      <c r="C52" s="467"/>
      <c r="D52" s="467" t="s">
        <v>42</v>
      </c>
      <c r="E52" s="457" t="s">
        <v>266</v>
      </c>
      <c r="F52" s="457" t="s">
        <v>302</v>
      </c>
      <c r="G52" s="129"/>
    </row>
    <row r="53" spans="1:7" ht="21" x14ac:dyDescent="0.4">
      <c r="A53" s="466"/>
      <c r="B53" s="118" t="s">
        <v>32</v>
      </c>
      <c r="C53" s="118" t="s">
        <v>31</v>
      </c>
      <c r="D53" s="467"/>
      <c r="E53" s="457"/>
      <c r="F53" s="457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35"/>
      <c r="B64" s="536"/>
      <c r="C64" s="536"/>
      <c r="D64" s="536"/>
      <c r="E64" s="536"/>
      <c r="F64" s="536"/>
      <c r="G64" s="536"/>
    </row>
    <row r="65" spans="1:7" ht="43.5" customHeight="1" x14ac:dyDescent="0.4">
      <c r="A65" s="469" t="s">
        <v>351</v>
      </c>
      <c r="B65" s="469"/>
      <c r="C65" s="469"/>
      <c r="D65" s="469"/>
      <c r="E65" s="469"/>
      <c r="F65" s="469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0</v>
      </c>
      <c r="C77" s="142">
        <f>IF(B77=0, -2, "0")</f>
        <v>-2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0</v>
      </c>
      <c r="C78" s="142">
        <f>IF(B78=0, -2, "0")</f>
        <v>-2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>
        <v>0</v>
      </c>
      <c r="C79" s="142">
        <f>IF(B79=0, -2, "0")</f>
        <v>-2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85"/>
      <c r="B83" s="485"/>
      <c r="C83" s="485"/>
      <c r="D83" s="485"/>
      <c r="E83" s="485"/>
      <c r="F83" s="485"/>
      <c r="G83" s="485"/>
    </row>
    <row r="84" spans="1:7" ht="45" customHeight="1" x14ac:dyDescent="0.45">
      <c r="A84" s="470" t="s">
        <v>352</v>
      </c>
      <c r="B84" s="470"/>
      <c r="C84" s="470"/>
      <c r="D84" s="470"/>
      <c r="E84" s="470"/>
      <c r="F84" s="470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39"/>
      <c r="B103" s="537"/>
      <c r="C103" s="537"/>
      <c r="D103" s="537"/>
      <c r="E103" s="537"/>
      <c r="F103" s="543"/>
      <c r="G103" s="173"/>
    </row>
    <row r="104" spans="1:7" s="80" customFormat="1" ht="46.5" customHeight="1" x14ac:dyDescent="0.4">
      <c r="A104" s="469" t="s">
        <v>353</v>
      </c>
      <c r="B104" s="469"/>
      <c r="C104" s="469"/>
      <c r="D104" s="469"/>
      <c r="E104" s="469"/>
      <c r="F104" s="469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44"/>
      <c r="B111" s="545"/>
      <c r="C111" s="545"/>
      <c r="D111" s="545"/>
      <c r="E111" s="545"/>
      <c r="F111" s="546"/>
      <c r="G111" s="129"/>
    </row>
    <row r="112" spans="1:7" s="80" customFormat="1" ht="39.75" customHeight="1" x14ac:dyDescent="0.4">
      <c r="A112" s="469" t="s">
        <v>390</v>
      </c>
      <c r="B112" s="469"/>
      <c r="C112" s="469"/>
      <c r="D112" s="469"/>
      <c r="E112" s="469"/>
      <c r="F112" s="469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37"/>
      <c r="B120" s="537"/>
      <c r="C120" s="537"/>
      <c r="D120" s="537"/>
      <c r="E120" s="537"/>
      <c r="F120" s="537"/>
      <c r="G120" s="173"/>
    </row>
    <row r="121" spans="1:7" ht="22.5" x14ac:dyDescent="0.4">
      <c r="A121" s="469" t="s">
        <v>311</v>
      </c>
      <c r="B121" s="469"/>
      <c r="C121" s="469"/>
      <c r="D121" s="469"/>
      <c r="E121" s="469"/>
      <c r="F121" s="469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-12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538"/>
      <c r="B132" s="538"/>
      <c r="C132" s="538"/>
      <c r="D132" s="538"/>
      <c r="E132" s="538"/>
      <c r="F132" s="538"/>
      <c r="G132" s="114"/>
    </row>
    <row r="133" spans="1:16384" ht="22.5" customHeight="1" x14ac:dyDescent="0.4">
      <c r="A133" s="471" t="s">
        <v>424</v>
      </c>
      <c r="B133" s="471"/>
      <c r="C133" s="471"/>
      <c r="D133" s="471"/>
      <c r="E133" s="471"/>
      <c r="F133" s="471"/>
      <c r="G133" s="114"/>
    </row>
    <row r="134" spans="1:16384" ht="22.5" customHeight="1" x14ac:dyDescent="0.4">
      <c r="A134" s="472"/>
      <c r="B134" s="472"/>
      <c r="C134" s="472"/>
      <c r="D134" s="472"/>
      <c r="E134" s="472"/>
      <c r="F134" s="472"/>
      <c r="G134" s="114"/>
    </row>
    <row r="135" spans="1:16384" s="326" customFormat="1" ht="22.5" customHeight="1" x14ac:dyDescent="0.25">
      <c r="A135" s="466" t="s">
        <v>28</v>
      </c>
      <c r="B135" s="467" t="s">
        <v>29</v>
      </c>
      <c r="C135" s="467"/>
      <c r="D135" s="467" t="s">
        <v>42</v>
      </c>
      <c r="E135" s="457" t="s">
        <v>266</v>
      </c>
      <c r="F135" s="457" t="s">
        <v>302</v>
      </c>
    </row>
    <row r="136" spans="1:16384" s="326" customFormat="1" ht="22.5" customHeight="1" x14ac:dyDescent="0.25">
      <c r="A136" s="466"/>
      <c r="B136" s="118" t="s">
        <v>32</v>
      </c>
      <c r="C136" s="118" t="s">
        <v>31</v>
      </c>
      <c r="D136" s="467"/>
      <c r="E136" s="457"/>
      <c r="F136" s="457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73" t="s">
        <v>461</v>
      </c>
      <c r="B139" s="473"/>
      <c r="C139" s="473"/>
      <c r="D139" s="473"/>
      <c r="E139" s="473"/>
      <c r="F139" s="473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98" t="s">
        <v>350</v>
      </c>
      <c r="B147" s="498"/>
      <c r="C147" s="498"/>
      <c r="D147" s="498"/>
      <c r="E147" s="498"/>
      <c r="F147" s="49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39"/>
      <c r="B165" s="537"/>
      <c r="C165" s="537"/>
      <c r="D165" s="537"/>
      <c r="E165" s="537"/>
      <c r="F165" s="537"/>
      <c r="G165" s="114"/>
    </row>
    <row r="166" spans="1:7" ht="32.25" customHeight="1" x14ac:dyDescent="0.4">
      <c r="A166" s="473" t="s">
        <v>462</v>
      </c>
      <c r="B166" s="473"/>
      <c r="C166" s="473"/>
      <c r="D166" s="473"/>
      <c r="E166" s="473"/>
      <c r="F166" s="473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40"/>
      <c r="B176" s="541"/>
      <c r="C176" s="541"/>
      <c r="D176" s="541"/>
      <c r="E176" s="541"/>
      <c r="F176" s="541"/>
      <c r="G176" s="114"/>
    </row>
    <row r="177" spans="1:7" ht="32.25" customHeight="1" x14ac:dyDescent="0.4">
      <c r="A177" s="473" t="s">
        <v>311</v>
      </c>
      <c r="B177" s="473"/>
      <c r="C177" s="473"/>
      <c r="D177" s="473"/>
      <c r="E177" s="473"/>
      <c r="F177" s="473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99"/>
      <c r="C186" s="50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42"/>
      <c r="B188" s="542"/>
      <c r="C188" s="542"/>
      <c r="D188" s="542"/>
      <c r="E188" s="542"/>
      <c r="F188" s="542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66" t="s">
        <v>28</v>
      </c>
      <c r="B191" s="467" t="s">
        <v>29</v>
      </c>
      <c r="C191" s="467"/>
      <c r="D191" s="467" t="s">
        <v>42</v>
      </c>
      <c r="E191" s="457" t="s">
        <v>266</v>
      </c>
      <c r="F191" s="457" t="s">
        <v>302</v>
      </c>
      <c r="G191" s="114"/>
    </row>
    <row r="192" spans="1:7" ht="21" x14ac:dyDescent="0.4">
      <c r="A192" s="466"/>
      <c r="B192" s="118" t="s">
        <v>32</v>
      </c>
      <c r="C192" s="118" t="s">
        <v>31</v>
      </c>
      <c r="D192" s="467"/>
      <c r="E192" s="457"/>
      <c r="F192" s="457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74" t="s">
        <v>34</v>
      </c>
      <c r="B203" s="475"/>
      <c r="C203" s="47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60"/>
      <c r="B205" s="460"/>
      <c r="C205" s="460"/>
      <c r="D205" s="460"/>
      <c r="E205" s="460"/>
      <c r="F205" s="460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74" t="s">
        <v>34</v>
      </c>
      <c r="B227" s="475"/>
      <c r="C227" s="47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60"/>
      <c r="B229" s="460"/>
      <c r="C229" s="460"/>
      <c r="D229" s="460"/>
      <c r="E229" s="460"/>
      <c r="F229" s="460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63" t="s">
        <v>311</v>
      </c>
      <c r="B236" s="464"/>
      <c r="C236" s="464"/>
      <c r="D236" s="465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74" t="s">
        <v>34</v>
      </c>
      <c r="B245" s="475"/>
      <c r="C245" s="47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60"/>
      <c r="B250" s="460"/>
      <c r="C250" s="460"/>
      <c r="D250" s="460"/>
      <c r="E250" s="460"/>
      <c r="F250" s="460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66" t="s">
        <v>28</v>
      </c>
      <c r="B253" s="467" t="s">
        <v>29</v>
      </c>
      <c r="C253" s="467"/>
      <c r="D253" s="467" t="s">
        <v>42</v>
      </c>
      <c r="E253" s="457" t="s">
        <v>266</v>
      </c>
      <c r="F253" s="457" t="s">
        <v>302</v>
      </c>
      <c r="G253" s="129"/>
    </row>
    <row r="254" spans="1:7" ht="21" x14ac:dyDescent="0.4">
      <c r="A254" s="466"/>
      <c r="B254" s="118" t="s">
        <v>32</v>
      </c>
      <c r="C254" s="118" t="s">
        <v>31</v>
      </c>
      <c r="D254" s="467"/>
      <c r="E254" s="457"/>
      <c r="F254" s="457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74" t="s">
        <v>34</v>
      </c>
      <c r="B265" s="475"/>
      <c r="C265" s="47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510"/>
      <c r="B290" s="510"/>
      <c r="C290" s="510"/>
      <c r="D290" s="510"/>
      <c r="E290" s="510"/>
      <c r="F290" s="510"/>
      <c r="G290" s="129"/>
    </row>
    <row r="291" spans="1:7" s="80" customFormat="1" ht="31.5" customHeight="1" x14ac:dyDescent="0.4">
      <c r="A291" s="468" t="s">
        <v>311</v>
      </c>
      <c r="B291" s="468"/>
      <c r="C291" s="468"/>
      <c r="D291" s="468"/>
      <c r="E291" s="468"/>
      <c r="F291" s="468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66" t="s">
        <v>28</v>
      </c>
      <c r="B308" s="467" t="s">
        <v>29</v>
      </c>
      <c r="C308" s="467"/>
      <c r="D308" s="467" t="s">
        <v>42</v>
      </c>
      <c r="E308" s="457" t="s">
        <v>266</v>
      </c>
      <c r="F308" s="457" t="s">
        <v>302</v>
      </c>
      <c r="G308" s="129"/>
    </row>
    <row r="309" spans="1:7" ht="21" x14ac:dyDescent="0.4">
      <c r="A309" s="466"/>
      <c r="B309" s="118" t="s">
        <v>32</v>
      </c>
      <c r="C309" s="118" t="s">
        <v>31</v>
      </c>
      <c r="D309" s="467"/>
      <c r="E309" s="457"/>
      <c r="F309" s="457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488" t="s">
        <v>311</v>
      </c>
      <c r="B358" s="488"/>
      <c r="C358" s="488"/>
      <c r="D358" s="488"/>
      <c r="E358" s="488"/>
      <c r="F358" s="48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66" t="s">
        <v>28</v>
      </c>
      <c r="B375" s="467" t="s">
        <v>29</v>
      </c>
      <c r="C375" s="467"/>
      <c r="D375" s="467" t="s">
        <v>42</v>
      </c>
      <c r="E375" s="457" t="s">
        <v>266</v>
      </c>
      <c r="F375" s="457" t="s">
        <v>302</v>
      </c>
      <c r="G375" s="173"/>
    </row>
    <row r="376" spans="1:7" s="260" customFormat="1" ht="21" x14ac:dyDescent="0.4">
      <c r="A376" s="466"/>
      <c r="B376" s="118" t="s">
        <v>32</v>
      </c>
      <c r="C376" s="118" t="s">
        <v>31</v>
      </c>
      <c r="D376" s="467"/>
      <c r="E376" s="457"/>
      <c r="F376" s="457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84"/>
      <c r="B415" s="485"/>
      <c r="C415" s="485"/>
      <c r="D415" s="485"/>
      <c r="E415" s="485"/>
      <c r="F415" s="485"/>
      <c r="G415" s="485"/>
    </row>
    <row r="416" spans="1:7" s="260" customFormat="1" ht="24.75" x14ac:dyDescent="0.4">
      <c r="A416" s="453" t="s">
        <v>320</v>
      </c>
      <c r="B416" s="453"/>
      <c r="C416" s="453"/>
      <c r="D416" s="453"/>
      <c r="E416" s="453"/>
      <c r="F416" s="453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66" t="s">
        <v>28</v>
      </c>
      <c r="B433" s="467" t="s">
        <v>29</v>
      </c>
      <c r="C433" s="467"/>
      <c r="D433" s="467" t="s">
        <v>42</v>
      </c>
      <c r="E433" s="457" t="s">
        <v>266</v>
      </c>
      <c r="F433" s="457" t="s">
        <v>302</v>
      </c>
      <c r="G433" s="129"/>
    </row>
    <row r="434" spans="1:7" ht="21" x14ac:dyDescent="0.4">
      <c r="A434" s="466"/>
      <c r="B434" s="118" t="s">
        <v>32</v>
      </c>
      <c r="C434" s="118" t="s">
        <v>31</v>
      </c>
      <c r="D434" s="467"/>
      <c r="E434" s="457"/>
      <c r="F434" s="457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53" t="s">
        <v>311</v>
      </c>
      <c r="B464" s="453"/>
      <c r="C464" s="453"/>
      <c r="D464" s="453"/>
      <c r="E464" s="453"/>
      <c r="F464" s="453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91" t="s">
        <v>425</v>
      </c>
      <c r="B478" s="491"/>
      <c r="C478" s="491"/>
      <c r="D478" s="491"/>
      <c r="E478" s="491"/>
      <c r="F478" s="49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54" t="s">
        <v>28</v>
      </c>
      <c r="B480" s="455" t="s">
        <v>29</v>
      </c>
      <c r="C480" s="455"/>
      <c r="D480" s="455" t="s">
        <v>42</v>
      </c>
      <c r="E480" s="456" t="s">
        <v>266</v>
      </c>
      <c r="F480" s="456" t="s">
        <v>302</v>
      </c>
      <c r="G480" s="114"/>
    </row>
    <row r="481" spans="1:7" ht="21" x14ac:dyDescent="0.4">
      <c r="A481" s="454"/>
      <c r="B481" s="320" t="s">
        <v>32</v>
      </c>
      <c r="C481" s="320" t="s">
        <v>31</v>
      </c>
      <c r="D481" s="455"/>
      <c r="E481" s="456"/>
      <c r="F481" s="456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30" t="s">
        <v>52</v>
      </c>
      <c r="B483" s="530"/>
      <c r="C483" s="530"/>
      <c r="D483" s="530"/>
      <c r="E483" s="530"/>
      <c r="F483" s="530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28" t="s">
        <v>463</v>
      </c>
      <c r="B491" s="529"/>
      <c r="C491" s="529"/>
      <c r="D491" s="529"/>
      <c r="E491" s="529"/>
      <c r="F491" s="529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502" t="s">
        <v>23</v>
      </c>
      <c r="B505" s="503"/>
      <c r="C505" s="503"/>
      <c r="D505" s="503"/>
      <c r="E505" s="503"/>
      <c r="F505" s="504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ht="26.25" customHeight="1" x14ac:dyDescent="0.5">
      <c r="A518" s="369" t="s">
        <v>311</v>
      </c>
      <c r="B518" s="487"/>
      <c r="C518" s="487"/>
      <c r="D518" s="487"/>
      <c r="E518" s="487"/>
      <c r="F518" s="48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92" t="s">
        <v>97</v>
      </c>
      <c r="B530" s="492"/>
      <c r="C530" s="492"/>
      <c r="D530" s="492"/>
      <c r="E530" s="492"/>
      <c r="F530" s="49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505" t="s">
        <v>28</v>
      </c>
      <c r="B532" s="493" t="s">
        <v>29</v>
      </c>
      <c r="C532" s="507"/>
      <c r="D532" s="467" t="s">
        <v>42</v>
      </c>
      <c r="E532" s="457" t="s">
        <v>266</v>
      </c>
      <c r="F532" s="457" t="s">
        <v>302</v>
      </c>
      <c r="G532" s="114"/>
    </row>
    <row r="533" spans="1:7" ht="21" x14ac:dyDescent="0.4">
      <c r="A533" s="506"/>
      <c r="B533" s="315" t="s">
        <v>32</v>
      </c>
      <c r="C533" s="316" t="s">
        <v>31</v>
      </c>
      <c r="D533" s="467"/>
      <c r="E533" s="457"/>
      <c r="F533" s="457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89"/>
      <c r="D535" s="489"/>
      <c r="E535" s="489"/>
      <c r="F535" s="49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74" t="s">
        <v>34</v>
      </c>
      <c r="B542" s="475"/>
      <c r="C542" s="47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74" t="s">
        <v>33</v>
      </c>
      <c r="B543" s="475"/>
      <c r="C543" s="47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60"/>
      <c r="B544" s="460"/>
      <c r="C544" s="460"/>
      <c r="D544" s="460"/>
      <c r="E544" s="460"/>
      <c r="F544" s="460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61"/>
      <c r="B556" s="462"/>
      <c r="C556" s="462"/>
      <c r="D556" s="462"/>
      <c r="E556" s="462"/>
      <c r="F556" s="462"/>
      <c r="G556" s="462"/>
    </row>
    <row r="557" spans="1:7" ht="35.25" customHeight="1" x14ac:dyDescent="0.4">
      <c r="A557" s="371" t="s">
        <v>311</v>
      </c>
      <c r="B557" s="337"/>
      <c r="C557" s="526"/>
      <c r="D557" s="526"/>
      <c r="E557" s="526"/>
      <c r="F557" s="527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58" t="s">
        <v>34</v>
      </c>
      <c r="B566" s="458"/>
      <c r="C566" s="459"/>
      <c r="D566" s="378">
        <f>SUM(B558:C565,B546:C555)</f>
        <v>0</v>
      </c>
      <c r="E566" s="108"/>
      <c r="F566" s="114"/>
      <c r="G566" s="114"/>
    </row>
    <row r="567" spans="1:7" ht="21" x14ac:dyDescent="0.4">
      <c r="A567" s="458" t="s">
        <v>33</v>
      </c>
      <c r="B567" s="458"/>
      <c r="C567" s="458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60"/>
      <c r="B572" s="460"/>
      <c r="C572" s="460"/>
      <c r="D572" s="460"/>
      <c r="E572" s="460"/>
      <c r="F572" s="460"/>
      <c r="G572" s="114"/>
    </row>
    <row r="573" spans="1:7" ht="22.5" x14ac:dyDescent="0.45">
      <c r="A573" s="452" t="s">
        <v>19</v>
      </c>
      <c r="B573" s="452"/>
      <c r="C573" s="452"/>
      <c r="D573" s="452"/>
      <c r="E573" s="452"/>
      <c r="F573" s="452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54" t="s">
        <v>28</v>
      </c>
      <c r="B575" s="455" t="s">
        <v>29</v>
      </c>
      <c r="C575" s="455"/>
      <c r="D575" s="455" t="s">
        <v>42</v>
      </c>
      <c r="E575" s="456" t="s">
        <v>266</v>
      </c>
      <c r="F575" s="456" t="s">
        <v>302</v>
      </c>
      <c r="G575" s="114"/>
    </row>
    <row r="576" spans="1:7" ht="21" x14ac:dyDescent="0.4">
      <c r="A576" s="454"/>
      <c r="B576" s="320" t="s">
        <v>32</v>
      </c>
      <c r="C576" s="320" t="s">
        <v>31</v>
      </c>
      <c r="D576" s="455"/>
      <c r="E576" s="456"/>
      <c r="F576" s="456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14" t="s">
        <v>10</v>
      </c>
      <c r="B578" s="515"/>
      <c r="C578" s="515"/>
      <c r="D578" s="515"/>
      <c r="E578" s="515"/>
      <c r="F578" s="516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8" t="s">
        <v>34</v>
      </c>
      <c r="B588" s="458"/>
      <c r="C588" s="459"/>
      <c r="D588" s="378">
        <f>SUM(B579:C587)</f>
        <v>0</v>
      </c>
      <c r="E588" s="108"/>
      <c r="F588" s="114"/>
      <c r="G588" s="114"/>
    </row>
    <row r="589" spans="1:7" ht="21" x14ac:dyDescent="0.4">
      <c r="A589" s="458" t="s">
        <v>33</v>
      </c>
      <c r="B589" s="458"/>
      <c r="C589" s="458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17" t="s">
        <v>23</v>
      </c>
      <c r="B591" s="518"/>
      <c r="C591" s="518"/>
      <c r="D591" s="518"/>
      <c r="E591" s="518"/>
      <c r="F591" s="519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58" t="s">
        <v>34</v>
      </c>
      <c r="B606" s="458"/>
      <c r="C606" s="459"/>
      <c r="D606" s="378">
        <f>SUM(B592:C605)</f>
        <v>0</v>
      </c>
      <c r="E606" s="108"/>
      <c r="F606" s="114"/>
      <c r="G606" s="114"/>
    </row>
    <row r="607" spans="1:7" ht="21" x14ac:dyDescent="0.4">
      <c r="A607" s="458" t="s">
        <v>33</v>
      </c>
      <c r="B607" s="458"/>
      <c r="C607" s="458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23" t="s">
        <v>170</v>
      </c>
      <c r="B610" s="524"/>
      <c r="C610" s="525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2" t="s">
        <v>8</v>
      </c>
      <c r="B612" s="452"/>
      <c r="C612" s="452"/>
      <c r="D612" s="452"/>
      <c r="E612" s="452"/>
      <c r="F612" s="452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66" t="s">
        <v>28</v>
      </c>
      <c r="B614" s="467" t="s">
        <v>29</v>
      </c>
      <c r="C614" s="467"/>
      <c r="D614" s="467" t="s">
        <v>42</v>
      </c>
      <c r="E614" s="457" t="s">
        <v>266</v>
      </c>
      <c r="F614" s="457" t="s">
        <v>302</v>
      </c>
      <c r="G614" s="114"/>
    </row>
    <row r="615" spans="1:7" ht="18.75" customHeight="1" x14ac:dyDescent="0.4">
      <c r="A615" s="466"/>
      <c r="B615" s="118" t="s">
        <v>32</v>
      </c>
      <c r="C615" s="118" t="s">
        <v>31</v>
      </c>
      <c r="D615" s="467"/>
      <c r="E615" s="457"/>
      <c r="F615" s="457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512"/>
      <c r="D617" s="512"/>
      <c r="E617" s="512"/>
      <c r="F617" s="513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8" t="s">
        <v>34</v>
      </c>
      <c r="B627" s="458"/>
      <c r="C627" s="458"/>
      <c r="D627" s="378">
        <f>SUM(B618:C626)</f>
        <v>0</v>
      </c>
      <c r="E627" s="509"/>
      <c r="F627" s="510"/>
      <c r="G627" s="129"/>
    </row>
    <row r="628" spans="1:7" ht="21" x14ac:dyDescent="0.4">
      <c r="A628" s="458" t="s">
        <v>33</v>
      </c>
      <c r="B628" s="458"/>
      <c r="C628" s="458"/>
      <c r="D628" s="388" t="e">
        <f>D627/(COUNT(B618:C626)*2)</f>
        <v>#DIV/0!</v>
      </c>
      <c r="E628" s="511"/>
      <c r="F628" s="486"/>
      <c r="G628" s="129"/>
    </row>
    <row r="629" spans="1:7" ht="21" x14ac:dyDescent="0.4">
      <c r="A629" s="325"/>
      <c r="B629" s="135"/>
      <c r="C629" s="508"/>
      <c r="D629" s="508"/>
      <c r="E629" s="508"/>
      <c r="F629" s="50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74" t="s">
        <v>34</v>
      </c>
      <c r="B639" s="475"/>
      <c r="C639" s="47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512"/>
      <c r="D642" s="512"/>
      <c r="E642" s="512"/>
      <c r="F642" s="513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74" t="s">
        <v>34</v>
      </c>
      <c r="B650" s="475"/>
      <c r="C650" s="47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501"/>
      <c r="B652" s="501"/>
      <c r="C652" s="501"/>
      <c r="D652" s="501"/>
      <c r="E652" s="501"/>
      <c r="F652" s="501"/>
      <c r="G652" s="501"/>
    </row>
    <row r="653" spans="1:16382" ht="24.75" x14ac:dyDescent="0.4">
      <c r="A653" s="363" t="s">
        <v>26</v>
      </c>
      <c r="B653" s="512"/>
      <c r="C653" s="512"/>
      <c r="D653" s="512"/>
      <c r="E653" s="512"/>
      <c r="F653" s="513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4" t="s">
        <v>311</v>
      </c>
      <c r="B661" s="495"/>
      <c r="C661" s="495"/>
      <c r="D661" s="495"/>
      <c r="E661" s="495"/>
      <c r="F661" s="496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2" t="s">
        <v>356</v>
      </c>
      <c r="B676" s="452"/>
      <c r="C676" s="452"/>
      <c r="D676" s="452"/>
      <c r="E676" s="452"/>
      <c r="F676" s="452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66" t="s">
        <v>28</v>
      </c>
      <c r="B678" s="467" t="s">
        <v>29</v>
      </c>
      <c r="C678" s="467"/>
      <c r="D678" s="467" t="s">
        <v>42</v>
      </c>
      <c r="E678" s="457" t="s">
        <v>266</v>
      </c>
      <c r="F678" s="457" t="s">
        <v>302</v>
      </c>
      <c r="G678" s="129"/>
    </row>
    <row r="679" spans="1:7" ht="21" x14ac:dyDescent="0.4">
      <c r="A679" s="466"/>
      <c r="B679" s="118" t="s">
        <v>32</v>
      </c>
      <c r="C679" s="118" t="s">
        <v>31</v>
      </c>
      <c r="D679" s="467"/>
      <c r="E679" s="457"/>
      <c r="F679" s="457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7" t="s">
        <v>459</v>
      </c>
      <c r="B704" s="497"/>
      <c r="C704" s="497"/>
      <c r="D704" s="497"/>
      <c r="E704" s="497"/>
      <c r="F704" s="497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33" t="s">
        <v>28</v>
      </c>
      <c r="B706" s="493" t="s">
        <v>29</v>
      </c>
      <c r="C706" s="493"/>
      <c r="D706" s="467" t="s">
        <v>42</v>
      </c>
      <c r="E706" s="457" t="s">
        <v>266</v>
      </c>
      <c r="F706" s="457" t="s">
        <v>302</v>
      </c>
      <c r="G706" s="274"/>
    </row>
    <row r="707" spans="1:7" ht="21" x14ac:dyDescent="0.4">
      <c r="A707" s="534"/>
      <c r="B707" s="383" t="s">
        <v>32</v>
      </c>
      <c r="C707" s="383" t="s">
        <v>31</v>
      </c>
      <c r="D707" s="467"/>
      <c r="E707" s="457"/>
      <c r="F707" s="457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20" t="s">
        <v>306</v>
      </c>
      <c r="B709" s="521"/>
      <c r="C709" s="521"/>
      <c r="D709" s="521"/>
      <c r="E709" s="521"/>
      <c r="F709" s="522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31"/>
      <c r="C715" s="53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31"/>
      <c r="C716" s="532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20" t="s">
        <v>307</v>
      </c>
      <c r="B718" s="521"/>
      <c r="C718" s="521"/>
      <c r="D718" s="521"/>
      <c r="E718" s="521"/>
      <c r="F718" s="522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-12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48"/>
      <c r="E1" s="548"/>
      <c r="F1" s="548"/>
      <c r="G1" s="548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49" t="s">
        <v>46</v>
      </c>
      <c r="B6" s="549"/>
      <c r="C6" s="549"/>
      <c r="D6" s="549"/>
      <c r="E6" s="549"/>
      <c r="F6" s="549"/>
      <c r="G6" s="92"/>
    </row>
    <row r="7" spans="1:7" s="258" customFormat="1" ht="21.75" customHeight="1" x14ac:dyDescent="0.5">
      <c r="A7" s="550" t="str">
        <f>'Page de garde'!D18</f>
        <v>BOUMHAL</v>
      </c>
      <c r="B7" s="550"/>
      <c r="C7" s="550"/>
      <c r="D7" s="550"/>
      <c r="E7" s="550"/>
      <c r="F7" s="550"/>
      <c r="G7" s="92"/>
    </row>
    <row r="8" spans="1:7" s="258" customFormat="1" ht="24.75" x14ac:dyDescent="0.5">
      <c r="A8" s="4" t="s">
        <v>39</v>
      </c>
      <c r="B8" s="551" t="str">
        <f>'A1 Exploitation'!B9:F9</f>
        <v>Dr Hend KAMOUN</v>
      </c>
      <c r="C8" s="551"/>
      <c r="D8" s="551"/>
      <c r="E8" s="551"/>
      <c r="F8" s="551"/>
      <c r="G8" s="92"/>
    </row>
    <row r="9" spans="1:7" s="258" customFormat="1" ht="24.75" x14ac:dyDescent="0.5">
      <c r="A9" s="5" t="s">
        <v>41</v>
      </c>
      <c r="B9" s="552" t="str">
        <f>'A1 Exploitation'!B10:F10</f>
        <v>Directeur du magasin et chefs rayons</v>
      </c>
      <c r="C9" s="552"/>
      <c r="D9" s="552"/>
      <c r="E9" s="552"/>
      <c r="F9" s="552"/>
      <c r="G9" s="92"/>
    </row>
    <row r="10" spans="1:7" s="258" customFormat="1" ht="24.75" x14ac:dyDescent="0.5">
      <c r="A10" s="4" t="s">
        <v>40</v>
      </c>
      <c r="B10" s="547">
        <f>'A1 Exploitation'!B11:F11</f>
        <v>43516</v>
      </c>
      <c r="C10" s="547"/>
      <c r="D10" s="547"/>
      <c r="E10" s="547"/>
      <c r="F10" s="547"/>
      <c r="G10" s="92"/>
    </row>
    <row r="11" spans="1:7" s="258" customFormat="1" ht="24.75" x14ac:dyDescent="0.5">
      <c r="A11" s="4" t="s">
        <v>250</v>
      </c>
      <c r="B11" s="553" t="e">
        <f>D199</f>
        <v>#DIV/0!</v>
      </c>
      <c r="C11" s="553"/>
      <c r="D11" s="553"/>
      <c r="E11" s="553"/>
      <c r="F11" s="553"/>
      <c r="G11" s="92"/>
    </row>
    <row r="12" spans="1:7" s="258" customFormat="1" ht="22.5" x14ac:dyDescent="0.45">
      <c r="A12" s="1"/>
      <c r="D12" s="478"/>
      <c r="E12" s="478"/>
      <c r="F12" s="478"/>
      <c r="G12" s="478"/>
    </row>
    <row r="13" spans="1:7" s="258" customFormat="1" ht="11.25" customHeight="1" x14ac:dyDescent="0.3">
      <c r="A13" s="554" t="s">
        <v>28</v>
      </c>
      <c r="B13" s="555" t="s">
        <v>29</v>
      </c>
      <c r="C13" s="555"/>
      <c r="D13" s="555" t="s">
        <v>42</v>
      </c>
      <c r="E13" s="555" t="s">
        <v>160</v>
      </c>
      <c r="F13" s="555" t="s">
        <v>161</v>
      </c>
      <c r="G13" s="80"/>
    </row>
    <row r="14" spans="1:7" s="258" customFormat="1" ht="12.75" customHeight="1" x14ac:dyDescent="0.3">
      <c r="A14" s="554"/>
      <c r="B14" s="22" t="s">
        <v>32</v>
      </c>
      <c r="C14" s="22" t="s">
        <v>31</v>
      </c>
      <c r="D14" s="555"/>
      <c r="E14" s="555"/>
      <c r="F14" s="555"/>
      <c r="G14" s="94"/>
    </row>
    <row r="15" spans="1:7" x14ac:dyDescent="0.3">
      <c r="A15" s="568"/>
      <c r="B15" s="569"/>
      <c r="C15" s="569"/>
      <c r="D15" s="569"/>
      <c r="E15" s="569"/>
      <c r="F15" s="569"/>
    </row>
    <row r="16" spans="1:7" ht="19.5" x14ac:dyDescent="0.4">
      <c r="A16" s="561" t="s">
        <v>0</v>
      </c>
      <c r="B16" s="562"/>
      <c r="C16" s="562"/>
      <c r="D16" s="562"/>
      <c r="E16" s="562"/>
      <c r="F16" s="56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63" t="s">
        <v>34</v>
      </c>
      <c r="B22" s="557"/>
      <c r="C22" s="558"/>
      <c r="D22" s="381">
        <f>SUM(B17:C21)</f>
        <v>0</v>
      </c>
    </row>
    <row r="23" spans="1:7" x14ac:dyDescent="0.3">
      <c r="A23" s="556" t="s">
        <v>251</v>
      </c>
      <c r="B23" s="559"/>
      <c r="C23" s="560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64" t="s">
        <v>4</v>
      </c>
      <c r="B25" s="565"/>
      <c r="C25" s="565"/>
      <c r="D25" s="565"/>
      <c r="E25" s="565"/>
      <c r="F25" s="565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56" t="s">
        <v>34</v>
      </c>
      <c r="B33" s="559"/>
      <c r="C33" s="560"/>
      <c r="D33" s="380">
        <f>SUM(B26:C32)</f>
        <v>0</v>
      </c>
    </row>
    <row r="34" spans="1:7" x14ac:dyDescent="0.3">
      <c r="A34" s="556" t="s">
        <v>251</v>
      </c>
      <c r="B34" s="559"/>
      <c r="C34" s="560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64" t="s">
        <v>180</v>
      </c>
      <c r="B36" s="565"/>
      <c r="C36" s="565"/>
      <c r="D36" s="565"/>
      <c r="E36" s="565"/>
      <c r="F36" s="565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56" t="s">
        <v>34</v>
      </c>
      <c r="B42" s="559"/>
      <c r="C42" s="560"/>
      <c r="D42" s="380">
        <f>SUM(B37:C41)</f>
        <v>0</v>
      </c>
      <c r="E42" s="259"/>
      <c r="F42" s="259"/>
      <c r="G42" s="93"/>
    </row>
    <row r="43" spans="1:7" s="10" customFormat="1" x14ac:dyDescent="0.3">
      <c r="A43" s="556" t="s">
        <v>251</v>
      </c>
      <c r="B43" s="559"/>
      <c r="C43" s="560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66" t="s">
        <v>19</v>
      </c>
      <c r="B45" s="567"/>
      <c r="C45" s="567"/>
      <c r="D45" s="567"/>
      <c r="E45" s="567"/>
      <c r="F45" s="567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56" t="s">
        <v>34</v>
      </c>
      <c r="B52" s="559"/>
      <c r="C52" s="560"/>
      <c r="D52" s="380">
        <f>SUM(B46:C51)</f>
        <v>0</v>
      </c>
    </row>
    <row r="53" spans="1:7" x14ac:dyDescent="0.3">
      <c r="A53" s="556" t="s">
        <v>251</v>
      </c>
      <c r="B53" s="559"/>
      <c r="C53" s="560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64" t="s">
        <v>8</v>
      </c>
      <c r="B55" s="565"/>
      <c r="C55" s="565"/>
      <c r="D55" s="565"/>
      <c r="E55" s="565"/>
      <c r="F55" s="565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56" t="s">
        <v>34</v>
      </c>
      <c r="B63" s="559"/>
      <c r="C63" s="560"/>
      <c r="D63" s="380">
        <f>SUM(B56:C62)</f>
        <v>0</v>
      </c>
    </row>
    <row r="64" spans="1:7" x14ac:dyDescent="0.3">
      <c r="A64" s="556" t="s">
        <v>251</v>
      </c>
      <c r="B64" s="559"/>
      <c r="C64" s="560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64" t="s">
        <v>111</v>
      </c>
      <c r="B66" s="565"/>
      <c r="C66" s="565"/>
      <c r="D66" s="565"/>
      <c r="E66" s="565"/>
      <c r="F66" s="565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56" t="s">
        <v>34</v>
      </c>
      <c r="B84" s="559"/>
      <c r="C84" s="560"/>
      <c r="D84" s="380">
        <f>SUM(B67:C83)</f>
        <v>0</v>
      </c>
    </row>
    <row r="85" spans="1:7" x14ac:dyDescent="0.3">
      <c r="A85" s="556" t="s">
        <v>251</v>
      </c>
      <c r="B85" s="559"/>
      <c r="C85" s="560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64" t="s">
        <v>172</v>
      </c>
      <c r="B87" s="565"/>
      <c r="C87" s="565"/>
      <c r="D87" s="565"/>
      <c r="E87" s="565"/>
      <c r="F87" s="565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56" t="s">
        <v>34</v>
      </c>
      <c r="B102" s="559"/>
      <c r="C102" s="560"/>
      <c r="D102" s="380">
        <f>SUM(B88:C101)</f>
        <v>0</v>
      </c>
    </row>
    <row r="103" spans="1:7" x14ac:dyDescent="0.3">
      <c r="A103" s="556" t="s">
        <v>251</v>
      </c>
      <c r="B103" s="559"/>
      <c r="C103" s="560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64" t="s">
        <v>173</v>
      </c>
      <c r="B106" s="565"/>
      <c r="C106" s="565"/>
      <c r="D106" s="565"/>
      <c r="E106" s="565"/>
      <c r="F106" s="565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56" t="s">
        <v>34</v>
      </c>
      <c r="B118" s="559"/>
      <c r="C118" s="560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56" t="s">
        <v>251</v>
      </c>
      <c r="B119" s="559"/>
      <c r="C119" s="560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64" t="s">
        <v>156</v>
      </c>
      <c r="B121" s="565"/>
      <c r="C121" s="565"/>
      <c r="D121" s="565"/>
      <c r="E121" s="565"/>
      <c r="F121" s="565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56" t="s">
        <v>34</v>
      </c>
      <c r="B133" s="559"/>
      <c r="C133" s="560"/>
      <c r="D133" s="380">
        <f>SUM(B122:C132)</f>
        <v>0</v>
      </c>
    </row>
    <row r="134" spans="1:7" x14ac:dyDescent="0.3">
      <c r="A134" s="556" t="s">
        <v>251</v>
      </c>
      <c r="B134" s="559"/>
      <c r="C134" s="560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64" t="s">
        <v>61</v>
      </c>
      <c r="B136" s="565"/>
      <c r="C136" s="565"/>
      <c r="D136" s="565"/>
      <c r="E136" s="565"/>
      <c r="F136" s="565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56" t="s">
        <v>34</v>
      </c>
      <c r="B149" s="559"/>
      <c r="C149" s="560"/>
      <c r="D149" s="380">
        <f>SUM(B137:C148)</f>
        <v>0</v>
      </c>
    </row>
    <row r="150" spans="1:7" x14ac:dyDescent="0.3">
      <c r="A150" s="556" t="s">
        <v>251</v>
      </c>
      <c r="B150" s="559"/>
      <c r="C150" s="560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64" t="s">
        <v>178</v>
      </c>
      <c r="B152" s="565"/>
      <c r="C152" s="565"/>
      <c r="D152" s="565"/>
      <c r="E152" s="565"/>
      <c r="F152" s="565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56" t="s">
        <v>34</v>
      </c>
      <c r="B161" s="557"/>
      <c r="C161" s="558"/>
      <c r="D161" s="381">
        <f>SUM(B153:C160)</f>
        <v>0</v>
      </c>
    </row>
    <row r="162" spans="1:7" x14ac:dyDescent="0.3">
      <c r="A162" s="556" t="s">
        <v>251</v>
      </c>
      <c r="B162" s="559"/>
      <c r="C162" s="560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64" t="s">
        <v>64</v>
      </c>
      <c r="B164" s="565"/>
      <c r="C164" s="565"/>
      <c r="D164" s="565"/>
      <c r="E164" s="565"/>
      <c r="F164" s="565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56" t="s">
        <v>34</v>
      </c>
      <c r="B169" s="559"/>
      <c r="C169" s="560"/>
      <c r="D169" s="380">
        <f>SUM(B165:C168)</f>
        <v>0</v>
      </c>
    </row>
    <row r="170" spans="1:7" x14ac:dyDescent="0.3">
      <c r="A170" s="556" t="s">
        <v>251</v>
      </c>
      <c r="B170" s="559"/>
      <c r="C170" s="560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70" t="s">
        <v>15</v>
      </c>
      <c r="B172" s="571"/>
      <c r="C172" s="571"/>
      <c r="D172" s="571"/>
      <c r="E172" s="571"/>
      <c r="F172" s="571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56" t="s">
        <v>34</v>
      </c>
      <c r="B177" s="559"/>
      <c r="C177" s="560"/>
      <c r="D177" s="380">
        <f>SUM(B173:C176)</f>
        <v>0</v>
      </c>
    </row>
    <row r="178" spans="1:7" x14ac:dyDescent="0.3">
      <c r="A178" s="556" t="s">
        <v>251</v>
      </c>
      <c r="B178" s="559"/>
      <c r="C178" s="560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64" t="s">
        <v>65</v>
      </c>
      <c r="B180" s="565"/>
      <c r="C180" s="565"/>
      <c r="D180" s="565"/>
      <c r="E180" s="565"/>
      <c r="F180" s="565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56" t="s">
        <v>34</v>
      </c>
      <c r="B186" s="559"/>
      <c r="C186" s="560"/>
      <c r="D186" s="380">
        <f>SUM(B181:C185)</f>
        <v>0</v>
      </c>
    </row>
    <row r="187" spans="1:7" x14ac:dyDescent="0.3">
      <c r="A187" s="556" t="s">
        <v>251</v>
      </c>
      <c r="B187" s="559"/>
      <c r="C187" s="560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64" t="s">
        <v>177</v>
      </c>
      <c r="B189" s="565"/>
      <c r="C189" s="565"/>
      <c r="D189" s="565"/>
      <c r="E189" s="565"/>
      <c r="F189" s="565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56" t="s">
        <v>34</v>
      </c>
      <c r="B194" s="559"/>
      <c r="C194" s="560"/>
      <c r="D194" s="40">
        <f>SUM(B190:C193)</f>
        <v>0</v>
      </c>
    </row>
    <row r="195" spans="1:6" x14ac:dyDescent="0.3">
      <c r="A195" s="556" t="s">
        <v>251</v>
      </c>
      <c r="B195" s="559"/>
      <c r="C195" s="560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78"/>
      <c r="E1" s="478"/>
      <c r="F1" s="478"/>
      <c r="G1" s="478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79" t="s">
        <v>151</v>
      </c>
      <c r="B7" s="479"/>
      <c r="C7" s="479"/>
      <c r="D7" s="479"/>
      <c r="E7" s="479"/>
      <c r="F7" s="479"/>
      <c r="G7" s="111"/>
    </row>
    <row r="8" spans="1:7" ht="22.5" x14ac:dyDescent="0.45">
      <c r="A8" s="480" t="str">
        <f>'Page de garde'!D18</f>
        <v>BOUMHAL</v>
      </c>
      <c r="B8" s="480"/>
      <c r="C8" s="480"/>
      <c r="D8" s="480"/>
      <c r="E8" s="480"/>
      <c r="F8" s="480"/>
      <c r="G8" s="111"/>
    </row>
    <row r="9" spans="1:7" ht="22.5" x14ac:dyDescent="0.45">
      <c r="A9" s="112" t="s">
        <v>39</v>
      </c>
      <c r="B9" s="481"/>
      <c r="C9" s="481"/>
      <c r="D9" s="481"/>
      <c r="E9" s="481"/>
      <c r="F9" s="481"/>
      <c r="G9" s="111"/>
    </row>
    <row r="10" spans="1:7" ht="22.5" x14ac:dyDescent="0.45">
      <c r="A10" s="113" t="s">
        <v>41</v>
      </c>
      <c r="B10" s="482"/>
      <c r="C10" s="482"/>
      <c r="D10" s="482"/>
      <c r="E10" s="482"/>
      <c r="F10" s="482"/>
      <c r="G10" s="111"/>
    </row>
    <row r="11" spans="1:7" ht="22.5" x14ac:dyDescent="0.45">
      <c r="A11" s="112" t="s">
        <v>40</v>
      </c>
      <c r="B11" s="477"/>
      <c r="C11" s="477"/>
      <c r="D11" s="477"/>
      <c r="E11" s="477"/>
      <c r="F11" s="477"/>
      <c r="G11" s="111"/>
    </row>
    <row r="12" spans="1:7" ht="22.5" x14ac:dyDescent="0.45">
      <c r="A12" s="112" t="s">
        <v>200</v>
      </c>
      <c r="B12" s="483" t="e">
        <f>D730</f>
        <v>#DIV/0!</v>
      </c>
      <c r="C12" s="483"/>
      <c r="D12" s="483"/>
      <c r="E12" s="483"/>
      <c r="F12" s="483"/>
      <c r="G12" s="111"/>
    </row>
    <row r="13" spans="1:7" ht="22.5" x14ac:dyDescent="0.45">
      <c r="A13" s="110"/>
      <c r="B13" s="108"/>
      <c r="C13" s="108"/>
      <c r="D13" s="478"/>
      <c r="E13" s="478"/>
      <c r="F13" s="478"/>
      <c r="G13" s="47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66" t="s">
        <v>28</v>
      </c>
      <c r="B17" s="467" t="s">
        <v>29</v>
      </c>
      <c r="C17" s="467"/>
      <c r="D17" s="467" t="s">
        <v>42</v>
      </c>
      <c r="E17" s="457" t="s">
        <v>266</v>
      </c>
      <c r="F17" s="457" t="s">
        <v>300</v>
      </c>
      <c r="G17" s="114"/>
    </row>
    <row r="18" spans="1:8" ht="16.5" customHeight="1" x14ac:dyDescent="0.4">
      <c r="A18" s="466"/>
      <c r="B18" s="118" t="s">
        <v>32</v>
      </c>
      <c r="C18" s="118" t="s">
        <v>31</v>
      </c>
      <c r="D18" s="467"/>
      <c r="E18" s="457"/>
      <c r="F18" s="457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72" t="s">
        <v>16</v>
      </c>
      <c r="B29" s="573"/>
      <c r="C29" s="573"/>
      <c r="D29" s="573"/>
      <c r="E29" s="573"/>
      <c r="F29" s="573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72" t="s">
        <v>311</v>
      </c>
      <c r="B38" s="573"/>
      <c r="C38" s="573"/>
      <c r="D38" s="573"/>
      <c r="E38" s="573"/>
      <c r="F38" s="573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60"/>
      <c r="B49" s="460"/>
      <c r="C49" s="460"/>
      <c r="D49" s="460"/>
      <c r="E49" s="460"/>
      <c r="F49" s="460"/>
      <c r="G49" s="460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66" t="s">
        <v>28</v>
      </c>
      <c r="B52" s="467" t="s">
        <v>29</v>
      </c>
      <c r="C52" s="467"/>
      <c r="D52" s="467" t="s">
        <v>42</v>
      </c>
      <c r="E52" s="457" t="s">
        <v>266</v>
      </c>
      <c r="F52" s="457" t="s">
        <v>302</v>
      </c>
      <c r="G52" s="129"/>
    </row>
    <row r="53" spans="1:7" ht="21" x14ac:dyDescent="0.4">
      <c r="A53" s="466"/>
      <c r="B53" s="118" t="s">
        <v>32</v>
      </c>
      <c r="C53" s="118" t="s">
        <v>31</v>
      </c>
      <c r="D53" s="467"/>
      <c r="E53" s="457"/>
      <c r="F53" s="457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35"/>
      <c r="B64" s="536"/>
      <c r="C64" s="536"/>
      <c r="D64" s="536"/>
      <c r="E64" s="536"/>
      <c r="F64" s="536"/>
      <c r="G64" s="536"/>
    </row>
    <row r="65" spans="1:7" ht="43.5" customHeight="1" x14ac:dyDescent="0.4">
      <c r="A65" s="469" t="s">
        <v>351</v>
      </c>
      <c r="B65" s="469"/>
      <c r="C65" s="469"/>
      <c r="D65" s="469"/>
      <c r="E65" s="469"/>
      <c r="F65" s="469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85"/>
      <c r="B83" s="485"/>
      <c r="C83" s="485"/>
      <c r="D83" s="485"/>
      <c r="E83" s="485"/>
      <c r="F83" s="485"/>
      <c r="G83" s="485"/>
    </row>
    <row r="84" spans="1:7" ht="45" customHeight="1" x14ac:dyDescent="0.45">
      <c r="A84" s="470" t="s">
        <v>352</v>
      </c>
      <c r="B84" s="470"/>
      <c r="C84" s="470"/>
      <c r="D84" s="470"/>
      <c r="E84" s="470"/>
      <c r="F84" s="470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39"/>
      <c r="B103" s="537"/>
      <c r="C103" s="537"/>
      <c r="D103" s="537"/>
      <c r="E103" s="537"/>
      <c r="F103" s="543"/>
      <c r="G103" s="173"/>
    </row>
    <row r="104" spans="1:7" s="80" customFormat="1" ht="46.5" customHeight="1" x14ac:dyDescent="0.4">
      <c r="A104" s="469" t="s">
        <v>353</v>
      </c>
      <c r="B104" s="469"/>
      <c r="C104" s="469"/>
      <c r="D104" s="469"/>
      <c r="E104" s="469"/>
      <c r="F104" s="469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44"/>
      <c r="B111" s="545"/>
      <c r="C111" s="545"/>
      <c r="D111" s="545"/>
      <c r="E111" s="545"/>
      <c r="F111" s="546"/>
      <c r="G111" s="129"/>
    </row>
    <row r="112" spans="1:7" s="80" customFormat="1" ht="39.75" customHeight="1" x14ac:dyDescent="0.4">
      <c r="A112" s="469" t="s">
        <v>390</v>
      </c>
      <c r="B112" s="469"/>
      <c r="C112" s="469"/>
      <c r="D112" s="469"/>
      <c r="E112" s="469"/>
      <c r="F112" s="469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37"/>
      <c r="B120" s="537"/>
      <c r="C120" s="537"/>
      <c r="D120" s="537"/>
      <c r="E120" s="537"/>
      <c r="F120" s="537"/>
      <c r="G120" s="173"/>
    </row>
    <row r="121" spans="1:7" ht="22.5" x14ac:dyDescent="0.4">
      <c r="A121" s="469" t="s">
        <v>311</v>
      </c>
      <c r="B121" s="469"/>
      <c r="C121" s="469"/>
      <c r="D121" s="469"/>
      <c r="E121" s="469"/>
      <c r="F121" s="469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38"/>
      <c r="B132" s="538"/>
      <c r="C132" s="538"/>
      <c r="D132" s="538"/>
      <c r="E132" s="538"/>
      <c r="F132" s="538"/>
      <c r="G132" s="114"/>
    </row>
    <row r="133" spans="1:16384" ht="22.5" customHeight="1" x14ac:dyDescent="0.4">
      <c r="A133" s="471" t="s">
        <v>424</v>
      </c>
      <c r="B133" s="471"/>
      <c r="C133" s="471"/>
      <c r="D133" s="471"/>
      <c r="E133" s="471"/>
      <c r="F133" s="471"/>
      <c r="G133" s="114"/>
    </row>
    <row r="134" spans="1:16384" ht="22.5" customHeight="1" x14ac:dyDescent="0.4">
      <c r="A134" s="472"/>
      <c r="B134" s="472"/>
      <c r="C134" s="472"/>
      <c r="D134" s="472"/>
      <c r="E134" s="472"/>
      <c r="F134" s="472"/>
      <c r="G134" s="114"/>
    </row>
    <row r="135" spans="1:16384" s="326" customFormat="1" ht="22.5" customHeight="1" x14ac:dyDescent="0.25">
      <c r="A135" s="466" t="s">
        <v>28</v>
      </c>
      <c r="B135" s="467" t="s">
        <v>29</v>
      </c>
      <c r="C135" s="467"/>
      <c r="D135" s="467" t="s">
        <v>42</v>
      </c>
      <c r="E135" s="457" t="s">
        <v>266</v>
      </c>
      <c r="F135" s="457" t="s">
        <v>302</v>
      </c>
    </row>
    <row r="136" spans="1:16384" s="326" customFormat="1" ht="22.5" customHeight="1" x14ac:dyDescent="0.25">
      <c r="A136" s="466"/>
      <c r="B136" s="118" t="s">
        <v>32</v>
      </c>
      <c r="C136" s="118" t="s">
        <v>31</v>
      </c>
      <c r="D136" s="467"/>
      <c r="E136" s="457"/>
      <c r="F136" s="457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73" t="s">
        <v>461</v>
      </c>
      <c r="B139" s="473"/>
      <c r="C139" s="473"/>
      <c r="D139" s="473"/>
      <c r="E139" s="473"/>
      <c r="F139" s="473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98" t="s">
        <v>350</v>
      </c>
      <c r="B147" s="498"/>
      <c r="C147" s="498"/>
      <c r="D147" s="498"/>
      <c r="E147" s="498"/>
      <c r="F147" s="49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39"/>
      <c r="B165" s="537"/>
      <c r="C165" s="537"/>
      <c r="D165" s="537"/>
      <c r="E165" s="537"/>
      <c r="F165" s="537"/>
      <c r="G165" s="114"/>
    </row>
    <row r="166" spans="1:7" ht="32.25" customHeight="1" x14ac:dyDescent="0.4">
      <c r="A166" s="473" t="s">
        <v>462</v>
      </c>
      <c r="B166" s="473"/>
      <c r="C166" s="473"/>
      <c r="D166" s="473"/>
      <c r="E166" s="473"/>
      <c r="F166" s="473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40"/>
      <c r="B176" s="541"/>
      <c r="C176" s="541"/>
      <c r="D176" s="541"/>
      <c r="E176" s="541"/>
      <c r="F176" s="541"/>
      <c r="G176" s="114"/>
    </row>
    <row r="177" spans="1:7" ht="32.25" customHeight="1" x14ac:dyDescent="0.4">
      <c r="A177" s="473" t="s">
        <v>311</v>
      </c>
      <c r="B177" s="473"/>
      <c r="C177" s="473"/>
      <c r="D177" s="473"/>
      <c r="E177" s="473"/>
      <c r="F177" s="473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99"/>
      <c r="C186" s="50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42"/>
      <c r="B188" s="542"/>
      <c r="C188" s="542"/>
      <c r="D188" s="542"/>
      <c r="E188" s="542"/>
      <c r="F188" s="542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66" t="s">
        <v>28</v>
      </c>
      <c r="B191" s="467" t="s">
        <v>29</v>
      </c>
      <c r="C191" s="467"/>
      <c r="D191" s="467" t="s">
        <v>42</v>
      </c>
      <c r="E191" s="457" t="s">
        <v>266</v>
      </c>
      <c r="F191" s="457" t="s">
        <v>302</v>
      </c>
      <c r="G191" s="114"/>
    </row>
    <row r="192" spans="1:7" ht="21" x14ac:dyDescent="0.4">
      <c r="A192" s="466"/>
      <c r="B192" s="118" t="s">
        <v>32</v>
      </c>
      <c r="C192" s="118" t="s">
        <v>31</v>
      </c>
      <c r="D192" s="467"/>
      <c r="E192" s="457"/>
      <c r="F192" s="457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74" t="s">
        <v>34</v>
      </c>
      <c r="B203" s="475"/>
      <c r="C203" s="47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60"/>
      <c r="B205" s="460"/>
      <c r="C205" s="460"/>
      <c r="D205" s="460"/>
      <c r="E205" s="460"/>
      <c r="F205" s="460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74" t="s">
        <v>34</v>
      </c>
      <c r="B227" s="475"/>
      <c r="C227" s="47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60"/>
      <c r="B229" s="460"/>
      <c r="C229" s="460"/>
      <c r="D229" s="460"/>
      <c r="E229" s="460"/>
      <c r="F229" s="460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63" t="s">
        <v>311</v>
      </c>
      <c r="B236" s="464"/>
      <c r="C236" s="464"/>
      <c r="D236" s="465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74" t="s">
        <v>34</v>
      </c>
      <c r="B245" s="475"/>
      <c r="C245" s="47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60"/>
      <c r="B250" s="460"/>
      <c r="C250" s="460"/>
      <c r="D250" s="460"/>
      <c r="E250" s="460"/>
      <c r="F250" s="460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66" t="s">
        <v>28</v>
      </c>
      <c r="B253" s="467" t="s">
        <v>29</v>
      </c>
      <c r="C253" s="467"/>
      <c r="D253" s="467" t="s">
        <v>42</v>
      </c>
      <c r="E253" s="457" t="s">
        <v>266</v>
      </c>
      <c r="F253" s="457" t="s">
        <v>302</v>
      </c>
      <c r="G253" s="129"/>
    </row>
    <row r="254" spans="1:7" ht="21" x14ac:dyDescent="0.4">
      <c r="A254" s="466"/>
      <c r="B254" s="118" t="s">
        <v>32</v>
      </c>
      <c r="C254" s="118" t="s">
        <v>31</v>
      </c>
      <c r="D254" s="467"/>
      <c r="E254" s="457"/>
      <c r="F254" s="457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74" t="s">
        <v>34</v>
      </c>
      <c r="B265" s="475"/>
      <c r="C265" s="47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510"/>
      <c r="B290" s="510"/>
      <c r="C290" s="510"/>
      <c r="D290" s="510"/>
      <c r="E290" s="510"/>
      <c r="F290" s="510"/>
      <c r="G290" s="129"/>
    </row>
    <row r="291" spans="1:7" s="80" customFormat="1" ht="31.5" customHeight="1" x14ac:dyDescent="0.4">
      <c r="A291" s="468" t="s">
        <v>311</v>
      </c>
      <c r="B291" s="468"/>
      <c r="C291" s="468"/>
      <c r="D291" s="468"/>
      <c r="E291" s="468"/>
      <c r="F291" s="468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66" t="s">
        <v>28</v>
      </c>
      <c r="B308" s="467" t="s">
        <v>29</v>
      </c>
      <c r="C308" s="467"/>
      <c r="D308" s="467" t="s">
        <v>42</v>
      </c>
      <c r="E308" s="457" t="s">
        <v>266</v>
      </c>
      <c r="F308" s="457" t="s">
        <v>302</v>
      </c>
      <c r="G308" s="129"/>
    </row>
    <row r="309" spans="1:7" ht="21" x14ac:dyDescent="0.4">
      <c r="A309" s="466"/>
      <c r="B309" s="118" t="s">
        <v>32</v>
      </c>
      <c r="C309" s="118" t="s">
        <v>31</v>
      </c>
      <c r="D309" s="467"/>
      <c r="E309" s="457"/>
      <c r="F309" s="457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488" t="s">
        <v>311</v>
      </c>
      <c r="B358" s="488"/>
      <c r="C358" s="488"/>
      <c r="D358" s="488"/>
      <c r="E358" s="488"/>
      <c r="F358" s="48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66" t="s">
        <v>28</v>
      </c>
      <c r="B375" s="467" t="s">
        <v>29</v>
      </c>
      <c r="C375" s="467"/>
      <c r="D375" s="467" t="s">
        <v>42</v>
      </c>
      <c r="E375" s="457" t="s">
        <v>266</v>
      </c>
      <c r="F375" s="457" t="s">
        <v>302</v>
      </c>
      <c r="G375" s="173"/>
    </row>
    <row r="376" spans="1:7" s="260" customFormat="1" ht="21" x14ac:dyDescent="0.4">
      <c r="A376" s="466"/>
      <c r="B376" s="118" t="s">
        <v>32</v>
      </c>
      <c r="C376" s="118" t="s">
        <v>31</v>
      </c>
      <c r="D376" s="467"/>
      <c r="E376" s="457"/>
      <c r="F376" s="457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84"/>
      <c r="B415" s="485"/>
      <c r="C415" s="485"/>
      <c r="D415" s="485"/>
      <c r="E415" s="485"/>
      <c r="F415" s="485"/>
      <c r="G415" s="485"/>
    </row>
    <row r="416" spans="1:7" s="260" customFormat="1" ht="24.75" x14ac:dyDescent="0.4">
      <c r="A416" s="453" t="s">
        <v>320</v>
      </c>
      <c r="B416" s="453"/>
      <c r="C416" s="453"/>
      <c r="D416" s="453"/>
      <c r="E416" s="453"/>
      <c r="F416" s="453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66" t="s">
        <v>28</v>
      </c>
      <c r="B433" s="467" t="s">
        <v>29</v>
      </c>
      <c r="C433" s="467"/>
      <c r="D433" s="467" t="s">
        <v>42</v>
      </c>
      <c r="E433" s="457" t="s">
        <v>266</v>
      </c>
      <c r="F433" s="457" t="s">
        <v>302</v>
      </c>
      <c r="G433" s="129"/>
    </row>
    <row r="434" spans="1:7" ht="21" x14ac:dyDescent="0.4">
      <c r="A434" s="466"/>
      <c r="B434" s="118" t="s">
        <v>32</v>
      </c>
      <c r="C434" s="118" t="s">
        <v>31</v>
      </c>
      <c r="D434" s="467"/>
      <c r="E434" s="457"/>
      <c r="F434" s="457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53" t="s">
        <v>311</v>
      </c>
      <c r="B464" s="453"/>
      <c r="C464" s="453"/>
      <c r="D464" s="453"/>
      <c r="E464" s="453"/>
      <c r="F464" s="453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91" t="s">
        <v>425</v>
      </c>
      <c r="B478" s="491"/>
      <c r="C478" s="491"/>
      <c r="D478" s="491"/>
      <c r="E478" s="491"/>
      <c r="F478" s="49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54" t="s">
        <v>28</v>
      </c>
      <c r="B480" s="455" t="s">
        <v>29</v>
      </c>
      <c r="C480" s="455"/>
      <c r="D480" s="455" t="s">
        <v>42</v>
      </c>
      <c r="E480" s="456" t="s">
        <v>266</v>
      </c>
      <c r="F480" s="456" t="s">
        <v>302</v>
      </c>
      <c r="G480" s="114"/>
    </row>
    <row r="481" spans="1:7" ht="21" x14ac:dyDescent="0.4">
      <c r="A481" s="454"/>
      <c r="B481" s="320" t="s">
        <v>32</v>
      </c>
      <c r="C481" s="320" t="s">
        <v>31</v>
      </c>
      <c r="D481" s="455"/>
      <c r="E481" s="456"/>
      <c r="F481" s="456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30" t="s">
        <v>52</v>
      </c>
      <c r="B483" s="530"/>
      <c r="C483" s="530"/>
      <c r="D483" s="530"/>
      <c r="E483" s="530"/>
      <c r="F483" s="530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28" t="s">
        <v>463</v>
      </c>
      <c r="B491" s="529"/>
      <c r="C491" s="529"/>
      <c r="D491" s="529"/>
      <c r="E491" s="529"/>
      <c r="F491" s="529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502" t="s">
        <v>23</v>
      </c>
      <c r="B505" s="503"/>
      <c r="C505" s="503"/>
      <c r="D505" s="503"/>
      <c r="E505" s="503"/>
      <c r="F505" s="504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ht="26.25" customHeight="1" x14ac:dyDescent="0.5">
      <c r="A518" s="369" t="s">
        <v>311</v>
      </c>
      <c r="B518" s="487"/>
      <c r="C518" s="487"/>
      <c r="D518" s="487"/>
      <c r="E518" s="487"/>
      <c r="F518" s="48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92" t="s">
        <v>97</v>
      </c>
      <c r="B530" s="492"/>
      <c r="C530" s="492"/>
      <c r="D530" s="492"/>
      <c r="E530" s="492"/>
      <c r="F530" s="49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505" t="s">
        <v>28</v>
      </c>
      <c r="B532" s="493" t="s">
        <v>29</v>
      </c>
      <c r="C532" s="507"/>
      <c r="D532" s="467" t="s">
        <v>42</v>
      </c>
      <c r="E532" s="457" t="s">
        <v>266</v>
      </c>
      <c r="F532" s="457" t="s">
        <v>302</v>
      </c>
      <c r="G532" s="114"/>
    </row>
    <row r="533" spans="1:7" ht="21" x14ac:dyDescent="0.4">
      <c r="A533" s="506"/>
      <c r="B533" s="315" t="s">
        <v>32</v>
      </c>
      <c r="C533" s="316" t="s">
        <v>31</v>
      </c>
      <c r="D533" s="467"/>
      <c r="E533" s="457"/>
      <c r="F533" s="457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89"/>
      <c r="D535" s="489"/>
      <c r="E535" s="489"/>
      <c r="F535" s="49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74" t="s">
        <v>34</v>
      </c>
      <c r="B542" s="475"/>
      <c r="C542" s="47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74" t="s">
        <v>33</v>
      </c>
      <c r="B543" s="475"/>
      <c r="C543" s="47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60"/>
      <c r="B544" s="460"/>
      <c r="C544" s="460"/>
      <c r="D544" s="460"/>
      <c r="E544" s="460"/>
      <c r="F544" s="460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61"/>
      <c r="B556" s="462"/>
      <c r="C556" s="462"/>
      <c r="D556" s="462"/>
      <c r="E556" s="462"/>
      <c r="F556" s="462"/>
      <c r="G556" s="462"/>
    </row>
    <row r="557" spans="1:7" ht="35.25" customHeight="1" x14ac:dyDescent="0.4">
      <c r="A557" s="371" t="s">
        <v>311</v>
      </c>
      <c r="B557" s="337"/>
      <c r="C557" s="526"/>
      <c r="D557" s="526"/>
      <c r="E557" s="526"/>
      <c r="F557" s="527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8" t="s">
        <v>34</v>
      </c>
      <c r="B566" s="458"/>
      <c r="C566" s="459"/>
      <c r="D566" s="378">
        <f>SUM(B558:C565,B546:C555)</f>
        <v>0</v>
      </c>
      <c r="E566" s="108"/>
      <c r="F566" s="114"/>
      <c r="G566" s="114"/>
    </row>
    <row r="567" spans="1:7" ht="21" x14ac:dyDescent="0.4">
      <c r="A567" s="458" t="s">
        <v>33</v>
      </c>
      <c r="B567" s="458"/>
      <c r="C567" s="458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60"/>
      <c r="B572" s="460"/>
      <c r="C572" s="460"/>
      <c r="D572" s="460"/>
      <c r="E572" s="460"/>
      <c r="F572" s="460"/>
      <c r="G572" s="114"/>
    </row>
    <row r="573" spans="1:7" ht="22.5" x14ac:dyDescent="0.45">
      <c r="A573" s="452" t="s">
        <v>19</v>
      </c>
      <c r="B573" s="452"/>
      <c r="C573" s="452"/>
      <c r="D573" s="452"/>
      <c r="E573" s="452"/>
      <c r="F573" s="452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54" t="s">
        <v>28</v>
      </c>
      <c r="B575" s="455" t="s">
        <v>29</v>
      </c>
      <c r="C575" s="455"/>
      <c r="D575" s="455" t="s">
        <v>42</v>
      </c>
      <c r="E575" s="456" t="s">
        <v>266</v>
      </c>
      <c r="F575" s="456" t="s">
        <v>302</v>
      </c>
      <c r="G575" s="114"/>
    </row>
    <row r="576" spans="1:7" ht="21" x14ac:dyDescent="0.4">
      <c r="A576" s="454"/>
      <c r="B576" s="320" t="s">
        <v>32</v>
      </c>
      <c r="C576" s="320" t="s">
        <v>31</v>
      </c>
      <c r="D576" s="455"/>
      <c r="E576" s="456"/>
      <c r="F576" s="456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14" t="s">
        <v>10</v>
      </c>
      <c r="B578" s="515"/>
      <c r="C578" s="515"/>
      <c r="D578" s="515"/>
      <c r="E578" s="515"/>
      <c r="F578" s="516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8" t="s">
        <v>34</v>
      </c>
      <c r="B588" s="458"/>
      <c r="C588" s="459"/>
      <c r="D588" s="378">
        <f>SUM(B579:C587)</f>
        <v>0</v>
      </c>
      <c r="E588" s="108"/>
      <c r="F588" s="114"/>
      <c r="G588" s="114"/>
    </row>
    <row r="589" spans="1:7" ht="21" x14ac:dyDescent="0.4">
      <c r="A589" s="458" t="s">
        <v>33</v>
      </c>
      <c r="B589" s="458"/>
      <c r="C589" s="458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17" t="s">
        <v>23</v>
      </c>
      <c r="B591" s="518"/>
      <c r="C591" s="518"/>
      <c r="D591" s="518"/>
      <c r="E591" s="518"/>
      <c r="F591" s="519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8" t="s">
        <v>34</v>
      </c>
      <c r="B606" s="458"/>
      <c r="C606" s="459"/>
      <c r="D606" s="378">
        <f>SUM(B592:C605)</f>
        <v>0</v>
      </c>
      <c r="E606" s="108"/>
      <c r="F606" s="114"/>
      <c r="G606" s="114"/>
    </row>
    <row r="607" spans="1:7" ht="21" x14ac:dyDescent="0.4">
      <c r="A607" s="458" t="s">
        <v>33</v>
      </c>
      <c r="B607" s="458"/>
      <c r="C607" s="458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23" t="s">
        <v>170</v>
      </c>
      <c r="B610" s="524"/>
      <c r="C610" s="525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2" t="s">
        <v>8</v>
      </c>
      <c r="B612" s="452"/>
      <c r="C612" s="452"/>
      <c r="D612" s="452"/>
      <c r="E612" s="452"/>
      <c r="F612" s="452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66" t="s">
        <v>28</v>
      </c>
      <c r="B614" s="467" t="s">
        <v>29</v>
      </c>
      <c r="C614" s="467"/>
      <c r="D614" s="467" t="s">
        <v>42</v>
      </c>
      <c r="E614" s="457" t="s">
        <v>266</v>
      </c>
      <c r="F614" s="457" t="s">
        <v>302</v>
      </c>
      <c r="G614" s="114"/>
    </row>
    <row r="615" spans="1:7" ht="18.75" customHeight="1" x14ac:dyDescent="0.4">
      <c r="A615" s="466"/>
      <c r="B615" s="118" t="s">
        <v>32</v>
      </c>
      <c r="C615" s="118" t="s">
        <v>31</v>
      </c>
      <c r="D615" s="467"/>
      <c r="E615" s="457"/>
      <c r="F615" s="457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512"/>
      <c r="D617" s="512"/>
      <c r="E617" s="512"/>
      <c r="F617" s="513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8" t="s">
        <v>34</v>
      </c>
      <c r="B627" s="458"/>
      <c r="C627" s="458"/>
      <c r="D627" s="378">
        <f>SUM(B618:C626)</f>
        <v>0</v>
      </c>
      <c r="E627" s="509"/>
      <c r="F627" s="510"/>
      <c r="G627" s="129"/>
    </row>
    <row r="628" spans="1:7" ht="21" x14ac:dyDescent="0.4">
      <c r="A628" s="458" t="s">
        <v>33</v>
      </c>
      <c r="B628" s="458"/>
      <c r="C628" s="458"/>
      <c r="D628" s="388" t="e">
        <f>D627/(COUNT(B618:C626)*2)</f>
        <v>#DIV/0!</v>
      </c>
      <c r="E628" s="511"/>
      <c r="F628" s="486"/>
      <c r="G628" s="129"/>
    </row>
    <row r="629" spans="1:7" ht="21" x14ac:dyDescent="0.4">
      <c r="A629" s="325"/>
      <c r="B629" s="135"/>
      <c r="C629" s="508"/>
      <c r="D629" s="508"/>
      <c r="E629" s="508"/>
      <c r="F629" s="50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74" t="s">
        <v>34</v>
      </c>
      <c r="B639" s="475"/>
      <c r="C639" s="47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512"/>
      <c r="D642" s="512"/>
      <c r="E642" s="512"/>
      <c r="F642" s="513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74" t="s">
        <v>34</v>
      </c>
      <c r="B650" s="475"/>
      <c r="C650" s="47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501"/>
      <c r="B652" s="501"/>
      <c r="C652" s="501"/>
      <c r="D652" s="501"/>
      <c r="E652" s="501"/>
      <c r="F652" s="501"/>
      <c r="G652" s="501"/>
    </row>
    <row r="653" spans="1:16382" ht="24.75" x14ac:dyDescent="0.4">
      <c r="A653" s="363" t="s">
        <v>26</v>
      </c>
      <c r="B653" s="512"/>
      <c r="C653" s="512"/>
      <c r="D653" s="512"/>
      <c r="E653" s="512"/>
      <c r="F653" s="513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4" t="s">
        <v>311</v>
      </c>
      <c r="B661" s="495"/>
      <c r="C661" s="495"/>
      <c r="D661" s="495"/>
      <c r="E661" s="495"/>
      <c r="F661" s="496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2" t="s">
        <v>356</v>
      </c>
      <c r="B676" s="452"/>
      <c r="C676" s="452"/>
      <c r="D676" s="452"/>
      <c r="E676" s="452"/>
      <c r="F676" s="452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66" t="s">
        <v>28</v>
      </c>
      <c r="B678" s="467" t="s">
        <v>29</v>
      </c>
      <c r="C678" s="467"/>
      <c r="D678" s="467" t="s">
        <v>42</v>
      </c>
      <c r="E678" s="457" t="s">
        <v>266</v>
      </c>
      <c r="F678" s="457" t="s">
        <v>302</v>
      </c>
      <c r="G678" s="129"/>
    </row>
    <row r="679" spans="1:7" ht="21" x14ac:dyDescent="0.4">
      <c r="A679" s="466"/>
      <c r="B679" s="118" t="s">
        <v>32</v>
      </c>
      <c r="C679" s="118" t="s">
        <v>31</v>
      </c>
      <c r="D679" s="467"/>
      <c r="E679" s="457"/>
      <c r="F679" s="457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7" t="s">
        <v>459</v>
      </c>
      <c r="B704" s="497"/>
      <c r="C704" s="497"/>
      <c r="D704" s="497"/>
      <c r="E704" s="497"/>
      <c r="F704" s="497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33" t="s">
        <v>28</v>
      </c>
      <c r="B706" s="493" t="s">
        <v>29</v>
      </c>
      <c r="C706" s="493"/>
      <c r="D706" s="467" t="s">
        <v>42</v>
      </c>
      <c r="E706" s="457" t="s">
        <v>266</v>
      </c>
      <c r="F706" s="457" t="s">
        <v>302</v>
      </c>
      <c r="G706" s="274"/>
    </row>
    <row r="707" spans="1:7" ht="21" x14ac:dyDescent="0.4">
      <c r="A707" s="534"/>
      <c r="B707" s="383" t="s">
        <v>32</v>
      </c>
      <c r="C707" s="383" t="s">
        <v>31</v>
      </c>
      <c r="D707" s="467"/>
      <c r="E707" s="457"/>
      <c r="F707" s="457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20" t="s">
        <v>306</v>
      </c>
      <c r="B709" s="521"/>
      <c r="C709" s="521"/>
      <c r="D709" s="521"/>
      <c r="E709" s="521"/>
      <c r="F709" s="522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31"/>
      <c r="C715" s="53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31"/>
      <c r="C716" s="532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20" t="s">
        <v>307</v>
      </c>
      <c r="B718" s="521"/>
      <c r="C718" s="521"/>
      <c r="D718" s="521"/>
      <c r="E718" s="521"/>
      <c r="F718" s="522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48"/>
      <c r="E1" s="548"/>
      <c r="F1" s="548"/>
      <c r="G1" s="548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49" t="s">
        <v>46</v>
      </c>
      <c r="B6" s="549"/>
      <c r="C6" s="549"/>
      <c r="D6" s="549"/>
      <c r="E6" s="549"/>
      <c r="F6" s="549"/>
      <c r="G6" s="92"/>
    </row>
    <row r="7" spans="1:7" s="258" customFormat="1" ht="21.75" customHeight="1" x14ac:dyDescent="0.5">
      <c r="A7" s="550" t="str">
        <f>'Page de garde'!D18</f>
        <v>BOUMHAL</v>
      </c>
      <c r="B7" s="550"/>
      <c r="C7" s="550"/>
      <c r="D7" s="550"/>
      <c r="E7" s="550"/>
      <c r="F7" s="550"/>
      <c r="G7" s="92"/>
    </row>
    <row r="8" spans="1:7" s="258" customFormat="1" ht="24.75" x14ac:dyDescent="0.5">
      <c r="A8" s="4" t="s">
        <v>39</v>
      </c>
      <c r="B8" s="551" t="str">
        <f>'A1 Exploitation'!B9:F9</f>
        <v>Dr Hend KAMOUN</v>
      </c>
      <c r="C8" s="551"/>
      <c r="D8" s="551"/>
      <c r="E8" s="551"/>
      <c r="F8" s="551"/>
      <c r="G8" s="92"/>
    </row>
    <row r="9" spans="1:7" s="258" customFormat="1" ht="24.75" x14ac:dyDescent="0.5">
      <c r="A9" s="5" t="s">
        <v>41</v>
      </c>
      <c r="B9" s="552" t="str">
        <f>'A1 Exploitation'!B10:F10</f>
        <v>Directeur du magasin et chefs rayons</v>
      </c>
      <c r="C9" s="552"/>
      <c r="D9" s="552"/>
      <c r="E9" s="552"/>
      <c r="F9" s="552"/>
      <c r="G9" s="92"/>
    </row>
    <row r="10" spans="1:7" s="258" customFormat="1" ht="24.75" x14ac:dyDescent="0.5">
      <c r="A10" s="4" t="s">
        <v>40</v>
      </c>
      <c r="B10" s="547">
        <f>'A1 Exploitation'!B11:F11</f>
        <v>43516</v>
      </c>
      <c r="C10" s="547"/>
      <c r="D10" s="547"/>
      <c r="E10" s="547"/>
      <c r="F10" s="547"/>
      <c r="G10" s="92"/>
    </row>
    <row r="11" spans="1:7" s="258" customFormat="1" ht="24.75" x14ac:dyDescent="0.5">
      <c r="A11" s="4" t="s">
        <v>250</v>
      </c>
      <c r="B11" s="553" t="e">
        <f>D199</f>
        <v>#DIV/0!</v>
      </c>
      <c r="C11" s="553"/>
      <c r="D11" s="553"/>
      <c r="E11" s="553"/>
      <c r="F11" s="553"/>
      <c r="G11" s="92"/>
    </row>
    <row r="12" spans="1:7" s="258" customFormat="1" ht="22.5" x14ac:dyDescent="0.45">
      <c r="A12" s="1"/>
      <c r="D12" s="478"/>
      <c r="E12" s="478"/>
      <c r="F12" s="478"/>
      <c r="G12" s="478"/>
    </row>
    <row r="13" spans="1:7" s="258" customFormat="1" ht="11.25" customHeight="1" x14ac:dyDescent="0.3">
      <c r="A13" s="554" t="s">
        <v>28</v>
      </c>
      <c r="B13" s="555" t="s">
        <v>29</v>
      </c>
      <c r="C13" s="555"/>
      <c r="D13" s="555" t="s">
        <v>42</v>
      </c>
      <c r="E13" s="555" t="s">
        <v>160</v>
      </c>
      <c r="F13" s="555" t="s">
        <v>161</v>
      </c>
      <c r="G13" s="80"/>
    </row>
    <row r="14" spans="1:7" s="258" customFormat="1" ht="12.75" customHeight="1" x14ac:dyDescent="0.3">
      <c r="A14" s="554"/>
      <c r="B14" s="22" t="s">
        <v>32</v>
      </c>
      <c r="C14" s="22" t="s">
        <v>31</v>
      </c>
      <c r="D14" s="555"/>
      <c r="E14" s="555"/>
      <c r="F14" s="555"/>
      <c r="G14" s="94"/>
    </row>
    <row r="15" spans="1:7" x14ac:dyDescent="0.3">
      <c r="A15" s="568"/>
      <c r="B15" s="569"/>
      <c r="C15" s="569"/>
      <c r="D15" s="569"/>
      <c r="E15" s="569"/>
      <c r="F15" s="569"/>
    </row>
    <row r="16" spans="1:7" ht="19.5" x14ac:dyDescent="0.4">
      <c r="A16" s="561" t="s">
        <v>0</v>
      </c>
      <c r="B16" s="562"/>
      <c r="C16" s="562"/>
      <c r="D16" s="562"/>
      <c r="E16" s="562"/>
      <c r="F16" s="56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63" t="s">
        <v>34</v>
      </c>
      <c r="B22" s="557"/>
      <c r="C22" s="558"/>
      <c r="D22" s="381">
        <f>SUM(B17:C21)</f>
        <v>0</v>
      </c>
    </row>
    <row r="23" spans="1:7" x14ac:dyDescent="0.3">
      <c r="A23" s="556" t="s">
        <v>251</v>
      </c>
      <c r="B23" s="559"/>
      <c r="C23" s="560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64" t="s">
        <v>4</v>
      </c>
      <c r="B25" s="565"/>
      <c r="C25" s="565"/>
      <c r="D25" s="565"/>
      <c r="E25" s="565"/>
      <c r="F25" s="565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56" t="s">
        <v>34</v>
      </c>
      <c r="B33" s="559"/>
      <c r="C33" s="560"/>
      <c r="D33" s="380">
        <f>SUM(B26:C32)</f>
        <v>0</v>
      </c>
    </row>
    <row r="34" spans="1:7" x14ac:dyDescent="0.3">
      <c r="A34" s="556" t="s">
        <v>251</v>
      </c>
      <c r="B34" s="559"/>
      <c r="C34" s="560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64" t="s">
        <v>180</v>
      </c>
      <c r="B36" s="565"/>
      <c r="C36" s="565"/>
      <c r="D36" s="565"/>
      <c r="E36" s="565"/>
      <c r="F36" s="565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56" t="s">
        <v>34</v>
      </c>
      <c r="B42" s="559"/>
      <c r="C42" s="560"/>
      <c r="D42" s="380">
        <f>SUM(B37:C41)</f>
        <v>0</v>
      </c>
      <c r="E42" s="259"/>
      <c r="F42" s="259"/>
      <c r="G42" s="93"/>
    </row>
    <row r="43" spans="1:7" s="10" customFormat="1" x14ac:dyDescent="0.3">
      <c r="A43" s="556" t="s">
        <v>251</v>
      </c>
      <c r="B43" s="559"/>
      <c r="C43" s="560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66" t="s">
        <v>19</v>
      </c>
      <c r="B45" s="567"/>
      <c r="C45" s="567"/>
      <c r="D45" s="567"/>
      <c r="E45" s="567"/>
      <c r="F45" s="567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56" t="s">
        <v>34</v>
      </c>
      <c r="B52" s="559"/>
      <c r="C52" s="560"/>
      <c r="D52" s="380">
        <f>SUM(B46:C51)</f>
        <v>0</v>
      </c>
    </row>
    <row r="53" spans="1:7" x14ac:dyDescent="0.3">
      <c r="A53" s="556" t="s">
        <v>251</v>
      </c>
      <c r="B53" s="559"/>
      <c r="C53" s="560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64" t="s">
        <v>8</v>
      </c>
      <c r="B55" s="565"/>
      <c r="C55" s="565"/>
      <c r="D55" s="565"/>
      <c r="E55" s="565"/>
      <c r="F55" s="565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56" t="s">
        <v>34</v>
      </c>
      <c r="B63" s="559"/>
      <c r="C63" s="560"/>
      <c r="D63" s="380">
        <f>SUM(B56:C62)</f>
        <v>0</v>
      </c>
    </row>
    <row r="64" spans="1:7" x14ac:dyDescent="0.3">
      <c r="A64" s="556" t="s">
        <v>251</v>
      </c>
      <c r="B64" s="559"/>
      <c r="C64" s="560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64" t="s">
        <v>111</v>
      </c>
      <c r="B66" s="565"/>
      <c r="C66" s="565"/>
      <c r="D66" s="565"/>
      <c r="E66" s="565"/>
      <c r="F66" s="565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56" t="s">
        <v>34</v>
      </c>
      <c r="B84" s="559"/>
      <c r="C84" s="560"/>
      <c r="D84" s="380">
        <f>SUM(B67:C83)</f>
        <v>0</v>
      </c>
    </row>
    <row r="85" spans="1:7" x14ac:dyDescent="0.3">
      <c r="A85" s="556" t="s">
        <v>251</v>
      </c>
      <c r="B85" s="559"/>
      <c r="C85" s="560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64" t="s">
        <v>172</v>
      </c>
      <c r="B87" s="565"/>
      <c r="C87" s="565"/>
      <c r="D87" s="565"/>
      <c r="E87" s="565"/>
      <c r="F87" s="565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56" t="s">
        <v>34</v>
      </c>
      <c r="B102" s="559"/>
      <c r="C102" s="560"/>
      <c r="D102" s="380">
        <f>SUM(B88:C101)</f>
        <v>0</v>
      </c>
    </row>
    <row r="103" spans="1:7" x14ac:dyDescent="0.3">
      <c r="A103" s="556" t="s">
        <v>251</v>
      </c>
      <c r="B103" s="559"/>
      <c r="C103" s="560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64" t="s">
        <v>173</v>
      </c>
      <c r="B106" s="565"/>
      <c r="C106" s="565"/>
      <c r="D106" s="565"/>
      <c r="E106" s="565"/>
      <c r="F106" s="565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56" t="s">
        <v>34</v>
      </c>
      <c r="B118" s="559"/>
      <c r="C118" s="560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56" t="s">
        <v>251</v>
      </c>
      <c r="B119" s="559"/>
      <c r="C119" s="560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64" t="s">
        <v>156</v>
      </c>
      <c r="B121" s="565"/>
      <c r="C121" s="565"/>
      <c r="D121" s="565"/>
      <c r="E121" s="565"/>
      <c r="F121" s="565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56" t="s">
        <v>34</v>
      </c>
      <c r="B133" s="559"/>
      <c r="C133" s="560"/>
      <c r="D133" s="380">
        <f>SUM(B122:C132)</f>
        <v>0</v>
      </c>
    </row>
    <row r="134" spans="1:7" x14ac:dyDescent="0.3">
      <c r="A134" s="556" t="s">
        <v>251</v>
      </c>
      <c r="B134" s="559"/>
      <c r="C134" s="560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64" t="s">
        <v>61</v>
      </c>
      <c r="B136" s="565"/>
      <c r="C136" s="565"/>
      <c r="D136" s="565"/>
      <c r="E136" s="565"/>
      <c r="F136" s="565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56" t="s">
        <v>34</v>
      </c>
      <c r="B149" s="559"/>
      <c r="C149" s="560"/>
      <c r="D149" s="380">
        <f>SUM(B137:C148)</f>
        <v>0</v>
      </c>
    </row>
    <row r="150" spans="1:7" x14ac:dyDescent="0.3">
      <c r="A150" s="556" t="s">
        <v>251</v>
      </c>
      <c r="B150" s="559"/>
      <c r="C150" s="560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64" t="s">
        <v>178</v>
      </c>
      <c r="B152" s="565"/>
      <c r="C152" s="565"/>
      <c r="D152" s="565"/>
      <c r="E152" s="565"/>
      <c r="F152" s="565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56" t="s">
        <v>34</v>
      </c>
      <c r="B161" s="557"/>
      <c r="C161" s="558"/>
      <c r="D161" s="381">
        <f>SUM(B153:C160)</f>
        <v>0</v>
      </c>
    </row>
    <row r="162" spans="1:7" x14ac:dyDescent="0.3">
      <c r="A162" s="556" t="s">
        <v>251</v>
      </c>
      <c r="B162" s="559"/>
      <c r="C162" s="560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64" t="s">
        <v>64</v>
      </c>
      <c r="B164" s="565"/>
      <c r="C164" s="565"/>
      <c r="D164" s="565"/>
      <c r="E164" s="565"/>
      <c r="F164" s="565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56" t="s">
        <v>34</v>
      </c>
      <c r="B169" s="559"/>
      <c r="C169" s="560"/>
      <c r="D169" s="380">
        <f>SUM(B165:C168)</f>
        <v>0</v>
      </c>
    </row>
    <row r="170" spans="1:7" x14ac:dyDescent="0.3">
      <c r="A170" s="556" t="s">
        <v>251</v>
      </c>
      <c r="B170" s="559"/>
      <c r="C170" s="560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70" t="s">
        <v>15</v>
      </c>
      <c r="B172" s="571"/>
      <c r="C172" s="571"/>
      <c r="D172" s="571"/>
      <c r="E172" s="571"/>
      <c r="F172" s="571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56" t="s">
        <v>34</v>
      </c>
      <c r="B177" s="559"/>
      <c r="C177" s="560"/>
      <c r="D177" s="380">
        <f>SUM(B173:C176)</f>
        <v>0</v>
      </c>
    </row>
    <row r="178" spans="1:7" x14ac:dyDescent="0.3">
      <c r="A178" s="556" t="s">
        <v>251</v>
      </c>
      <c r="B178" s="559"/>
      <c r="C178" s="560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64" t="s">
        <v>65</v>
      </c>
      <c r="B180" s="565"/>
      <c r="C180" s="565"/>
      <c r="D180" s="565"/>
      <c r="E180" s="565"/>
      <c r="F180" s="565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56" t="s">
        <v>34</v>
      </c>
      <c r="B186" s="559"/>
      <c r="C186" s="560"/>
      <c r="D186" s="380">
        <f>SUM(B181:C185)</f>
        <v>0</v>
      </c>
    </row>
    <row r="187" spans="1:7" x14ac:dyDescent="0.3">
      <c r="A187" s="556" t="s">
        <v>251</v>
      </c>
      <c r="B187" s="559"/>
      <c r="C187" s="560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64" t="s">
        <v>177</v>
      </c>
      <c r="B189" s="565"/>
      <c r="C189" s="565"/>
      <c r="D189" s="565"/>
      <c r="E189" s="565"/>
      <c r="F189" s="565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56" t="s">
        <v>34</v>
      </c>
      <c r="B194" s="559"/>
      <c r="C194" s="560"/>
      <c r="D194" s="40">
        <f>SUM(B190:C193)</f>
        <v>0</v>
      </c>
    </row>
    <row r="195" spans="1:6" x14ac:dyDescent="0.3">
      <c r="A195" s="556" t="s">
        <v>251</v>
      </c>
      <c r="B195" s="559"/>
      <c r="C195" s="560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8" zoomScaleNormal="100" zoomScaleSheetLayoutView="100" workbookViewId="0">
      <selection activeCell="B9" sqref="B9:F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78"/>
      <c r="E1" s="478"/>
      <c r="F1" s="478"/>
      <c r="G1" s="478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79" t="s">
        <v>151</v>
      </c>
      <c r="B7" s="479"/>
      <c r="C7" s="479"/>
      <c r="D7" s="479"/>
      <c r="E7" s="479"/>
      <c r="F7" s="479"/>
      <c r="G7" s="111"/>
    </row>
    <row r="8" spans="1:7" ht="22.5" x14ac:dyDescent="0.45">
      <c r="A8" s="480" t="str">
        <f>'Page de garde'!D18</f>
        <v>BOUMHAL</v>
      </c>
      <c r="B8" s="480"/>
      <c r="C8" s="480"/>
      <c r="D8" s="480"/>
      <c r="E8" s="480"/>
      <c r="F8" s="480"/>
      <c r="G8" s="111"/>
    </row>
    <row r="9" spans="1:7" ht="22.5" x14ac:dyDescent="0.45">
      <c r="A9" s="112" t="s">
        <v>39</v>
      </c>
      <c r="B9" s="481"/>
      <c r="C9" s="481"/>
      <c r="D9" s="481"/>
      <c r="E9" s="481"/>
      <c r="F9" s="481"/>
      <c r="G9" s="111"/>
    </row>
    <row r="10" spans="1:7" ht="22.5" x14ac:dyDescent="0.45">
      <c r="A10" s="113" t="s">
        <v>41</v>
      </c>
      <c r="B10" s="482"/>
      <c r="C10" s="482"/>
      <c r="D10" s="482"/>
      <c r="E10" s="482"/>
      <c r="F10" s="482"/>
      <c r="G10" s="111"/>
    </row>
    <row r="11" spans="1:7" ht="22.5" x14ac:dyDescent="0.45">
      <c r="A11" s="112" t="s">
        <v>40</v>
      </c>
      <c r="B11" s="477"/>
      <c r="C11" s="477"/>
      <c r="D11" s="477"/>
      <c r="E11" s="477"/>
      <c r="F11" s="477"/>
      <c r="G11" s="111"/>
    </row>
    <row r="12" spans="1:7" ht="22.5" x14ac:dyDescent="0.45">
      <c r="A12" s="112" t="s">
        <v>200</v>
      </c>
      <c r="B12" s="483">
        <f>D730</f>
        <v>-0.5</v>
      </c>
      <c r="C12" s="483"/>
      <c r="D12" s="483"/>
      <c r="E12" s="483"/>
      <c r="F12" s="483"/>
      <c r="G12" s="111"/>
    </row>
    <row r="13" spans="1:7" ht="22.5" x14ac:dyDescent="0.45">
      <c r="A13" s="110"/>
      <c r="B13" s="108"/>
      <c r="C13" s="108"/>
      <c r="D13" s="478"/>
      <c r="E13" s="478"/>
      <c r="F13" s="478"/>
      <c r="G13" s="47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66" t="s">
        <v>28</v>
      </c>
      <c r="B17" s="467" t="s">
        <v>29</v>
      </c>
      <c r="C17" s="467"/>
      <c r="D17" s="467" t="s">
        <v>42</v>
      </c>
      <c r="E17" s="457" t="s">
        <v>266</v>
      </c>
      <c r="F17" s="457" t="s">
        <v>300</v>
      </c>
      <c r="G17" s="114"/>
    </row>
    <row r="18" spans="1:8" ht="16.5" customHeight="1" x14ac:dyDescent="0.4">
      <c r="A18" s="466"/>
      <c r="B18" s="118" t="s">
        <v>32</v>
      </c>
      <c r="C18" s="118" t="s">
        <v>31</v>
      </c>
      <c r="D18" s="467"/>
      <c r="E18" s="457"/>
      <c r="F18" s="457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72" t="s">
        <v>16</v>
      </c>
      <c r="B29" s="573"/>
      <c r="C29" s="573"/>
      <c r="D29" s="573"/>
      <c r="E29" s="573"/>
      <c r="F29" s="573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72" t="s">
        <v>311</v>
      </c>
      <c r="B38" s="573"/>
      <c r="C38" s="573"/>
      <c r="D38" s="573"/>
      <c r="E38" s="573"/>
      <c r="F38" s="573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60"/>
      <c r="B49" s="460"/>
      <c r="C49" s="460"/>
      <c r="D49" s="460"/>
      <c r="E49" s="460"/>
      <c r="F49" s="460"/>
      <c r="G49" s="460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66" t="s">
        <v>28</v>
      </c>
      <c r="B52" s="467" t="s">
        <v>29</v>
      </c>
      <c r="C52" s="467"/>
      <c r="D52" s="467" t="s">
        <v>42</v>
      </c>
      <c r="E52" s="457" t="s">
        <v>266</v>
      </c>
      <c r="F52" s="457" t="s">
        <v>302</v>
      </c>
      <c r="G52" s="129"/>
    </row>
    <row r="53" spans="1:7" ht="21" x14ac:dyDescent="0.4">
      <c r="A53" s="466"/>
      <c r="B53" s="118" t="s">
        <v>32</v>
      </c>
      <c r="C53" s="118" t="s">
        <v>31</v>
      </c>
      <c r="D53" s="467"/>
      <c r="E53" s="457"/>
      <c r="F53" s="457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35"/>
      <c r="B64" s="536"/>
      <c r="C64" s="536"/>
      <c r="D64" s="536"/>
      <c r="E64" s="536"/>
      <c r="F64" s="536"/>
      <c r="G64" s="536"/>
    </row>
    <row r="65" spans="1:7" ht="43.5" customHeight="1" x14ac:dyDescent="0.4">
      <c r="A65" s="469" t="s">
        <v>351</v>
      </c>
      <c r="B65" s="469"/>
      <c r="C65" s="469"/>
      <c r="D65" s="469"/>
      <c r="E65" s="469"/>
      <c r="F65" s="469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85"/>
      <c r="B83" s="485"/>
      <c r="C83" s="485"/>
      <c r="D83" s="485"/>
      <c r="E83" s="485"/>
      <c r="F83" s="485"/>
      <c r="G83" s="485"/>
    </row>
    <row r="84" spans="1:7" ht="45" customHeight="1" x14ac:dyDescent="0.45">
      <c r="A84" s="470" t="s">
        <v>352</v>
      </c>
      <c r="B84" s="470"/>
      <c r="C84" s="470"/>
      <c r="D84" s="470"/>
      <c r="E84" s="470"/>
      <c r="F84" s="470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39"/>
      <c r="B103" s="537"/>
      <c r="C103" s="537"/>
      <c r="D103" s="537"/>
      <c r="E103" s="537"/>
      <c r="F103" s="543"/>
      <c r="G103" s="173"/>
    </row>
    <row r="104" spans="1:7" s="80" customFormat="1" ht="46.5" customHeight="1" x14ac:dyDescent="0.4">
      <c r="A104" s="469" t="s">
        <v>353</v>
      </c>
      <c r="B104" s="469"/>
      <c r="C104" s="469"/>
      <c r="D104" s="469"/>
      <c r="E104" s="469"/>
      <c r="F104" s="469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44"/>
      <c r="B111" s="545"/>
      <c r="C111" s="545"/>
      <c r="D111" s="545"/>
      <c r="E111" s="545"/>
      <c r="F111" s="546"/>
      <c r="G111" s="129"/>
    </row>
    <row r="112" spans="1:7" s="80" customFormat="1" ht="39.75" customHeight="1" x14ac:dyDescent="0.4">
      <c r="A112" s="469" t="s">
        <v>390</v>
      </c>
      <c r="B112" s="469"/>
      <c r="C112" s="469"/>
      <c r="D112" s="469"/>
      <c r="E112" s="469"/>
      <c r="F112" s="469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37"/>
      <c r="B120" s="537"/>
      <c r="C120" s="537"/>
      <c r="D120" s="537"/>
      <c r="E120" s="537"/>
      <c r="F120" s="537"/>
      <c r="G120" s="173"/>
    </row>
    <row r="121" spans="1:7" ht="22.5" x14ac:dyDescent="0.4">
      <c r="A121" s="469" t="s">
        <v>311</v>
      </c>
      <c r="B121" s="469"/>
      <c r="C121" s="469"/>
      <c r="D121" s="469"/>
      <c r="E121" s="469"/>
      <c r="F121" s="469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-6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538"/>
      <c r="B132" s="538"/>
      <c r="C132" s="538"/>
      <c r="D132" s="538"/>
      <c r="E132" s="538"/>
      <c r="F132" s="538"/>
      <c r="G132" s="114"/>
    </row>
    <row r="133" spans="1:16384" ht="22.5" customHeight="1" x14ac:dyDescent="0.4">
      <c r="A133" s="471" t="s">
        <v>424</v>
      </c>
      <c r="B133" s="471"/>
      <c r="C133" s="471"/>
      <c r="D133" s="471"/>
      <c r="E133" s="471"/>
      <c r="F133" s="471"/>
      <c r="G133" s="114"/>
    </row>
    <row r="134" spans="1:16384" ht="22.5" customHeight="1" x14ac:dyDescent="0.4">
      <c r="A134" s="472"/>
      <c r="B134" s="472"/>
      <c r="C134" s="472"/>
      <c r="D134" s="472"/>
      <c r="E134" s="472"/>
      <c r="F134" s="472"/>
      <c r="G134" s="114"/>
    </row>
    <row r="135" spans="1:16384" s="326" customFormat="1" ht="22.5" customHeight="1" x14ac:dyDescent="0.25">
      <c r="A135" s="466" t="s">
        <v>28</v>
      </c>
      <c r="B135" s="467" t="s">
        <v>29</v>
      </c>
      <c r="C135" s="467"/>
      <c r="D135" s="467" t="s">
        <v>42</v>
      </c>
      <c r="E135" s="457" t="s">
        <v>266</v>
      </c>
      <c r="F135" s="457" t="s">
        <v>302</v>
      </c>
    </row>
    <row r="136" spans="1:16384" s="326" customFormat="1" ht="22.5" customHeight="1" x14ac:dyDescent="0.25">
      <c r="A136" s="466"/>
      <c r="B136" s="118" t="s">
        <v>32</v>
      </c>
      <c r="C136" s="118" t="s">
        <v>31</v>
      </c>
      <c r="D136" s="467"/>
      <c r="E136" s="457"/>
      <c r="F136" s="457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73" t="s">
        <v>461</v>
      </c>
      <c r="B139" s="473"/>
      <c r="C139" s="473"/>
      <c r="D139" s="473"/>
      <c r="E139" s="473"/>
      <c r="F139" s="473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98" t="s">
        <v>350</v>
      </c>
      <c r="B147" s="498"/>
      <c r="C147" s="498"/>
      <c r="D147" s="498"/>
      <c r="E147" s="498"/>
      <c r="F147" s="49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39"/>
      <c r="B165" s="537"/>
      <c r="C165" s="537"/>
      <c r="D165" s="537"/>
      <c r="E165" s="537"/>
      <c r="F165" s="537"/>
      <c r="G165" s="114"/>
    </row>
    <row r="166" spans="1:7" ht="32.25" customHeight="1" x14ac:dyDescent="0.4">
      <c r="A166" s="473" t="s">
        <v>462</v>
      </c>
      <c r="B166" s="473"/>
      <c r="C166" s="473"/>
      <c r="D166" s="473"/>
      <c r="E166" s="473"/>
      <c r="F166" s="473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40"/>
      <c r="B176" s="541"/>
      <c r="C176" s="541"/>
      <c r="D176" s="541"/>
      <c r="E176" s="541"/>
      <c r="F176" s="541"/>
      <c r="G176" s="114"/>
    </row>
    <row r="177" spans="1:7" ht="32.25" customHeight="1" x14ac:dyDescent="0.4">
      <c r="A177" s="473" t="s">
        <v>311</v>
      </c>
      <c r="B177" s="473"/>
      <c r="C177" s="473"/>
      <c r="D177" s="473"/>
      <c r="E177" s="473"/>
      <c r="F177" s="473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99"/>
      <c r="C186" s="50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42"/>
      <c r="B188" s="542"/>
      <c r="C188" s="542"/>
      <c r="D188" s="542"/>
      <c r="E188" s="542"/>
      <c r="F188" s="542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66" t="s">
        <v>28</v>
      </c>
      <c r="B191" s="467" t="s">
        <v>29</v>
      </c>
      <c r="C191" s="467"/>
      <c r="D191" s="467" t="s">
        <v>42</v>
      </c>
      <c r="E191" s="457" t="s">
        <v>266</v>
      </c>
      <c r="F191" s="457" t="s">
        <v>302</v>
      </c>
      <c r="G191" s="114"/>
    </row>
    <row r="192" spans="1:7" ht="21" x14ac:dyDescent="0.4">
      <c r="A192" s="466"/>
      <c r="B192" s="118" t="s">
        <v>32</v>
      </c>
      <c r="C192" s="118" t="s">
        <v>31</v>
      </c>
      <c r="D192" s="467"/>
      <c r="E192" s="457"/>
      <c r="F192" s="457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74" t="s">
        <v>34</v>
      </c>
      <c r="B203" s="475"/>
      <c r="C203" s="47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60"/>
      <c r="B205" s="460"/>
      <c r="C205" s="460"/>
      <c r="D205" s="460"/>
      <c r="E205" s="460"/>
      <c r="F205" s="460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74" t="s">
        <v>34</v>
      </c>
      <c r="B227" s="475"/>
      <c r="C227" s="47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60"/>
      <c r="B229" s="460"/>
      <c r="C229" s="460"/>
      <c r="D229" s="460"/>
      <c r="E229" s="460"/>
      <c r="F229" s="460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63" t="s">
        <v>311</v>
      </c>
      <c r="B236" s="464"/>
      <c r="C236" s="464"/>
      <c r="D236" s="465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74" t="s">
        <v>34</v>
      </c>
      <c r="B245" s="475"/>
      <c r="C245" s="47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60"/>
      <c r="B250" s="460"/>
      <c r="C250" s="460"/>
      <c r="D250" s="460"/>
      <c r="E250" s="460"/>
      <c r="F250" s="460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66" t="s">
        <v>28</v>
      </c>
      <c r="B253" s="467" t="s">
        <v>29</v>
      </c>
      <c r="C253" s="467"/>
      <c r="D253" s="467" t="s">
        <v>42</v>
      </c>
      <c r="E253" s="457" t="s">
        <v>266</v>
      </c>
      <c r="F253" s="457" t="s">
        <v>302</v>
      </c>
      <c r="G253" s="129"/>
    </row>
    <row r="254" spans="1:7" ht="21" x14ac:dyDescent="0.4">
      <c r="A254" s="466"/>
      <c r="B254" s="118" t="s">
        <v>32</v>
      </c>
      <c r="C254" s="118" t="s">
        <v>31</v>
      </c>
      <c r="D254" s="467"/>
      <c r="E254" s="457"/>
      <c r="F254" s="457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74" t="s">
        <v>34</v>
      </c>
      <c r="B265" s="475"/>
      <c r="C265" s="47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510"/>
      <c r="B290" s="510"/>
      <c r="C290" s="510"/>
      <c r="D290" s="510"/>
      <c r="E290" s="510"/>
      <c r="F290" s="510"/>
      <c r="G290" s="129"/>
    </row>
    <row r="291" spans="1:7" s="80" customFormat="1" ht="31.5" customHeight="1" x14ac:dyDescent="0.4">
      <c r="A291" s="468" t="s">
        <v>311</v>
      </c>
      <c r="B291" s="468"/>
      <c r="C291" s="468"/>
      <c r="D291" s="468"/>
      <c r="E291" s="468"/>
      <c r="F291" s="468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66" t="s">
        <v>28</v>
      </c>
      <c r="B308" s="467" t="s">
        <v>29</v>
      </c>
      <c r="C308" s="467"/>
      <c r="D308" s="467" t="s">
        <v>42</v>
      </c>
      <c r="E308" s="457" t="s">
        <v>266</v>
      </c>
      <c r="F308" s="457" t="s">
        <v>302</v>
      </c>
      <c r="G308" s="129"/>
    </row>
    <row r="309" spans="1:7" ht="21" x14ac:dyDescent="0.4">
      <c r="A309" s="466"/>
      <c r="B309" s="118" t="s">
        <v>32</v>
      </c>
      <c r="C309" s="118" t="s">
        <v>31</v>
      </c>
      <c r="D309" s="467"/>
      <c r="E309" s="457"/>
      <c r="F309" s="457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488" t="s">
        <v>311</v>
      </c>
      <c r="B358" s="488"/>
      <c r="C358" s="488"/>
      <c r="D358" s="488"/>
      <c r="E358" s="488"/>
      <c r="F358" s="48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66" t="s">
        <v>28</v>
      </c>
      <c r="B375" s="467" t="s">
        <v>29</v>
      </c>
      <c r="C375" s="467"/>
      <c r="D375" s="467" t="s">
        <v>42</v>
      </c>
      <c r="E375" s="457" t="s">
        <v>266</v>
      </c>
      <c r="F375" s="457" t="s">
        <v>302</v>
      </c>
      <c r="G375" s="173"/>
    </row>
    <row r="376" spans="1:7" s="260" customFormat="1" ht="21" x14ac:dyDescent="0.4">
      <c r="A376" s="466"/>
      <c r="B376" s="118" t="s">
        <v>32</v>
      </c>
      <c r="C376" s="118" t="s">
        <v>31</v>
      </c>
      <c r="D376" s="467"/>
      <c r="E376" s="457"/>
      <c r="F376" s="457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84"/>
      <c r="B415" s="485"/>
      <c r="C415" s="485"/>
      <c r="D415" s="485"/>
      <c r="E415" s="485"/>
      <c r="F415" s="485"/>
      <c r="G415" s="485"/>
    </row>
    <row r="416" spans="1:7" s="260" customFormat="1" ht="24.75" x14ac:dyDescent="0.4">
      <c r="A416" s="453" t="s">
        <v>320</v>
      </c>
      <c r="B416" s="453"/>
      <c r="C416" s="453"/>
      <c r="D416" s="453"/>
      <c r="E416" s="453"/>
      <c r="F416" s="453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66" t="s">
        <v>28</v>
      </c>
      <c r="B433" s="467" t="s">
        <v>29</v>
      </c>
      <c r="C433" s="467"/>
      <c r="D433" s="467" t="s">
        <v>42</v>
      </c>
      <c r="E433" s="457" t="s">
        <v>266</v>
      </c>
      <c r="F433" s="457" t="s">
        <v>302</v>
      </c>
      <c r="G433" s="129"/>
    </row>
    <row r="434" spans="1:7" ht="21" x14ac:dyDescent="0.4">
      <c r="A434" s="466"/>
      <c r="B434" s="118" t="s">
        <v>32</v>
      </c>
      <c r="C434" s="118" t="s">
        <v>31</v>
      </c>
      <c r="D434" s="467"/>
      <c r="E434" s="457"/>
      <c r="F434" s="457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53" t="s">
        <v>311</v>
      </c>
      <c r="B464" s="453"/>
      <c r="C464" s="453"/>
      <c r="D464" s="453"/>
      <c r="E464" s="453"/>
      <c r="F464" s="453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91" t="s">
        <v>425</v>
      </c>
      <c r="B478" s="491"/>
      <c r="C478" s="491"/>
      <c r="D478" s="491"/>
      <c r="E478" s="491"/>
      <c r="F478" s="49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54" t="s">
        <v>28</v>
      </c>
      <c r="B480" s="455" t="s">
        <v>29</v>
      </c>
      <c r="C480" s="455"/>
      <c r="D480" s="455" t="s">
        <v>42</v>
      </c>
      <c r="E480" s="456" t="s">
        <v>266</v>
      </c>
      <c r="F480" s="456" t="s">
        <v>302</v>
      </c>
      <c r="G480" s="114"/>
    </row>
    <row r="481" spans="1:7" ht="21" x14ac:dyDescent="0.4">
      <c r="A481" s="454"/>
      <c r="B481" s="320" t="s">
        <v>32</v>
      </c>
      <c r="C481" s="320" t="s">
        <v>31</v>
      </c>
      <c r="D481" s="455"/>
      <c r="E481" s="456"/>
      <c r="F481" s="456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30" t="s">
        <v>52</v>
      </c>
      <c r="B483" s="530"/>
      <c r="C483" s="530"/>
      <c r="D483" s="530"/>
      <c r="E483" s="530"/>
      <c r="F483" s="530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28" t="s">
        <v>463</v>
      </c>
      <c r="B491" s="529"/>
      <c r="C491" s="529"/>
      <c r="D491" s="529"/>
      <c r="E491" s="529"/>
      <c r="F491" s="529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502" t="s">
        <v>23</v>
      </c>
      <c r="B505" s="503"/>
      <c r="C505" s="503"/>
      <c r="D505" s="503"/>
      <c r="E505" s="503"/>
      <c r="F505" s="504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ht="26.25" customHeight="1" x14ac:dyDescent="0.5">
      <c r="A518" s="369" t="s">
        <v>311</v>
      </c>
      <c r="B518" s="487"/>
      <c r="C518" s="487"/>
      <c r="D518" s="487"/>
      <c r="E518" s="487"/>
      <c r="F518" s="48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92" t="s">
        <v>97</v>
      </c>
      <c r="B530" s="492"/>
      <c r="C530" s="492"/>
      <c r="D530" s="492"/>
      <c r="E530" s="492"/>
      <c r="F530" s="49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505" t="s">
        <v>28</v>
      </c>
      <c r="B532" s="493" t="s">
        <v>29</v>
      </c>
      <c r="C532" s="507"/>
      <c r="D532" s="467" t="s">
        <v>42</v>
      </c>
      <c r="E532" s="457" t="s">
        <v>266</v>
      </c>
      <c r="F532" s="457" t="s">
        <v>302</v>
      </c>
      <c r="G532" s="114"/>
    </row>
    <row r="533" spans="1:7" ht="21" x14ac:dyDescent="0.4">
      <c r="A533" s="506"/>
      <c r="B533" s="315" t="s">
        <v>32</v>
      </c>
      <c r="C533" s="316" t="s">
        <v>31</v>
      </c>
      <c r="D533" s="467"/>
      <c r="E533" s="457"/>
      <c r="F533" s="457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89"/>
      <c r="D535" s="489"/>
      <c r="E535" s="489"/>
      <c r="F535" s="49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74" t="s">
        <v>34</v>
      </c>
      <c r="B542" s="475"/>
      <c r="C542" s="47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74" t="s">
        <v>33</v>
      </c>
      <c r="B543" s="475"/>
      <c r="C543" s="47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60"/>
      <c r="B544" s="460"/>
      <c r="C544" s="460"/>
      <c r="D544" s="460"/>
      <c r="E544" s="460"/>
      <c r="F544" s="460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61"/>
      <c r="B556" s="462"/>
      <c r="C556" s="462"/>
      <c r="D556" s="462"/>
      <c r="E556" s="462"/>
      <c r="F556" s="462"/>
      <c r="G556" s="462"/>
    </row>
    <row r="557" spans="1:7" ht="35.25" customHeight="1" x14ac:dyDescent="0.4">
      <c r="A557" s="371" t="s">
        <v>311</v>
      </c>
      <c r="B557" s="337"/>
      <c r="C557" s="526"/>
      <c r="D557" s="526"/>
      <c r="E557" s="526"/>
      <c r="F557" s="527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8" t="s">
        <v>34</v>
      </c>
      <c r="B566" s="458"/>
      <c r="C566" s="459"/>
      <c r="D566" s="378">
        <f>SUM(B558:C565,B546:C555)</f>
        <v>0</v>
      </c>
      <c r="E566" s="108"/>
      <c r="F566" s="114"/>
      <c r="G566" s="114"/>
    </row>
    <row r="567" spans="1:7" ht="21" x14ac:dyDescent="0.4">
      <c r="A567" s="458" t="s">
        <v>33</v>
      </c>
      <c r="B567" s="458"/>
      <c r="C567" s="458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60"/>
      <c r="B572" s="460"/>
      <c r="C572" s="460"/>
      <c r="D572" s="460"/>
      <c r="E572" s="460"/>
      <c r="F572" s="460"/>
      <c r="G572" s="114"/>
    </row>
    <row r="573" spans="1:7" ht="22.5" x14ac:dyDescent="0.45">
      <c r="A573" s="452" t="s">
        <v>19</v>
      </c>
      <c r="B573" s="452"/>
      <c r="C573" s="452"/>
      <c r="D573" s="452"/>
      <c r="E573" s="452"/>
      <c r="F573" s="452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54" t="s">
        <v>28</v>
      </c>
      <c r="B575" s="455" t="s">
        <v>29</v>
      </c>
      <c r="C575" s="455"/>
      <c r="D575" s="455" t="s">
        <v>42</v>
      </c>
      <c r="E575" s="456" t="s">
        <v>266</v>
      </c>
      <c r="F575" s="456" t="s">
        <v>302</v>
      </c>
      <c r="G575" s="114"/>
    </row>
    <row r="576" spans="1:7" ht="21" x14ac:dyDescent="0.4">
      <c r="A576" s="454"/>
      <c r="B576" s="320" t="s">
        <v>32</v>
      </c>
      <c r="C576" s="320" t="s">
        <v>31</v>
      </c>
      <c r="D576" s="455"/>
      <c r="E576" s="456"/>
      <c r="F576" s="456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14" t="s">
        <v>10</v>
      </c>
      <c r="B578" s="515"/>
      <c r="C578" s="515"/>
      <c r="D578" s="515"/>
      <c r="E578" s="515"/>
      <c r="F578" s="516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8" t="s">
        <v>34</v>
      </c>
      <c r="B588" s="458"/>
      <c r="C588" s="459"/>
      <c r="D588" s="378">
        <f>SUM(B579:C587)</f>
        <v>0</v>
      </c>
      <c r="E588" s="108"/>
      <c r="F588" s="114"/>
      <c r="G588" s="114"/>
    </row>
    <row r="589" spans="1:7" ht="21" x14ac:dyDescent="0.4">
      <c r="A589" s="458" t="s">
        <v>33</v>
      </c>
      <c r="B589" s="458"/>
      <c r="C589" s="458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17" t="s">
        <v>23</v>
      </c>
      <c r="B591" s="518"/>
      <c r="C591" s="518"/>
      <c r="D591" s="518"/>
      <c r="E591" s="518"/>
      <c r="F591" s="519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8" t="s">
        <v>34</v>
      </c>
      <c r="B606" s="458"/>
      <c r="C606" s="459"/>
      <c r="D606" s="378">
        <f>SUM(B592:C605)</f>
        <v>0</v>
      </c>
      <c r="E606" s="108"/>
      <c r="F606" s="114"/>
      <c r="G606" s="114"/>
    </row>
    <row r="607" spans="1:7" ht="21" x14ac:dyDescent="0.4">
      <c r="A607" s="458" t="s">
        <v>33</v>
      </c>
      <c r="B607" s="458"/>
      <c r="C607" s="458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23" t="s">
        <v>170</v>
      </c>
      <c r="B610" s="524"/>
      <c r="C610" s="525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2" t="s">
        <v>8</v>
      </c>
      <c r="B612" s="452"/>
      <c r="C612" s="452"/>
      <c r="D612" s="452"/>
      <c r="E612" s="452"/>
      <c r="F612" s="452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66" t="s">
        <v>28</v>
      </c>
      <c r="B614" s="467" t="s">
        <v>29</v>
      </c>
      <c r="C614" s="467"/>
      <c r="D614" s="467" t="s">
        <v>42</v>
      </c>
      <c r="E614" s="457" t="s">
        <v>266</v>
      </c>
      <c r="F614" s="457" t="s">
        <v>302</v>
      </c>
      <c r="G614" s="114"/>
    </row>
    <row r="615" spans="1:7" ht="18.75" customHeight="1" x14ac:dyDescent="0.4">
      <c r="A615" s="466"/>
      <c r="B615" s="118" t="s">
        <v>32</v>
      </c>
      <c r="C615" s="118" t="s">
        <v>31</v>
      </c>
      <c r="D615" s="467"/>
      <c r="E615" s="457"/>
      <c r="F615" s="457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512"/>
      <c r="D617" s="512"/>
      <c r="E617" s="512"/>
      <c r="F617" s="513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8" t="s">
        <v>34</v>
      </c>
      <c r="B627" s="458"/>
      <c r="C627" s="458"/>
      <c r="D627" s="378">
        <f>SUM(B618:C626)</f>
        <v>0</v>
      </c>
      <c r="E627" s="509"/>
      <c r="F627" s="510"/>
      <c r="G627" s="129"/>
    </row>
    <row r="628" spans="1:7" ht="21" x14ac:dyDescent="0.4">
      <c r="A628" s="458" t="s">
        <v>33</v>
      </c>
      <c r="B628" s="458"/>
      <c r="C628" s="458"/>
      <c r="D628" s="388" t="e">
        <f>D627/(COUNT(B618:C626)*2)</f>
        <v>#DIV/0!</v>
      </c>
      <c r="E628" s="511"/>
      <c r="F628" s="486"/>
      <c r="G628" s="129"/>
    </row>
    <row r="629" spans="1:7" ht="21" x14ac:dyDescent="0.4">
      <c r="A629" s="325"/>
      <c r="B629" s="135"/>
      <c r="C629" s="508"/>
      <c r="D629" s="508"/>
      <c r="E629" s="508"/>
      <c r="F629" s="50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74" t="s">
        <v>34</v>
      </c>
      <c r="B639" s="475"/>
      <c r="C639" s="47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512"/>
      <c r="D642" s="512"/>
      <c r="E642" s="512"/>
      <c r="F642" s="513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74" t="s">
        <v>34</v>
      </c>
      <c r="B650" s="475"/>
      <c r="C650" s="47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501"/>
      <c r="B652" s="501"/>
      <c r="C652" s="501"/>
      <c r="D652" s="501"/>
      <c r="E652" s="501"/>
      <c r="F652" s="501"/>
      <c r="G652" s="501"/>
    </row>
    <row r="653" spans="1:16382" ht="24.75" x14ac:dyDescent="0.4">
      <c r="A653" s="363" t="s">
        <v>26</v>
      </c>
      <c r="B653" s="512"/>
      <c r="C653" s="512"/>
      <c r="D653" s="512"/>
      <c r="E653" s="512"/>
      <c r="F653" s="513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4" t="s">
        <v>311</v>
      </c>
      <c r="B661" s="495"/>
      <c r="C661" s="495"/>
      <c r="D661" s="495"/>
      <c r="E661" s="495"/>
      <c r="F661" s="496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2" t="s">
        <v>356</v>
      </c>
      <c r="B676" s="452"/>
      <c r="C676" s="452"/>
      <c r="D676" s="452"/>
      <c r="E676" s="452"/>
      <c r="F676" s="452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66" t="s">
        <v>28</v>
      </c>
      <c r="B678" s="467" t="s">
        <v>29</v>
      </c>
      <c r="C678" s="467"/>
      <c r="D678" s="467" t="s">
        <v>42</v>
      </c>
      <c r="E678" s="457" t="s">
        <v>266</v>
      </c>
      <c r="F678" s="457" t="s">
        <v>302</v>
      </c>
      <c r="G678" s="129"/>
    </row>
    <row r="679" spans="1:7" ht="21" x14ac:dyDescent="0.4">
      <c r="A679" s="466"/>
      <c r="B679" s="118" t="s">
        <v>32</v>
      </c>
      <c r="C679" s="118" t="s">
        <v>31</v>
      </c>
      <c r="D679" s="467"/>
      <c r="E679" s="457"/>
      <c r="F679" s="457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7" t="s">
        <v>459</v>
      </c>
      <c r="B704" s="497"/>
      <c r="C704" s="497"/>
      <c r="D704" s="497"/>
      <c r="E704" s="497"/>
      <c r="F704" s="497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33" t="s">
        <v>28</v>
      </c>
      <c r="B706" s="493" t="s">
        <v>29</v>
      </c>
      <c r="C706" s="493"/>
      <c r="D706" s="467" t="s">
        <v>42</v>
      </c>
      <c r="E706" s="457" t="s">
        <v>266</v>
      </c>
      <c r="F706" s="457" t="s">
        <v>302</v>
      </c>
      <c r="G706" s="274"/>
    </row>
    <row r="707" spans="1:7" ht="21" x14ac:dyDescent="0.4">
      <c r="A707" s="534"/>
      <c r="B707" s="383" t="s">
        <v>32</v>
      </c>
      <c r="C707" s="383" t="s">
        <v>31</v>
      </c>
      <c r="D707" s="467"/>
      <c r="E707" s="457"/>
      <c r="F707" s="457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20" t="s">
        <v>306</v>
      </c>
      <c r="B709" s="521"/>
      <c r="C709" s="521"/>
      <c r="D709" s="521"/>
      <c r="E709" s="521"/>
      <c r="F709" s="522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31"/>
      <c r="C715" s="53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31"/>
      <c r="C716" s="532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20" t="s">
        <v>307</v>
      </c>
      <c r="B718" s="521"/>
      <c r="C718" s="521"/>
      <c r="D718" s="521"/>
      <c r="E718" s="521"/>
      <c r="F718" s="522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48"/>
      <c r="E1" s="548"/>
      <c r="F1" s="548"/>
      <c r="G1" s="548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49" t="s">
        <v>46</v>
      </c>
      <c r="B6" s="549"/>
      <c r="C6" s="549"/>
      <c r="D6" s="549"/>
      <c r="E6" s="549"/>
      <c r="F6" s="549"/>
      <c r="G6" s="92"/>
    </row>
    <row r="7" spans="1:7" s="258" customFormat="1" ht="21.75" customHeight="1" x14ac:dyDescent="0.5">
      <c r="A7" s="550" t="str">
        <f>'Page de garde'!D18</f>
        <v>BOUMHAL</v>
      </c>
      <c r="B7" s="550"/>
      <c r="C7" s="550"/>
      <c r="D7" s="550"/>
      <c r="E7" s="550"/>
      <c r="F7" s="550"/>
      <c r="G7" s="92"/>
    </row>
    <row r="8" spans="1:7" s="258" customFormat="1" ht="24.75" x14ac:dyDescent="0.5">
      <c r="A8" s="4" t="s">
        <v>39</v>
      </c>
      <c r="B8" s="551" t="str">
        <f>'A1 Exploitation'!B9:F9</f>
        <v>Dr Hend KAMOUN</v>
      </c>
      <c r="C8" s="551"/>
      <c r="D8" s="551"/>
      <c r="E8" s="551"/>
      <c r="F8" s="551"/>
      <c r="G8" s="92"/>
    </row>
    <row r="9" spans="1:7" s="258" customFormat="1" ht="24.75" x14ac:dyDescent="0.5">
      <c r="A9" s="5" t="s">
        <v>41</v>
      </c>
      <c r="B9" s="552" t="str">
        <f>'A1 Exploitation'!B10:F10</f>
        <v>Directeur du magasin et chefs rayons</v>
      </c>
      <c r="C9" s="552"/>
      <c r="D9" s="552"/>
      <c r="E9" s="552"/>
      <c r="F9" s="552"/>
      <c r="G9" s="92"/>
    </row>
    <row r="10" spans="1:7" s="258" customFormat="1" ht="24.75" x14ac:dyDescent="0.5">
      <c r="A10" s="4" t="s">
        <v>40</v>
      </c>
      <c r="B10" s="547">
        <f>'A1 Exploitation'!B11:F11</f>
        <v>43516</v>
      </c>
      <c r="C10" s="547"/>
      <c r="D10" s="547"/>
      <c r="E10" s="547"/>
      <c r="F10" s="547"/>
      <c r="G10" s="92"/>
    </row>
    <row r="11" spans="1:7" s="258" customFormat="1" ht="24.75" x14ac:dyDescent="0.5">
      <c r="A11" s="4" t="s">
        <v>250</v>
      </c>
      <c r="B11" s="553" t="e">
        <f>D199</f>
        <v>#DIV/0!</v>
      </c>
      <c r="C11" s="553"/>
      <c r="D11" s="553"/>
      <c r="E11" s="553"/>
      <c r="F11" s="553"/>
      <c r="G11" s="92"/>
    </row>
    <row r="12" spans="1:7" s="258" customFormat="1" ht="22.5" x14ac:dyDescent="0.45">
      <c r="A12" s="1"/>
      <c r="D12" s="478"/>
      <c r="E12" s="478"/>
      <c r="F12" s="478"/>
      <c r="G12" s="478"/>
    </row>
    <row r="13" spans="1:7" s="258" customFormat="1" ht="11.25" customHeight="1" x14ac:dyDescent="0.3">
      <c r="A13" s="554" t="s">
        <v>28</v>
      </c>
      <c r="B13" s="555" t="s">
        <v>29</v>
      </c>
      <c r="C13" s="555"/>
      <c r="D13" s="555" t="s">
        <v>42</v>
      </c>
      <c r="E13" s="555" t="s">
        <v>160</v>
      </c>
      <c r="F13" s="555" t="s">
        <v>161</v>
      </c>
      <c r="G13" s="80"/>
    </row>
    <row r="14" spans="1:7" s="258" customFormat="1" ht="12.75" customHeight="1" x14ac:dyDescent="0.3">
      <c r="A14" s="554"/>
      <c r="B14" s="22" t="s">
        <v>32</v>
      </c>
      <c r="C14" s="22" t="s">
        <v>31</v>
      </c>
      <c r="D14" s="555"/>
      <c r="E14" s="555"/>
      <c r="F14" s="555"/>
      <c r="G14" s="94"/>
    </row>
    <row r="15" spans="1:7" x14ac:dyDescent="0.3">
      <c r="A15" s="568"/>
      <c r="B15" s="569"/>
      <c r="C15" s="569"/>
      <c r="D15" s="569"/>
      <c r="E15" s="569"/>
      <c r="F15" s="569"/>
    </row>
    <row r="16" spans="1:7" ht="19.5" x14ac:dyDescent="0.4">
      <c r="A16" s="561" t="s">
        <v>0</v>
      </c>
      <c r="B16" s="562"/>
      <c r="C16" s="562"/>
      <c r="D16" s="562"/>
      <c r="E16" s="562"/>
      <c r="F16" s="56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63" t="s">
        <v>34</v>
      </c>
      <c r="B22" s="557"/>
      <c r="C22" s="558"/>
      <c r="D22" s="381">
        <f>SUM(B17:C21)</f>
        <v>0</v>
      </c>
    </row>
    <row r="23" spans="1:7" x14ac:dyDescent="0.3">
      <c r="A23" s="556" t="s">
        <v>251</v>
      </c>
      <c r="B23" s="559"/>
      <c r="C23" s="560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64" t="s">
        <v>4</v>
      </c>
      <c r="B25" s="565"/>
      <c r="C25" s="565"/>
      <c r="D25" s="565"/>
      <c r="E25" s="565"/>
      <c r="F25" s="565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56" t="s">
        <v>34</v>
      </c>
      <c r="B33" s="559"/>
      <c r="C33" s="560"/>
      <c r="D33" s="380">
        <f>SUM(B26:C32)</f>
        <v>0</v>
      </c>
    </row>
    <row r="34" spans="1:7" x14ac:dyDescent="0.3">
      <c r="A34" s="556" t="s">
        <v>251</v>
      </c>
      <c r="B34" s="559"/>
      <c r="C34" s="560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64" t="s">
        <v>180</v>
      </c>
      <c r="B36" s="565"/>
      <c r="C36" s="565"/>
      <c r="D36" s="565"/>
      <c r="E36" s="565"/>
      <c r="F36" s="565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56" t="s">
        <v>34</v>
      </c>
      <c r="B42" s="559"/>
      <c r="C42" s="560"/>
      <c r="D42" s="380">
        <f>SUM(B37:C41)</f>
        <v>0</v>
      </c>
      <c r="E42" s="259"/>
      <c r="F42" s="259"/>
      <c r="G42" s="93"/>
    </row>
    <row r="43" spans="1:7" s="10" customFormat="1" x14ac:dyDescent="0.3">
      <c r="A43" s="556" t="s">
        <v>251</v>
      </c>
      <c r="B43" s="559"/>
      <c r="C43" s="560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66" t="s">
        <v>19</v>
      </c>
      <c r="B45" s="567"/>
      <c r="C45" s="567"/>
      <c r="D45" s="567"/>
      <c r="E45" s="567"/>
      <c r="F45" s="567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56" t="s">
        <v>34</v>
      </c>
      <c r="B52" s="559"/>
      <c r="C52" s="560"/>
      <c r="D52" s="380">
        <f>SUM(B46:C51)</f>
        <v>0</v>
      </c>
    </row>
    <row r="53" spans="1:7" x14ac:dyDescent="0.3">
      <c r="A53" s="556" t="s">
        <v>251</v>
      </c>
      <c r="B53" s="559"/>
      <c r="C53" s="560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64" t="s">
        <v>8</v>
      </c>
      <c r="B55" s="565"/>
      <c r="C55" s="565"/>
      <c r="D55" s="565"/>
      <c r="E55" s="565"/>
      <c r="F55" s="565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56" t="s">
        <v>34</v>
      </c>
      <c r="B63" s="559"/>
      <c r="C63" s="560"/>
      <c r="D63" s="380">
        <f>SUM(B56:C62)</f>
        <v>0</v>
      </c>
    </row>
    <row r="64" spans="1:7" x14ac:dyDescent="0.3">
      <c r="A64" s="556" t="s">
        <v>251</v>
      </c>
      <c r="B64" s="559"/>
      <c r="C64" s="560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64" t="s">
        <v>111</v>
      </c>
      <c r="B66" s="565"/>
      <c r="C66" s="565"/>
      <c r="D66" s="565"/>
      <c r="E66" s="565"/>
      <c r="F66" s="565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56" t="s">
        <v>34</v>
      </c>
      <c r="B84" s="559"/>
      <c r="C84" s="560"/>
      <c r="D84" s="380">
        <f>SUM(B67:C83)</f>
        <v>0</v>
      </c>
    </row>
    <row r="85" spans="1:7" x14ac:dyDescent="0.3">
      <c r="A85" s="556" t="s">
        <v>251</v>
      </c>
      <c r="B85" s="559"/>
      <c r="C85" s="560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64" t="s">
        <v>172</v>
      </c>
      <c r="B87" s="565"/>
      <c r="C87" s="565"/>
      <c r="D87" s="565"/>
      <c r="E87" s="565"/>
      <c r="F87" s="565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56" t="s">
        <v>34</v>
      </c>
      <c r="B102" s="559"/>
      <c r="C102" s="560"/>
      <c r="D102" s="380">
        <f>SUM(B88:C101)</f>
        <v>0</v>
      </c>
    </row>
    <row r="103" spans="1:7" x14ac:dyDescent="0.3">
      <c r="A103" s="556" t="s">
        <v>251</v>
      </c>
      <c r="B103" s="559"/>
      <c r="C103" s="560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64" t="s">
        <v>173</v>
      </c>
      <c r="B106" s="565"/>
      <c r="C106" s="565"/>
      <c r="D106" s="565"/>
      <c r="E106" s="565"/>
      <c r="F106" s="565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56" t="s">
        <v>34</v>
      </c>
      <c r="B118" s="559"/>
      <c r="C118" s="560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56" t="s">
        <v>251</v>
      </c>
      <c r="B119" s="559"/>
      <c r="C119" s="560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64" t="s">
        <v>156</v>
      </c>
      <c r="B121" s="565"/>
      <c r="C121" s="565"/>
      <c r="D121" s="565"/>
      <c r="E121" s="565"/>
      <c r="F121" s="565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56" t="s">
        <v>34</v>
      </c>
      <c r="B133" s="559"/>
      <c r="C133" s="560"/>
      <c r="D133" s="380">
        <f>SUM(B122:C132)</f>
        <v>0</v>
      </c>
    </row>
    <row r="134" spans="1:7" x14ac:dyDescent="0.3">
      <c r="A134" s="556" t="s">
        <v>251</v>
      </c>
      <c r="B134" s="559"/>
      <c r="C134" s="560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64" t="s">
        <v>61</v>
      </c>
      <c r="B136" s="565"/>
      <c r="C136" s="565"/>
      <c r="D136" s="565"/>
      <c r="E136" s="565"/>
      <c r="F136" s="565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56" t="s">
        <v>34</v>
      </c>
      <c r="B149" s="559"/>
      <c r="C149" s="560"/>
      <c r="D149" s="380">
        <f>SUM(B137:C148)</f>
        <v>0</v>
      </c>
    </row>
    <row r="150" spans="1:7" x14ac:dyDescent="0.3">
      <c r="A150" s="556" t="s">
        <v>251</v>
      </c>
      <c r="B150" s="559"/>
      <c r="C150" s="560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64" t="s">
        <v>178</v>
      </c>
      <c r="B152" s="565"/>
      <c r="C152" s="565"/>
      <c r="D152" s="565"/>
      <c r="E152" s="565"/>
      <c r="F152" s="565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56" t="s">
        <v>34</v>
      </c>
      <c r="B161" s="557"/>
      <c r="C161" s="558"/>
      <c r="D161" s="381">
        <f>SUM(B153:C160)</f>
        <v>0</v>
      </c>
    </row>
    <row r="162" spans="1:7" x14ac:dyDescent="0.3">
      <c r="A162" s="556" t="s">
        <v>251</v>
      </c>
      <c r="B162" s="559"/>
      <c r="C162" s="560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64" t="s">
        <v>64</v>
      </c>
      <c r="B164" s="565"/>
      <c r="C164" s="565"/>
      <c r="D164" s="565"/>
      <c r="E164" s="565"/>
      <c r="F164" s="565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56" t="s">
        <v>34</v>
      </c>
      <c r="B169" s="559"/>
      <c r="C169" s="560"/>
      <c r="D169" s="380">
        <f>SUM(B165:C168)</f>
        <v>0</v>
      </c>
    </row>
    <row r="170" spans="1:7" x14ac:dyDescent="0.3">
      <c r="A170" s="556" t="s">
        <v>251</v>
      </c>
      <c r="B170" s="559"/>
      <c r="C170" s="560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70" t="s">
        <v>15</v>
      </c>
      <c r="B172" s="571"/>
      <c r="C172" s="571"/>
      <c r="D172" s="571"/>
      <c r="E172" s="571"/>
      <c r="F172" s="571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56" t="s">
        <v>34</v>
      </c>
      <c r="B177" s="559"/>
      <c r="C177" s="560"/>
      <c r="D177" s="380">
        <f>SUM(B173:C176)</f>
        <v>0</v>
      </c>
    </row>
    <row r="178" spans="1:7" x14ac:dyDescent="0.3">
      <c r="A178" s="556" t="s">
        <v>251</v>
      </c>
      <c r="B178" s="559"/>
      <c r="C178" s="560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64" t="s">
        <v>65</v>
      </c>
      <c r="B180" s="565"/>
      <c r="C180" s="565"/>
      <c r="D180" s="565"/>
      <c r="E180" s="565"/>
      <c r="F180" s="565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56" t="s">
        <v>34</v>
      </c>
      <c r="B186" s="559"/>
      <c r="C186" s="560"/>
      <c r="D186" s="380">
        <f>SUM(B181:C185)</f>
        <v>0</v>
      </c>
    </row>
    <row r="187" spans="1:7" x14ac:dyDescent="0.3">
      <c r="A187" s="556" t="s">
        <v>251</v>
      </c>
      <c r="B187" s="559"/>
      <c r="C187" s="560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64" t="s">
        <v>177</v>
      </c>
      <c r="B189" s="565"/>
      <c r="C189" s="565"/>
      <c r="D189" s="565"/>
      <c r="E189" s="565"/>
      <c r="F189" s="565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56" t="s">
        <v>34</v>
      </c>
      <c r="B194" s="559"/>
      <c r="C194" s="560"/>
      <c r="D194" s="40">
        <f>SUM(B190:C193)</f>
        <v>0</v>
      </c>
    </row>
    <row r="195" spans="1:6" x14ac:dyDescent="0.3">
      <c r="A195" s="556" t="s">
        <v>251</v>
      </c>
      <c r="B195" s="559"/>
      <c r="C195" s="560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2019-03-14T08:08:55Z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