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730" windowHeight="8160" tabRatio="998" activeTab="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76" i="20"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C439" i="24"/>
  <c r="D442" i="24" s="1"/>
  <c r="D451" i="24" s="1"/>
  <c r="D452" i="24" s="1"/>
  <c r="B146" i="29"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D81" i="24" s="1"/>
  <c r="C53" i="24"/>
  <c r="C51" i="24"/>
  <c r="A44" i="24"/>
  <c r="C33" i="24"/>
  <c r="C28" i="24"/>
  <c r="D23" i="24"/>
  <c r="D24" i="24" s="1"/>
  <c r="A17" i="24"/>
  <c r="A8" i="24"/>
  <c r="C498" i="22"/>
  <c r="D500" i="22" s="1"/>
  <c r="C477" i="22"/>
  <c r="C476" i="22"/>
  <c r="D491" i="22" s="1"/>
  <c r="D492" i="22" s="1"/>
  <c r="B172" i="29" s="1"/>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37" i="22" l="1"/>
  <c r="D146" i="24"/>
  <c r="D134" i="26"/>
  <c r="D135" i="26" s="1"/>
  <c r="D146" i="26"/>
  <c r="D147" i="26" s="1"/>
  <c r="D491" i="26"/>
  <c r="D492" i="26" s="1"/>
  <c r="B174" i="29" s="1"/>
  <c r="D117" i="27"/>
  <c r="D118" i="27" s="1"/>
  <c r="D388" i="18"/>
  <c r="D389" i="18" s="1"/>
  <c r="D146" i="22"/>
  <c r="D147" i="22" s="1"/>
  <c r="D54" i="26"/>
  <c r="D55" i="26" s="1"/>
  <c r="D388" i="26"/>
  <c r="D389" i="26" s="1"/>
  <c r="D54" i="18"/>
  <c r="D55" i="18" s="1"/>
  <c r="D379" i="24"/>
  <c r="D380" i="24" s="1"/>
  <c r="D399" i="24"/>
  <c r="D37" i="26"/>
  <c r="D110" i="26"/>
  <c r="D111" i="26" s="1"/>
  <c r="D117" i="21"/>
  <c r="D118" i="21" s="1"/>
  <c r="D37" i="18"/>
  <c r="D379" i="18"/>
  <c r="D380" i="18" s="1"/>
  <c r="D148" i="19"/>
  <c r="D149" i="19" s="1"/>
  <c r="D110" i="18"/>
  <c r="D111" i="18" s="1"/>
  <c r="D206" i="18"/>
  <c r="D207" i="18" s="1"/>
  <c r="D242" i="18"/>
  <c r="D263" i="18"/>
  <c r="D264" i="18" s="1"/>
  <c r="D186" i="20"/>
  <c r="D187" i="20" s="1"/>
  <c r="D229" i="20"/>
  <c r="D230" i="20" s="1"/>
  <c r="D134" i="22"/>
  <c r="D135" i="22" s="1"/>
  <c r="D134" i="24"/>
  <c r="D135" i="24" s="1"/>
  <c r="D83" i="19"/>
  <c r="D84" i="19" s="1"/>
  <c r="D132" i="19"/>
  <c r="D133" i="19" s="1"/>
  <c r="D160" i="19"/>
  <c r="D161" i="19" s="1"/>
  <c r="D62" i="25"/>
  <c r="D63" i="25" s="1"/>
  <c r="D83" i="27"/>
  <c r="D84" i="27" s="1"/>
  <c r="D132" i="27"/>
  <c r="D133" i="27" s="1"/>
  <c r="D148" i="27"/>
  <c r="D149" i="27" s="1"/>
  <c r="D81" i="18"/>
  <c r="D82" i="18" s="1"/>
  <c r="D399" i="18"/>
  <c r="D400" i="18" s="1"/>
  <c r="D37" i="20"/>
  <c r="D38" i="20" s="1"/>
  <c r="D110" i="20"/>
  <c r="D111" i="20" s="1"/>
  <c r="D318" i="20"/>
  <c r="D321" i="20" s="1"/>
  <c r="D322" i="20" s="1"/>
  <c r="D54" i="22"/>
  <c r="D55" i="22" s="1"/>
  <c r="D186" i="22"/>
  <c r="D187" i="22" s="1"/>
  <c r="D388" i="22"/>
  <c r="D389" i="22" s="1"/>
  <c r="D54" i="24"/>
  <c r="D55" i="24" s="1"/>
  <c r="D429" i="24"/>
  <c r="D432" i="24" s="1"/>
  <c r="D433" i="24" s="1"/>
  <c r="B137" i="29" s="1"/>
  <c r="D206" i="26"/>
  <c r="D207" i="26" s="1"/>
  <c r="D242" i="26"/>
  <c r="D62" i="19"/>
  <c r="D63" i="19" s="1"/>
  <c r="D83" i="21"/>
  <c r="D84" i="21" s="1"/>
  <c r="D132" i="21"/>
  <c r="D133" i="21" s="1"/>
  <c r="D148" i="21"/>
  <c r="D149" i="21" s="1"/>
  <c r="D160" i="21"/>
  <c r="D161" i="21" s="1"/>
  <c r="D83" i="23"/>
  <c r="D84" i="23" s="1"/>
  <c r="D132" i="23"/>
  <c r="D133" i="23" s="1"/>
  <c r="D148" i="23"/>
  <c r="D149" i="23" s="1"/>
  <c r="D62" i="27"/>
  <c r="D63" i="27" s="1"/>
  <c r="D134" i="18"/>
  <c r="D135" i="18" s="1"/>
  <c r="D146" i="18"/>
  <c r="D285" i="20"/>
  <c r="D286" i="20" s="1"/>
  <c r="D37" i="24"/>
  <c r="D110" i="24"/>
  <c r="D111" i="24" s="1"/>
  <c r="D206" i="24"/>
  <c r="D207" i="24" s="1"/>
  <c r="D318" i="24"/>
  <c r="D336" i="24"/>
  <c r="D337" i="24" s="1"/>
  <c r="D81" i="26"/>
  <c r="D96" i="26" s="1"/>
  <c r="D97" i="26" s="1"/>
  <c r="D379" i="26"/>
  <c r="D380" i="26" s="1"/>
  <c r="D399" i="26"/>
  <c r="D117" i="19"/>
  <c r="D118" i="19" s="1"/>
  <c r="D62" i="21"/>
  <c r="D63" i="21" s="1"/>
  <c r="D62" i="23"/>
  <c r="D63" i="23" s="1"/>
  <c r="D83" i="25"/>
  <c r="D84" i="25" s="1"/>
  <c r="D132" i="25"/>
  <c r="D133" i="25" s="1"/>
  <c r="D148" i="25"/>
  <c r="D149" i="25" s="1"/>
  <c r="D336" i="20"/>
  <c r="D337" i="20" s="1"/>
  <c r="D429" i="20"/>
  <c r="D430" i="20" s="1"/>
  <c r="D451" i="18"/>
  <c r="D452" i="18" s="1"/>
  <c r="B143" i="29" s="1"/>
  <c r="D263" i="26"/>
  <c r="D264" i="26" s="1"/>
  <c r="D451" i="26"/>
  <c r="D452" i="26" s="1"/>
  <c r="B147" i="29" s="1"/>
  <c r="D186" i="18"/>
  <c r="D187" i="18" s="1"/>
  <c r="D229" i="18"/>
  <c r="D230" i="18" s="1"/>
  <c r="D285" i="18"/>
  <c r="D318" i="18"/>
  <c r="D319" i="18" s="1"/>
  <c r="D336" i="18"/>
  <c r="D337" i="18" s="1"/>
  <c r="D429" i="18"/>
  <c r="D430" i="18" s="1"/>
  <c r="D54" i="20"/>
  <c r="D55" i="20" s="1"/>
  <c r="D81" i="20"/>
  <c r="D82" i="20" s="1"/>
  <c r="D134" i="20"/>
  <c r="D135" i="20" s="1"/>
  <c r="D146" i="20"/>
  <c r="D147" i="20" s="1"/>
  <c r="D206" i="20"/>
  <c r="D207" i="20" s="1"/>
  <c r="D242" i="20"/>
  <c r="D243" i="20" s="1"/>
  <c r="D263" i="20"/>
  <c r="D264" i="20" s="1"/>
  <c r="D379" i="20"/>
  <c r="D380" i="20" s="1"/>
  <c r="D388" i="20"/>
  <c r="D389" i="20" s="1"/>
  <c r="D399" i="20"/>
  <c r="D400" i="20" s="1"/>
  <c r="D81" i="22"/>
  <c r="D110" i="22"/>
  <c r="D111" i="22" s="1"/>
  <c r="D229" i="22"/>
  <c r="D230" i="22" s="1"/>
  <c r="D242" i="22"/>
  <c r="D263" i="22"/>
  <c r="D264" i="22" s="1"/>
  <c r="D285" i="22"/>
  <c r="D286" i="22" s="1"/>
  <c r="D318" i="22"/>
  <c r="D321" i="22" s="1"/>
  <c r="D322" i="22" s="1"/>
  <c r="D336" i="22"/>
  <c r="D337" i="22" s="1"/>
  <c r="D429" i="22"/>
  <c r="D451" i="22"/>
  <c r="D452" i="22" s="1"/>
  <c r="B145" i="29" s="1"/>
  <c r="D186" i="24"/>
  <c r="D187" i="24" s="1"/>
  <c r="D229" i="24"/>
  <c r="D230" i="24" s="1"/>
  <c r="D242" i="24"/>
  <c r="D263" i="24"/>
  <c r="D264" i="24" s="1"/>
  <c r="D285" i="24"/>
  <c r="D443" i="24"/>
  <c r="D186" i="26"/>
  <c r="D187" i="26" s="1"/>
  <c r="D229" i="26"/>
  <c r="D230" i="26" s="1"/>
  <c r="D285" i="26"/>
  <c r="D288" i="26" s="1"/>
  <c r="D289" i="26" s="1"/>
  <c r="D318" i="26"/>
  <c r="D319" i="26" s="1"/>
  <c r="D336" i="26"/>
  <c r="D337" i="26" s="1"/>
  <c r="D429" i="26"/>
  <c r="D430" i="26"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4" i="25"/>
  <c r="D194" i="23"/>
  <c r="D194" i="21"/>
  <c r="D194" i="19"/>
  <c r="D245" i="26"/>
  <c r="D246" i="26" s="1"/>
  <c r="D243" i="26"/>
  <c r="D286" i="26"/>
  <c r="D321" i="26"/>
  <c r="D322" i="26" s="1"/>
  <c r="D432" i="26"/>
  <c r="D433" i="26" s="1"/>
  <c r="B138" i="29" s="1"/>
  <c r="D501" i="26"/>
  <c r="B183" i="29" s="1"/>
  <c r="D149" i="26"/>
  <c r="D150" i="26" s="1"/>
  <c r="D164" i="26"/>
  <c r="D189" i="26"/>
  <c r="D190" i="26" s="1"/>
  <c r="D400" i="26"/>
  <c r="D402" i="26"/>
  <c r="D403" i="26" s="1"/>
  <c r="D38" i="26"/>
  <c r="D347" i="26"/>
  <c r="D449" i="26"/>
  <c r="D286" i="24"/>
  <c r="D245" i="24"/>
  <c r="D246" i="24" s="1"/>
  <c r="D243" i="24"/>
  <c r="D147" i="24"/>
  <c r="D149" i="24"/>
  <c r="D150" i="24" s="1"/>
  <c r="D164" i="24"/>
  <c r="D400" i="24"/>
  <c r="D402" i="24"/>
  <c r="D403" i="24" s="1"/>
  <c r="D96" i="24"/>
  <c r="D97" i="24" s="1"/>
  <c r="D82" i="24"/>
  <c r="D321" i="24"/>
  <c r="D322" i="24" s="1"/>
  <c r="D319" i="24"/>
  <c r="D38" i="24"/>
  <c r="D347" i="24"/>
  <c r="D288" i="22"/>
  <c r="D289" i="22" s="1"/>
  <c r="D349" i="22"/>
  <c r="D350" i="22" s="1"/>
  <c r="D347" i="22"/>
  <c r="D40" i="22"/>
  <c r="D41" i="22" s="1"/>
  <c r="D38" i="22"/>
  <c r="D501" i="22"/>
  <c r="B181" i="29" s="1"/>
  <c r="D402" i="22"/>
  <c r="D403" i="22" s="1"/>
  <c r="D400" i="22"/>
  <c r="D164" i="22"/>
  <c r="D189" i="22"/>
  <c r="D190" i="22" s="1"/>
  <c r="D432" i="22"/>
  <c r="D433" i="22" s="1"/>
  <c r="B136" i="29" s="1"/>
  <c r="D430" i="22"/>
  <c r="D82" i="22"/>
  <c r="D243" i="22"/>
  <c r="D319" i="22"/>
  <c r="D449" i="22"/>
  <c r="D501" i="20"/>
  <c r="B180" i="29" s="1"/>
  <c r="D164" i="20"/>
  <c r="D451" i="20"/>
  <c r="D452" i="20" s="1"/>
  <c r="B144" i="29" s="1"/>
  <c r="D347" i="20"/>
  <c r="D40" i="20"/>
  <c r="D41" i="20" s="1"/>
  <c r="D449" i="20"/>
  <c r="D321" i="18"/>
  <c r="D322" i="18" s="1"/>
  <c r="D501" i="18"/>
  <c r="B179" i="29" s="1"/>
  <c r="D243" i="18"/>
  <c r="D164" i="18"/>
  <c r="D38" i="18"/>
  <c r="D347" i="18"/>
  <c r="D449" i="18"/>
  <c r="D432" i="20" l="1"/>
  <c r="D433" i="20" s="1"/>
  <c r="B135" i="29" s="1"/>
  <c r="D349" i="20"/>
  <c r="D350" i="20" s="1"/>
  <c r="D319" i="20"/>
  <c r="D288" i="20"/>
  <c r="D289" i="20" s="1"/>
  <c r="B99" i="29" s="1"/>
  <c r="D149" i="20"/>
  <c r="D150" i="20" s="1"/>
  <c r="B72" i="29" s="1"/>
  <c r="D96" i="20"/>
  <c r="D97" i="20" s="1"/>
  <c r="B63" i="29" s="1"/>
  <c r="D197" i="21"/>
  <c r="D198" i="21" s="1"/>
  <c r="B11" i="21" s="1"/>
  <c r="D197" i="25"/>
  <c r="D198" i="25" s="1"/>
  <c r="B11" i="25" s="1"/>
  <c r="D96" i="22"/>
  <c r="D97" i="22" s="1"/>
  <c r="D430" i="24"/>
  <c r="D189" i="24"/>
  <c r="D190" i="24" s="1"/>
  <c r="D82" i="26"/>
  <c r="D245" i="20"/>
  <c r="D246" i="20" s="1"/>
  <c r="B90" i="29" s="1"/>
  <c r="D189" i="20"/>
  <c r="D190" i="20" s="1"/>
  <c r="B81" i="29" s="1"/>
  <c r="D197" i="23"/>
  <c r="D198" i="23" s="1"/>
  <c r="B11" i="23" s="1"/>
  <c r="D197" i="27"/>
  <c r="D198" i="27" s="1"/>
  <c r="B11" i="27" s="1"/>
  <c r="D245" i="22"/>
  <c r="D246" i="22" s="1"/>
  <c r="D402" i="20"/>
  <c r="D403" i="20" s="1"/>
  <c r="B126" i="29" s="1"/>
  <c r="D96" i="18"/>
  <c r="D97" i="18" s="1"/>
  <c r="D402" i="18"/>
  <c r="D403" i="18" s="1"/>
  <c r="B125" i="29" s="1"/>
  <c r="D432" i="18"/>
  <c r="D433" i="18" s="1"/>
  <c r="B134" i="29" s="1"/>
  <c r="D288" i="18"/>
  <c r="D289" i="18" s="1"/>
  <c r="B98" i="29" s="1"/>
  <c r="D286" i="18"/>
  <c r="D189" i="18"/>
  <c r="D190" i="18" s="1"/>
  <c r="B80" i="29" s="1"/>
  <c r="D149" i="18"/>
  <c r="D150" i="18" s="1"/>
  <c r="B71" i="29" s="1"/>
  <c r="D147" i="18"/>
  <c r="D197" i="19"/>
  <c r="D198" i="19" s="1"/>
  <c r="B11" i="19" s="1"/>
  <c r="D349" i="24"/>
  <c r="D350" i="24" s="1"/>
  <c r="D349" i="18"/>
  <c r="D350" i="18" s="1"/>
  <c r="B116" i="29" s="1"/>
  <c r="D245" i="18"/>
  <c r="D246" i="18" s="1"/>
  <c r="B89" i="29" s="1"/>
  <c r="D149" i="22"/>
  <c r="D150" i="22" s="1"/>
  <c r="B73" i="29" s="1"/>
  <c r="D288" i="24"/>
  <c r="D289" i="24" s="1"/>
  <c r="D349" i="26"/>
  <c r="D350" i="26" s="1"/>
  <c r="D504" i="26"/>
  <c r="D505" i="26" s="1"/>
  <c r="D504" i="24"/>
  <c r="D505" i="24" s="1"/>
  <c r="B53" i="29"/>
  <c r="B93" i="29"/>
  <c r="B75" i="29"/>
  <c r="B128" i="29"/>
  <c r="B101" i="29"/>
  <c r="B100" i="29"/>
  <c r="B55" i="29"/>
  <c r="B107" i="29"/>
  <c r="A8" i="16"/>
  <c r="B192" i="29"/>
  <c r="B191" i="29"/>
  <c r="B129" i="29"/>
  <c r="B127" i="29"/>
  <c r="B120" i="29"/>
  <c r="B119" i="29"/>
  <c r="B118" i="29"/>
  <c r="B117" i="29"/>
  <c r="B111" i="29"/>
  <c r="B110" i="29"/>
  <c r="B109" i="29"/>
  <c r="B108" i="29"/>
  <c r="B102" i="29"/>
  <c r="B92" i="29"/>
  <c r="B91" i="29"/>
  <c r="B84" i="29"/>
  <c r="B83" i="29"/>
  <c r="B82" i="29"/>
  <c r="B74" i="29"/>
  <c r="B66" i="29"/>
  <c r="B65" i="29"/>
  <c r="B64" i="29"/>
  <c r="B57" i="29"/>
  <c r="B56" i="29"/>
  <c r="B54" i="29"/>
  <c r="B12" i="26" l="1"/>
  <c r="B39" i="29"/>
  <c r="B29" i="29"/>
  <c r="D504" i="20"/>
  <c r="D505" i="20" s="1"/>
  <c r="D504" i="22"/>
  <c r="D505" i="22" s="1"/>
  <c r="B12" i="24"/>
  <c r="B38" i="29"/>
  <c r="B28" i="29"/>
  <c r="D504" i="18"/>
  <c r="D505" i="18" s="1"/>
  <c r="B12"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26" i="29"/>
  <c r="B36" i="29"/>
  <c r="B12" i="22"/>
  <c r="B37" i="29"/>
  <c r="B27" i="29"/>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<sst xmlns="http://schemas.openxmlformats.org/spreadsheetml/2006/main" count="4457" uniqueCount="633">
  <si>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</si>
  <si>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</si>
  <si>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</si>
  <si>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</si>
  <si>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</si>
  <si>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</si>
  <si>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</si>
  <si>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</si>
  <si>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</si>
  <si>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</si>
  <si>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</si>
  <si>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</si>
  <si>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</si>
  <si>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</si>
  <si>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</si>
  <si>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</si>
  <si>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</si>
  <si>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</si>
  <si>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</si>
  <si>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</si>
  <si>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</si>
  <si>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</si>
  <si>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</si>
  <si>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</si>
  <si>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</si>
  <si>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</si>
  <si>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</si>
  <si>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</si>
  <si>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</si>
  <si>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</si>
  <si>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</si>
  <si>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</si>
  <si>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</si>
  <si>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</si>
  <si>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</si>
  <si>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</si>
  <si>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</si>
  <si>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</si>
  <si>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</si>
  <si>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</si>
  <si>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</si>
  <si>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</si>
  <si>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</si>
  <si>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</si>
  <si>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</si>
  <si>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</si>
  <si>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</si>
  <si>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</si>
  <si>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</si>
  <si>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</si>
  <si>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</si>
  <si>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</si>
  <si>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</si>
  <si>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</si>
  <si>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</si>
  <si>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</si>
  <si>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</si>
  <si>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</si>
  <si>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</si>
  <si>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</si>
  <si>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</si>
  <si>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</si>
  <si>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</si>
  <si>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</si>
  <si>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</si>
  <si>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</si>
  <si>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</si>
  <si>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</si>
  <si>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</si>
  <si>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</si>
  <si>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</si>
  <si>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</si>
  <si>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</si>
  <si>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</si>
  <si>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</si>
  <si>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</si>
  <si>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</si>
  <si>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</si>
  <si>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</si>
  <si>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</si>
  <si>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</si>
  <si>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</si>
  <si>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</si>
  <si>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</si>
  <si>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</si>
  <si>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</si>
  <si>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</si>
  <si>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</si>
  <si>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</si>
  <si>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</si>
  <si>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</si>
  <si>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</si>
  <si>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</si>
  <si>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</si>
  <si>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</si>
  <si>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</si>
  <si>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</si>
  <si>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</si>
  <si>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</si>
  <si>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</si>
  <si>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</si>
  <si>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</si>
  <si>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</si>
  <si>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</si>
  <si>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</si>
  <si>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</si>
  <si>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</si>
  <si>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</si>
  <si>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</si>
  <si>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</si>
  <si>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</si>
  <si>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</si>
  <si>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</si>
  <si>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</si>
  <si>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</si>
  <si>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</si>
  <si>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</si>
  <si>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</si>
  <si>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</si>
  <si>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</si>
  <si>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</si>
  <si>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</si>
  <si>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</si>
  <si>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</si>
  <si>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</si>
  <si>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</si>
  <si>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</si>
  <si>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</si>
  <si>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</si>
  <si>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</si>
  <si>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</si>
  <si>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</si>
  <si>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</si>
  <si>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</si>
  <si>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</si>
  <si>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</si>
  <si>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</si>
  <si>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</si>
  <si>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</si>
  <si>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</si>
  <si>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</si>
  <si>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</si>
  <si>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</si>
  <si>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</si>
  <si>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</si>
  <si>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</si>
  <si>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</si>
  <si>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</si>
  <si>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</si>
  <si>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</si>
  <si>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</si>
  <si>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</si>
  <si>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</si>
  <si>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</si>
  <si>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</si>
  <si>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</si>
  <si>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</si>
  <si>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</si>
  <si>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</si>
  <si>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</si>
  <si>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</si>
  <si>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</si>
  <si>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</si>
  <si>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</si>
  <si>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</si>
  <si>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</si>
  <si>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</si>
  <si>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</si>
  <si>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</si>
  <si>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</si>
  <si>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</si>
  <si>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</si>
  <si>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</si>
  <si>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</si>
  <si>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</si>
  <si>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</si>
  <si>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</si>
  <si>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</si>
  <si>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</si>
  <si>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</si>
  <si>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</si>
  <si>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</si>
  <si>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</si>
  <si>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</si>
  <si>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</si>
  <si>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</si>
  <si>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</si>
  <si>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</si>
  <si>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</si>
  <si>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</si>
  <si>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</si>
  <si>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</si>
  <si>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</si>
  <si>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</si>
  <si>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</si>
  <si>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</si>
  <si>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</si>
  <si>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</si>
  <si>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</si>
  <si>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</si>
  <si>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</si>
  <si>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</si>
  <si>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</si>
  <si>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</si>
  <si>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</si>
  <si>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</si>
  <si>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</si>
  <si>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</si>
  <si>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</si>
  <si>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</si>
  <si>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</si>
  <si>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</si>
  <si>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</si>
  <si>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</si>
  <si>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</si>
  <si>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</si>
  <si>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</si>
  <si>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</si>
  <si>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</si>
  <si>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</si>
  <si>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</si>
  <si>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</si>
  <si>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</si>
  <si>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</si>
  <si>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</si>
  <si>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</si>
  <si>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</si>
  <si>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</si>
  <si>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</si>
  <si>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</si>
  <si>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</si>
  <si>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</si>
  <si>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</si>
  <si>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</si>
  <si>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</si>
  <si>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</si>
  <si>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</si>
  <si>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</si>
  <si>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</si>
  <si>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</si>
  <si>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</si>
  <si>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</si>
  <si>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</si>
  <si>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</si>
  <si>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</si>
  <si>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</si>
  <si>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</si>
  <si>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</si>
  <si>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</si>
  <si>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</si>
  <si>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</si>
  <si>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</si>
  <si>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</si>
  <si>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</si>
  <si>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</si>
  <si>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</si>
  <si>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</si>
  <si>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</si>
  <si>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</si>
  <si>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</si>
  <si>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</si>
  <si>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</si>
  <si>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</si>
  <si>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</si>
  <si>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</si>
  <si>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</si>
  <si>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</si>
  <si>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</si>
  <si>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</si>
  <si>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</si>
  <si>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</si>
  <si>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</si>
  <si>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</si>
  <si>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</si>
  <si>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</si>
  <si>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</si>
  <si>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</si>
  <si>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</si>
  <si>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</si>
  <si>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</si>
  <si>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</si>
  <si>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</si>
  <si>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</si>
  <si>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</si>
  <si>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</si>
  <si>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</si>
  <si>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</si>
  <si>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</si>
  <si>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</si>
  <si>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</si>
  <si>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</si>
  <si>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</si>
  <si>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</si>
  <si>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</si>
  <si>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</si>
  <si>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</si>
  <si>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</si>
  <si>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</si>
  <si>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</si>
  <si>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</si>
  <si>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</si>
  <si>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</si>
  <si>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</si>
  <si>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</si>
  <si>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</si>
  <si>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</si>
  <si>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</si>
  <si>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</si>
  <si>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</si>
  <si>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</si>
  <si>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</si>
  <si>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</si>
  <si>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</si>
  <si>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</si>
  <si>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</si>
  <si>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</si>
  <si>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</si>
  <si>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</si>
  <si>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</si>
  <si>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</si>
  <si>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</si>
  <si>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</si>
  <si>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</si>
  <si>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</si>
  <si>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</si>
  <si>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</si>
  <si>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</si>
  <si>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</si>
  <si>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</si>
  <si>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</si>
  <si>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</si>
  <si>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</si>
  <si>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</si>
  <si>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</si>
  <si>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</si>
  <si>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</si>
  <si>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</si>
  <si>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</si>
  <si>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</si>
  <si>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</si>
  <si>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</si>
  <si>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</si>
  <si>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</si>
  <si>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</si>
  <si>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</si>
  <si>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</si>
  <si>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</si>
  <si>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</si>
  <si>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</si>
  <si>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</si>
  <si>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</si>
  <si>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</si>
  <si>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</si>
  <si>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</si>
  <si>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</si>
  <si>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</si>
  <si>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</si>
  <si>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</si>
  <si>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</si>
  <si>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</si>
  <si>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</si>
  <si>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</si>
  <si>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</si>
  <si>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</si>
  <si>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</si>
  <si>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</si>
  <si>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</si>
  <si>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</si>
  <si>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</si>
  <si>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</si>
  <si>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</si>
  <si>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</si>
  <si>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</si>
  <si>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</si>
  <si>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</si>
  <si>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</si>
  <si>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</si>
  <si>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</si>
  <si>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</si>
  <si>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</si>
  <si>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</si>
  <si>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</si>
  <si>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</si>
  <si>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</si>
  <si>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</si>
  <si>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</si>
  <si>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</si>
  <si>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</si>
  <si>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</si>
  <si>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</si>
  <si>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</si>
  <si>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</si>
  <si>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</si>
  <si>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</si>
  <si>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</si>
  <si>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</si>
  <si>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</si>
  <si>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</si>
  <si>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</si>
  <si>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</si>
  <si>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</si>
  <si>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</si>
  <si>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</si>
  <si>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</si>
  <si>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</si>
  <si>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</si>
  <si>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</si>
  <si>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</si>
  <si>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</si>
  <si>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</si>
  <si>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</si>
  <si>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Boumhal</t>
  </si>
  <si>
    <t>Dr Hend KAMOUN</t>
  </si>
  <si>
    <t>Directeur magasin et chefs rayons</t>
  </si>
  <si>
    <t>manque d'enregistrement du contrôle a la reception des poissons livrés par l'entrepot</t>
  </si>
  <si>
    <t>les certificats de salubrité ne sont pas communiquées au magasin, manque d'enregistrement du contrôle a la reception des produits surgelés chahia acceptés le 06/03/17, manque d'enregistrement du contrôle etiquetage, DLC et de la presence du certificat de salubrité sur les fiches de controle à la reception</t>
  </si>
  <si>
    <t xml:space="preserve">Les circuits d'évacuation des déchets et de la réception de matière première étaient confondus: risque de contamination croisée. Une instruction évoquant les horaires de sortie des déchets est à prévoir. </t>
  </si>
  <si>
    <t>manque du thermomètre a sonde</t>
  </si>
  <si>
    <t>utilisation d'un bouchon d'eau de javel pour 4l d'eau (une formation sur place a été faite), prevoir un gobelet pour le dosage de l'eau de javel</t>
  </si>
  <si>
    <t>le batteur nécessite un entretien vu que le revetement de cet équipement est décollé avec risque de chutes de corps étrangers dans les préparations</t>
  </si>
  <si>
    <t>température verifiée au linéaire est 5°C</t>
  </si>
  <si>
    <t>eau tiede dans tous les rayons</t>
  </si>
  <si>
    <t>veiller à enregistrer sur la fiche de suivi des corps étrangers et a la remplir quotidiennement</t>
  </si>
  <si>
    <t>1/La boulangerie ouvrait sur le couloir du local poubelle de la boucherie. Prévoir des rideaux lanières à ce niveau.
2/Le revêtement du sol du laboratoire était usé et troué, des carreaux de carrelage étaient  démontés et/ou fissurés.</t>
  </si>
  <si>
    <t>L'afficheur n'était pas fonctionnel le jour de l'audit.</t>
  </si>
  <si>
    <t>Revêtement usée du meuble froid.</t>
  </si>
  <si>
    <t>résultats des analyses non communiqués au nouveau directeur magasin</t>
  </si>
  <si>
    <t>filtres de la hotte en cours de nettoyage</t>
  </si>
  <si>
    <t>manque d'enregistrement des températures du meuble réfrigéré pour le mois de fevrier 2017</t>
  </si>
  <si>
    <t>manque d'etancheité au niveau de la porte de la chambre froide negative</t>
  </si>
  <si>
    <t>température verifiée est 4,1°C et température affichée 3,0°C</t>
  </si>
  <si>
    <t>afficher l'instruction de desinfection des legumes et œufs, manque de troplein pour boucher le bac et absence de gobelet pour dosage de l'eau de javel. (Une formation a été faite sur place)</t>
  </si>
  <si>
    <t>produit mini financier  fabriqué sur place identifié par produit décongelé a ne pas recongeler.
étiquette illisible, revoir le format de l’étiquette pour chouquette à la crème et soiréex12. etiquette tarte chocolat et gateau café contient dans la composition fruits secs alors que les produits n'en contiennent pas,  etiquette cake sorgho ne contient pas sorgho et contient raisin sec alors que le cake ne comprend pas raisin sec</t>
  </si>
  <si>
    <t>Revoir l’emplacement de la presse cartons qui est placée devant le monte charges actuellement, elle entrave le passage vers le monte charge</t>
  </si>
  <si>
    <t>Assurer l'identification des fromages entamés</t>
  </si>
  <si>
    <t>ancienne version de fiche de tracabilité utilisée</t>
  </si>
  <si>
    <t>5 thermomètres afficheurs sont non fonctionnels aux meubles fromages/charcuterie. Température vérifiées est 0,3°C</t>
  </si>
  <si>
    <t>Cheveux partiellement couverts pour le personnel feminin de volaille trad, manque de chaussures de travail pour le personnel boucherie</t>
  </si>
  <si>
    <t>DLC merguez dinde sur l'étiquette carrefour 14/03/17&gt; DLC du fournisseur 12/03/17</t>
  </si>
  <si>
    <t>ancienne version de fiches de tracabilité utilisée (une formation a été faite sur place)</t>
  </si>
  <si>
    <t>poubelle a pedale du traiteur cassée, poubelle volaille trad sans couvercle</t>
  </si>
  <si>
    <t>éviter d'entreposer les sacs d'emballages à meme le sol</t>
  </si>
  <si>
    <t>Le sol dans le laboratoire était crevassé.</t>
  </si>
  <si>
    <t>Jointures déchiquetées de la chambre froide des volailles.</t>
  </si>
  <si>
    <t>fuite d'eau au niveau de l'evaporateur de la chambre froide volailles</t>
  </si>
  <si>
    <t>Deux afficheurs étaient installés au niveau du meuble froid boucherie, un seul était fonctionnel. Température affichée au linéaire 2°C et température vérifiée 1,3°C</t>
  </si>
  <si>
    <t>Les tubes néons dans la chambre froide n'étaient pas protégés. Néon non fonctionnel au niveau chambre froide positive</t>
  </si>
  <si>
    <t>fuite d'eau au niveau de l'evaporateur de la chambre froide positive</t>
  </si>
  <si>
    <t>chambre froide négative en réparation</t>
  </si>
  <si>
    <t>température verifiée est -17°C et Température affichée est -20°C</t>
  </si>
  <si>
    <t>Les tuyaux d'évacuation des eaux de glaçage de l'étal étaient décalés par rapport au système de drainage mis en place, des seaux de récupération étaient utilisés. Déposer l'étal de manière à assurer l'évacuation directe de l'eau dans le système de drainage installé.</t>
  </si>
  <si>
    <t>rapport non communiqué au nouveau chef de réception, manque du plan d'action pour le rayon poissonnerie, fleg, epices olives</t>
  </si>
  <si>
    <t>palette sale dans la chambre froide</t>
  </si>
  <si>
    <t>etiquetage du fournisseur le ptit fresh non conforme: manque de l'indication de la température de conservation</t>
  </si>
  <si>
    <t>sol sale sous le linéaire</t>
  </si>
  <si>
    <t xml:space="preserve">Traces de rouille au niveau du sol de la chambre froide </t>
  </si>
  <si>
    <t>nécessité de repeindre le sol et murs de la réserve</t>
  </si>
  <si>
    <t>préence de toiles d'araignée sur les murs</t>
  </si>
  <si>
    <t>présence d'oiseaux au niveau de la réserve sèche</t>
  </si>
  <si>
    <t>manque d'eclairage au niveau de la chambre froide positive</t>
  </si>
  <si>
    <t>Eviter de tapisser les palettes par du carton</t>
  </si>
  <si>
    <t>revoir avec le fournisseur le remplissage des bidons d'huile d'olives 2L: différents niveaux d'huiles ont été constatés</t>
  </si>
  <si>
    <t>Le local poubelle était sale, une odeur nauséabonde s'en dégageait. Traces de moisissures au niveau plafond et murs de ce local</t>
  </si>
  <si>
    <t>L'huile de friture usagée était entreposée dans une citerne non identifiée devant la porte de la chambre froide des matières premières (traiteur) . Siphon colmaté par les dechets au niveau couloir chambres froides</t>
  </si>
  <si>
    <t>Les dernieres analyses coproparasitologiques datent de juin 2016</t>
  </si>
  <si>
    <t>plan de formation non recu</t>
  </si>
  <si>
    <t>Prévoir des moustiquaires au niveau des fenêtres des sanitaires.</t>
  </si>
  <si>
    <t>Absence des distributeurs savon dans les sanitaires et dans le rayon charcuteries/fromages.</t>
  </si>
  <si>
    <t>Absence des distributeurs papier dans les sanitaires et les rayons poissonnerie et charcuteries/fromages, ceux des rayons traiteur, boucherie et pâtisserie étaient dépourvus de leur cache.</t>
  </si>
  <si>
    <t>Le lave-main dans la boulangerie n'était pas fonctionnel.</t>
  </si>
  <si>
    <t>Développement de rouille au niveau du:
1/ Sol des laboratoires et des plonges de la pâtisserie et de la boucherie 
2/ Revêtement murale des chambres froides charcuteries/fromages et chambre de pousse pâtisserie
3/ Portières fleg.</t>
  </si>
  <si>
    <t>La station de nettoyage dans la boucherie était dépourvue de pistolet, absence de station de nettoyage au traiteur et en poissonnerie</t>
  </si>
  <si>
    <t>Absence de DEIV au niveau du stand de cuisson traiteur, du meuble d'exposition trad de la boucherie et dans le local poubelle.</t>
  </si>
  <si>
    <t>vente des merguez fabriqués le 08/03/17 pendant le 09/03/17 et le 10/03/17 (une formation a été faite sur place)</t>
  </si>
  <si>
    <t>absence de thermometre a sonde</t>
  </si>
  <si>
    <t>absence du thermometre a sonde</t>
  </si>
  <si>
    <t>presence de toiles d'araignée au niveau de la réserve</t>
  </si>
  <si>
    <t>utilisation de la fiche d'enregistrement des températures de la boucherie TRAD</t>
  </si>
  <si>
    <t>Chefs rayons</t>
  </si>
  <si>
    <t>Absence de thermomètre à sonde.</t>
  </si>
  <si>
    <t>Fournir un thermomètre à ce niveau.</t>
  </si>
  <si>
    <t>Température du laboratoire est 12°C.</t>
  </si>
  <si>
    <t>Le débit d'eau chaude est très faible au niveau de la boucherie.</t>
  </si>
  <si>
    <t>Présence de piqûres de moisissures sur les portes étiquettes du meuble boucherie LS.</t>
  </si>
  <si>
    <t>T° affichée du meuble froid est 2,7°C.</t>
  </si>
  <si>
    <t>La poubelle du stand 'Chahia' est dépourvue de couvercle.
Le système d'ouverture à pédale du rayon traiteur est abimé.</t>
  </si>
  <si>
    <t>Utilisation simultanée du thermomètre traiteur.</t>
  </si>
  <si>
    <t xml:space="preserve">Les fiches de traçabilité manquaient de dates et d'étiquettes balances. </t>
  </si>
  <si>
    <t>Le reste des salades et des plats cuisinés a été stocké au niveau du meuble froid.  Nous rappelons que ces préparations devront être retournés dans la chambre froide.</t>
  </si>
  <si>
    <t>Planche usée</t>
  </si>
  <si>
    <t>Stagnation d'eau au stand poissonnerie.</t>
  </si>
  <si>
    <t>Fournir un thermomètre à sonde à ce niveau.</t>
  </si>
  <si>
    <t>Le glaçage des poissons 'Daurade' était insuffisant à l'ouverture du magasin.</t>
  </si>
  <si>
    <t>La température du meuble surgelé est
-16°C.</t>
  </si>
  <si>
    <t>Le balisage des noms et prix des poissons était uniquement en langue française.</t>
  </si>
  <si>
    <t xml:space="preserve">Le sol est crevassé.
La boulangerie ouvre sur le couloir menant à la boucherie. Prévoir une séparation entre les deux secteurs. </t>
  </si>
  <si>
    <t>Le revêtement interne du meuble froid est écaillé.</t>
  </si>
  <si>
    <t>La protection du présentoir des condiments n'est pas optimale; présence juxtaposée de l'escalator.</t>
  </si>
  <si>
    <t>Présence de souillures sur les portes étiquettes du meuble froid.</t>
  </si>
  <si>
    <t>T° de la chambre froide est 9,6°C.</t>
  </si>
  <si>
    <t>Les jointures de la porte de la chambre froide sont détériorées.</t>
  </si>
  <si>
    <t>Le sol est rugueux et crevassé à plusieurs niveaux.</t>
  </si>
  <si>
    <t>Présence de toiles d'araignée sur les murs et  plafond de la zone de réception.</t>
  </si>
  <si>
    <t xml:space="preserve">Absence de DEIV au rayon traiteur et au local déchets.
Emplacement des DEIV au dessus des linéaires FLEG.
</t>
  </si>
  <si>
    <t>Présence de poussières et de souillures sur les étagères de conserve.</t>
  </si>
  <si>
    <t>Suivi de l'état de santé du personnel à jour (analyses copro, visites médicales…)</t>
  </si>
  <si>
    <t>Thermomètre à sonde non disponible.</t>
  </si>
  <si>
    <t>Fournir un thermomètre à sonde.</t>
  </si>
  <si>
    <t>Le revêtement du sol est écaillé en face de la chambre froide.</t>
  </si>
  <si>
    <t>Taux d'hygrométrie est 53%</t>
  </si>
  <si>
    <t>Le revêtement du sol au stand poissonnerie est crevassé.</t>
  </si>
  <si>
    <t>Renforcer la lutte contre les nuisibles.</t>
  </si>
  <si>
    <t>Le revêtement du sol est crevassé au stand.</t>
  </si>
  <si>
    <t>Assurer le nettoyage approfondi des grilles de la hotte.</t>
  </si>
  <si>
    <t>Présence de rouille au revêtement du sol sous la plonge.
Développement de rouille au plafond de la chambre froide poissonnerie à coté de  la gaine de la fabrique de glace.
Développement de la rouille au sol du laboratoire pâtisserie.
Développement de rouille en bas de la chambre froide FLEG.</t>
  </si>
  <si>
    <t>Remplacer les instructions qui ont développé de la moisissure (boucherie et poissonnerie).</t>
  </si>
  <si>
    <t>Stagnation d'eau au stand poissonnerie vu la fuite d'eau de la station RIA.</t>
  </si>
  <si>
    <t>Les échantillons vérifiés étaient conformes.</t>
  </si>
  <si>
    <t>Utilisation de produits de nettoyage à usage domestique dans la boulangerie.</t>
  </si>
  <si>
    <t>Développement de la rouille en bas des plonges de la pâtisserie et traiteur.
Développement de rouille sur la douchette de la plonge boulangerie.</t>
  </si>
  <si>
    <t>Les DEIV au rayon FLEG étaient remplis de cadavres d'insectes.
Présence des appâts chimiques dépourvus de protection au niveau de la réserve sèche.</t>
  </si>
  <si>
    <t>Mme Meriam CHOUCHENE &amp; M. Bilel HAMDI</t>
  </si>
  <si>
    <t>T (affichée): 16,5°C
T (mesurée): 21,3°C :élevée</t>
  </si>
  <si>
    <t>Renforcer la climatisation de ce local.</t>
  </si>
  <si>
    <t>T (affichée) chambre froide : 6,8°C</t>
  </si>
  <si>
    <t>La station de nettoyage est abimée au niveau de la boucherie.
Absence de station au stand poissonnerie. Utilisation de l'eau de RIA au niveau de la poissonnerie. Présence d'une fuite d'eau au pistolet du RIA.
Présence de fuite à la douchette de la plonge pâtisserie.</t>
  </si>
  <si>
    <t>Même chambre froide pour matière première et produits finis.
Entreposage des sacs à sucre et farine sur des palettes en bois. Prévoir des palettes en plastique facilement lavables pour cet effet.</t>
  </si>
  <si>
    <t xml:space="preserve">La température ambiante du secteur froid était élevée vu la panne des évaporateurs. On note que des préparations sensibles tel que la crème pâtissière ont été fabriquées à une température ambiante dépassant les 20°C. </t>
  </si>
  <si>
    <t>Entreposage de l'armoire froide des œufs dans le secteur chaud de la boulangerie. Il est préférable d'envisager un autre emplacement en dehors des locaux sensibles pour éviter le risque de contamination croisée par des germes pathogènes (tel que la Salmonelle).</t>
  </si>
  <si>
    <t>Réparer  ou remplacer le thermomètre à sonde.</t>
  </si>
  <si>
    <t>Utilisation d'une bouteille en PET pour le dosage de volume d'eau dans les bacs. Il s'agit d'un matériau à utilisation unique. Prévoir un dispositif apte au contact avec les aliments et apte à l'utilisation multiple pour cet effet.</t>
  </si>
  <si>
    <r>
      <t xml:space="preserve">Présence des piqûres de moisissures au plafond du laboratoire. 
</t>
    </r>
    <r>
      <rPr>
        <sz val="11"/>
        <rFont val="Calibri"/>
        <family val="2"/>
        <scheme val="minor"/>
      </rPr>
      <t>L’état de propreté de la planche de découpe de la boucherie était insatisfaisant. Un rabotage est nécessaire pour cet ustensile.</t>
    </r>
    <r>
      <rPr>
        <sz val="11"/>
        <color theme="1"/>
        <rFont val="Calibri"/>
        <family val="2"/>
        <scheme val="minor"/>
      </rPr>
      <t xml:space="preserve">
</t>
    </r>
  </si>
  <si>
    <t>Présence d'un thermomètre dont l'état de fonctionnement n'était pas assuré. Le chef rayon affirme que ce dispositif n'est plus valable.</t>
  </si>
  <si>
    <t xml:space="preserve">La fiche de fabrication a une mise en page erronée; le nombre de cases a été modifié avant impression. </t>
  </si>
  <si>
    <t>Port de pantalon de ville et de bijoux (boucles d'oreille et bracelet). 
Absence de badges.
Respecter la charte vestimentaire.</t>
  </si>
  <si>
    <t>Présence des fientes d'oiseaux et des toiles d'araignées sur les murs et plafond de la réserve.</t>
  </si>
  <si>
    <t>Stockage des sacs à sucre à même le sol. Prévoir des palettes en bon état et facilement nettoyables pour cet effet.</t>
  </si>
  <si>
    <t xml:space="preserve">La date de retrait n’était pas respectée pour le colin d’Alaska congelé 06/2017
</t>
  </si>
  <si>
    <t>Renforcer le suivi des dates limites des produits exposés.</t>
  </si>
  <si>
    <t>Absence de papier essuie-mains aux sanitaires hommes et femmes.</t>
  </si>
  <si>
    <t>Fournir du papier essuie-mains aux sanitaires.</t>
  </si>
  <si>
    <t>Absence de contrôle d'hygiène personnelle sauf pour la pâtisserie.</t>
  </si>
  <si>
    <t>Non respect de la dose d'eau de javel pour la décontamination des œufs et des fruits. Prévoir un gobelet pour faciliter le dosage.</t>
  </si>
  <si>
    <t>Entreposage des emballages sur des paniers en rotin; ces éléments présentaient des piqûres de moisissures. Prévoir des éléments de stockage facilement nettoyables.</t>
  </si>
  <si>
    <t>Absence d'enregistrement des paramètres relatifs au refroidissement des crèmes faute de l'absence du thermomètre et de l'enregistrement en question.
Une formation a été réalisée sur place  sur ce sujet.</t>
  </si>
  <si>
    <t>Durée d'exposition des produits</t>
  </si>
  <si>
    <t>Vu l'agencement juxtaposé des chambres froides volaille trad. avec les chambres froides traiteur, le risque de contamination croisée devient élevé lors du ravitaillement des deux rayons.
Une séparation dans le temps doit être instaurée lors de sortie des denrées alimentaires de différente nature. Un affichage dans ce sens doit être communiqué.</t>
  </si>
  <si>
    <t>Stockage des matières premières et des produits finis dans la même chambre froide. La séparation des produits n'était pas optimale (carcasse de viande à coté des merguez).
Egalement les viandes rouges et blanches étaient stockées dans cette même enceinte frigorifique.</t>
  </si>
  <si>
    <t xml:space="preserve">Respect des durées de vie des produits trad. exposés dans le stand </t>
  </si>
  <si>
    <t xml:space="preserve">Glaçage étiquetage des produits </t>
  </si>
  <si>
    <t>Stockage des œufs dans la zone de réception (partie extérieure). La protection contre la chaleur et l'exposition au soleil ne pourra être optimale.</t>
  </si>
  <si>
    <t>Présence d'un lot de fromage camembert 'Souani' périmés depuis 06/06/2017.</t>
  </si>
  <si>
    <t xml:space="preserve">Absence d'odeur nauséabonde </t>
  </si>
  <si>
    <t>Présence du référentiel 2016 au rayon traiteur. Uniquement la première page appartenait au référentiel 2017.</t>
  </si>
  <si>
    <t>Les analyses copro parasitologies sont prévues en mois de juin.</t>
  </si>
  <si>
    <t>Le tapis du laminoir est troué.
Fusionnement du revêtement mural juxtaposé à la cuisinière à gaz.</t>
  </si>
  <si>
    <t xml:space="preserve">T°(affichée) chambre froide: 4,8°C
</t>
  </si>
  <si>
    <t>Le faux plafond du stand est jaunâtre par les résidus de graisse.</t>
  </si>
  <si>
    <t>Le thermostat est défaillant; il ne donne pas la température réelle. La température maximale est égale à 130°C.
Egalement, l'indicateur ne présente pas de graduation de température. 
La poignée de la rôtissoire est démontée.</t>
  </si>
  <si>
    <t>Vérifier le bon fonctionnement du thermostat.
Fixer la poignée de la rôtissoire.</t>
  </si>
  <si>
    <t xml:space="preserve">Les mentions des températures de cuisson au cadencier de friture étaient erronées. Toutes les températures étaient conformes malgré le mauvais fonctionnement du thermostat de la friteuse; </t>
  </si>
  <si>
    <t xml:space="preserve">Planche de découpe usée.
Surchauffe de la plaque de scellage de la machine d'emballage. En effet, des traces de brûlures ont été constatées sur les barquettes de viandes.
une hachoir à viande en panne est maintenue dans le couloir d’accès du personnel au magasin.
</t>
  </si>
  <si>
    <t>Absence de dispositif de papier essuie-mains au niveau de la boucherie.
Absence de dispositif de savon liquide au rayon fromage/charcuterie.</t>
  </si>
  <si>
    <t>Absence de dispositif de papier essuie-mains au niveaux des vestiaires hommes.</t>
  </si>
  <si>
    <t>La porte de la réserve sèche est en bois. Egalement le système de fermeture de la porte est défaillant.</t>
  </si>
  <si>
    <t xml:space="preserve">Les jointures de la chambre froide positive sont détériorées.
L'emplacement de la chambre froide volaille trad. est juxtaposé aux chambres froides traiteur; même couloir.
</t>
  </si>
  <si>
    <t>Le meuble volaille trad. est adhérent au meuble traiteur.
La vitre du meuble d'exposition des pizzas est absente.</t>
  </si>
  <si>
    <t>Le revêtement du sol est écaillé.
Les jointures de la porte du laboratoire sont détériorées.</t>
  </si>
  <si>
    <t>Egouttage depuis l'évaporateur du sas.
Présence des piqûres de moisissures au niveau des grilles d'aération de l'évaporateur du laboratoire.</t>
  </si>
  <si>
    <t>T° affichée du meuble volaille trad. est 6,2°C et T° de l'escalope est 5,2°C</t>
  </si>
  <si>
    <t>Réparer les stations de nettoyage.
Prévoir suffisamment de stations de nettoyage dans les laboratoires.</t>
  </si>
  <si>
    <t>Procéder à un traitement antirouille pour ces dispositifs.</t>
  </si>
  <si>
    <t>La graisse déborde des siphons du laboratoire et rayon traiteur.
Le siphon au labo pâtisserie est bouché.
La conduite d'évacuation des eaux usées est défoncée dans la zone de réception.</t>
  </si>
  <si>
    <t>Taux de réalisation du plan d'action précédent</t>
  </si>
  <si>
    <r>
      <t xml:space="preserve">Remballage des produits 'Bourguignon extra maigre' (DE 06/06; DLC 10/06), Noix de bœuf (DE 06/06, DLC 10/06) et Viandes kamounia (DE 07/06, DLC 10/06). 
</t>
    </r>
    <r>
      <rPr>
        <sz val="11"/>
        <rFont val="Calibri"/>
        <family val="2"/>
        <scheme val="minor"/>
      </rPr>
      <t>Prolongement de la durée de vie des Merguez de dinde (DE 08/06, DLC Carrefour 12/06, DLC fournisseur 11/06).</t>
    </r>
  </si>
  <si>
    <t xml:space="preserve">Interdire la pratique de réemballe et éviter le poste datage des produits reconditionnés.
</t>
  </si>
  <si>
    <t>Le plan d'actions du rayon boucherie n'était pas réalisé sur la trame personalisée.</t>
  </si>
  <si>
    <t>Ecoulement de la graisse sur les grilles de la hotte; le nettoyage externe est nécessaire à ce niveau.</t>
  </si>
  <si>
    <t>Absence de la liste des ingrédients sur l’étiquette Carrefour pour le MAKROUD aux sésames</t>
  </si>
  <si>
    <t>Les chevalets des olives et condiments étaient rouillés.</t>
  </si>
  <si>
    <t>Absence d’afficheur dans le  meuble d’exposition des yaourts.</t>
  </si>
  <si>
    <t>Repeindre les murs et plafond de la réserve.
La zone de stockage des eaux minérales n'est pas optimale contre les rayons de soleil.</t>
  </si>
  <si>
    <t>Présence de petites mouches dans le laboratoire pâtisserie.
Présence d'odeur d'urine de chats dans la réserve de stockage des eaux minérales (placée dans la zone extérieure).
Présence d'oiseaux dans la réserve sèche et dans la zone de réception.</t>
  </si>
  <si>
    <t>Directeur du magasin et chefs rayons</t>
  </si>
  <si>
    <t>Entreposage des sacs à sucre et farine sur des palettes en bois. Prévoir des palettes en plastique facilement lavables pour cet effet.</t>
  </si>
  <si>
    <t>Présence de boites de makroudh koucha datte dont la DLUO est dépassée 23/08/2017</t>
  </si>
  <si>
    <t>renforcer le contrôle de DLC</t>
  </si>
  <si>
    <t>siphon patisserie bouchée à cause du retour des eaux usées provenant du labo traiteur</t>
  </si>
  <si>
    <t>T (affichée) chambre froide : 8,7°C</t>
  </si>
  <si>
    <t>egouttage d'eau au niveau de l'evaporateur de la chambre froide</t>
  </si>
  <si>
    <t>Fusionnement du revêtement mural juxtaposé à la cuisinière à gaz. La porte de l'armoire UV ne se ferme pas</t>
  </si>
  <si>
    <t>Les jointures de la chambre froide positive sont détériorées.</t>
  </si>
  <si>
    <t>le meuble  d’exposition traiteur n’est pas protégé</t>
  </si>
  <si>
    <t>l'indicateurde friteuse ne présente pas de graduation de température. 
La poignée de la rôtissoire est démontée.</t>
  </si>
  <si>
    <t>manque de 2 filtres au niveau de la hotte</t>
  </si>
  <si>
    <t>grilles évaporateurs de la chambre froide positive sont sales</t>
  </si>
  <si>
    <t>présence de traces de moisissures au niveau du bac réfrigéré de fromages</t>
  </si>
  <si>
    <t>température affichée 3,4°C et température vérifiée 2,2°C</t>
  </si>
  <si>
    <t xml:space="preserve">manche de la lame de feuille usée </t>
  </si>
  <si>
    <t xml:space="preserve">sur la fiche de traçabilité de la caille emballée le 24/08/17, les données de la matière première  indiquées concernent le lapin                                                                                Manque de traçabilité des boulettes de viande fabriquées le 24/08/17                                                                                                        Manque d’indication des données de la viande concernant la traçabilité des merguez d’agneaux fabriqués le 24/08/17                                                                             </t>
  </si>
  <si>
    <t>DLC  31/08/17 de l’étiquette balance de brochette de dinde parf est supérieure à la DLC du fournisseur 28/08/17</t>
  </si>
  <si>
    <t>manque de DLC sur l’étiquette balance des boulettes de bœuf</t>
  </si>
  <si>
    <t>température à cœur du poulet trad 3,4°C</t>
  </si>
  <si>
    <t>thermometre afficheur du meuble trad non fonctionnel, Température verifiée au niveau meuble trad 3°C</t>
  </si>
  <si>
    <t>manque de thermometre a sonde et son materiel de desinfection</t>
  </si>
  <si>
    <t>prevoir le thermometre a sonde</t>
  </si>
  <si>
    <t>manque de suivi des températures a cœur des produits</t>
  </si>
  <si>
    <t>Présence des piqûres de moisissures au niveau du plafond de la ch froide volailles</t>
  </si>
  <si>
    <t xml:space="preserve">"Egouttage depuis l'évaporateur du laboratoire et chambre froide volailles
</t>
  </si>
  <si>
    <t>la plaque de scellage est usée elle dégage de la fumée  dans le labo boucherie</t>
  </si>
  <si>
    <t xml:space="preserve">manque cache neon au local poubelles </t>
  </si>
  <si>
    <t>manque de verification du thermomètre depuis le mois de mai 17</t>
  </si>
  <si>
    <t>La température du meuble surgelé est
-20°C.</t>
  </si>
  <si>
    <t>Développement de rouille au plafond de la chambre froide poissonnerie à coté de  la gaine de la fabrique de glace.
Développement de la rouille au sol du laboratoire pâtisserie.
Développement de rouille en bas de la chambre froide FLEG.</t>
  </si>
  <si>
    <t>Présence de salade chikorée rouge et salade paysanne non retirées du linéaire dont la DLC 26/08/17</t>
  </si>
  <si>
    <t>entreposage des sacs de sucre sur les palettes en bois</t>
  </si>
  <si>
    <t>entreposage de l'eau minérale sans abris sous le soleil</t>
  </si>
  <si>
    <t>présence d'oiseaux dans la réserve</t>
  </si>
  <si>
    <t>La zone de stockage des eaux minérales n'est pas optimale contre les rayons de soleil.</t>
  </si>
  <si>
    <t>la porte de la chambre froide yaourt ne se ferme pas</t>
  </si>
  <si>
    <t>absence de lumière dan la chambre froide négative</t>
  </si>
  <si>
    <t xml:space="preserve">les chevalets des olives et condiments étaient en mauvais état avec manque de balises </t>
  </si>
  <si>
    <t>absence de savon liquide dans les vestiaires homme et femmes</t>
  </si>
  <si>
    <t>les analyses coproparasitologiques non réalisées malgré les différentes relances et mails envoyés par le magasin</t>
  </si>
  <si>
    <t>enregistrement non réalisé</t>
  </si>
  <si>
    <t>absence de lumière dans les vestiaires homme</t>
  </si>
  <si>
    <t>Absence de dispositif de savon liquide au niveaux des vestiaires</t>
  </si>
  <si>
    <t>Absence de dispositif de papier essuie-mains au niveau rayon fromage/charcuterie, fuite d'eau au niveau poste lave main fromage/charcuterie</t>
  </si>
  <si>
    <t xml:space="preserve">Le débit d'eau chaude est très faible au niveau de la boucherie. Absence d’eau chaude dans la poissonnerie </t>
  </si>
  <si>
    <t>La poubelle du stand 'Chahia' est dépourvue de couvercle.
Le système d'ouverture à pédale du rayon patisserie est abimé.</t>
  </si>
  <si>
    <t>les deux montes charges en panne</t>
  </si>
  <si>
    <t>réparer les deux monte charges</t>
  </si>
  <si>
    <t>manque le rapport et plan d'action du rayon réception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</si>
</sst>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6" fillId="2" borderId="1" xfId="1" applyNumberFormat="1" applyFont="1" applyFill="1" applyBorder="1" applyAlignment="1" applyProtection="1">
      <alignment horizontal="left" wrapText="1"/>
      <protection locked="0"/>
    </xf>
    <xf numFmtId="0" fontId="11" fillId="0" borderId="0" xfId="0" applyFont="1" applyFill="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19" fillId="0" borderId="1" xfId="0" applyFont="1" applyBorder="1" applyAlignment="1" applyProtection="1">
      <alignment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11" fillId="0" borderId="1" xfId="0" applyFont="1" applyBorder="1" applyAlignment="1">
      <alignment horizontal="left"/>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0" fontId="31" fillId="2" borderId="1" xfId="1" applyFont="1" applyFill="1" applyBorder="1" applyAlignment="1" applyProtection="1">
      <alignment horizontal="left" wrapText="1"/>
      <protection locked="0"/>
    </xf>
    <xf numFmtId="0" fontId="19" fillId="0" borderId="0" xfId="0" applyFont="1" applyAlignment="1" applyProtection="1">
      <alignment vertical="center" wrapText="1"/>
      <protection locked="0"/>
    </xf>
    <xf numFmtId="0" fontId="4" fillId="15" borderId="1" xfId="0" applyFont="1" applyFill="1" applyBorder="1" applyAlignment="1" applyProtection="1">
      <alignment vertical="center" wrapText="1"/>
      <protection hidden="1"/>
    </xf>
    <xf numFmtId="0" fontId="0" fillId="15" borderId="1" xfId="0" applyFill="1" applyBorder="1" applyAlignment="1" applyProtection="1">
      <alignment horizontal="center" vertical="center" wrapText="1"/>
      <protection locked="0"/>
    </xf>
    <xf numFmtId="0" fontId="24" fillId="15" borderId="1" xfId="0" applyFont="1" applyFill="1" applyBorder="1" applyAlignment="1" applyProtection="1">
      <alignment vertical="center" wrapText="1"/>
      <protection locked="0"/>
    </xf>
    <xf numFmtId="0" fontId="6" fillId="15" borderId="1" xfId="0" applyFont="1" applyFill="1" applyBorder="1" applyAlignment="1" applyProtection="1">
      <alignment vertical="center" wrapText="1"/>
      <protection hidden="1"/>
    </xf>
    <xf numFmtId="0" fontId="0" fillId="15" borderId="1" xfId="0" applyFill="1" applyBorder="1" applyAlignment="1" applyProtection="1">
      <alignment vertical="center" wrapText="1"/>
      <protection locked="0"/>
    </xf>
    <xf numFmtId="0" fontId="0" fillId="0" borderId="1" xfId="0" applyBorder="1" applyAlignment="1" applyProtection="1">
      <alignment wrapText="1"/>
    </xf>
    <xf numFmtId="0" fontId="26" fillId="0" borderId="1" xfId="0" applyFont="1" applyFill="1" applyBorder="1" applyAlignment="1" applyProtection="1">
      <alignment horizontal="left" wrapText="1"/>
    </xf>
    <xf numFmtId="0" fontId="53"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0" fontId="53" fillId="0" borderId="1" xfId="0" applyFont="1" applyBorder="1" applyProtection="1">
      <protection locked="0"/>
    </xf>
    <xf numFmtId="0" fontId="53" fillId="0" borderId="4" xfId="0" applyFont="1" applyBorder="1" applyProtection="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c:v>
                </c:pt>
                <c:pt idx="1">
                  <c:v>0.96153846153846156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E58-4CC1-9FC3-9416EE6C86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DE58-4CC1-9FC3-9416EE6C86AB}"/>
            </c:ext>
          </c:extLst>
        </c:ser>
        <c:dLbls>
          <c:showLegendKey val="0"/>
          <c:showVal val="1"/>
          <c:showCatName val="0"/>
          <c:showSerName val="0"/>
          <c:showPercent val="0"/>
          <c:showBubbleSize val="0"/>
        </c:dLbls>
        <c:gapWidth val="75"/>
        <c:overlap val="40"/>
        <c:axId val="180312704"/>
        <c:axId val="180314496"/>
      </c:barChart>
      <c:catAx>
        <c:axId val="18031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14496"/>
        <c:crosses val="autoZero"/>
        <c:auto val="1"/>
        <c:lblAlgn val="ctr"/>
        <c:lblOffset val="100"/>
        <c:noMultiLvlLbl val="0"/>
      </c:catAx>
      <c:valAx>
        <c:axId val="18031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1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0.96153846153846156</c:v>
                </c:pt>
                <c:pt idx="2">
                  <c:v>0.96875</c:v>
                </c:pt>
                <c:pt idx="3">
                  <c:v>0</c:v>
                </c:pt>
                <c:pt idx="4">
                  <c:v>0</c:v>
                </c:pt>
                <c:pt idx="5">
                  <c:v>0</c:v>
                </c:pt>
              </c:numCache>
            </c:numRef>
          </c:val>
          <c:extLst xmlns:c16r2="http://schemas.microsoft.com/office/drawing/2015/06/chart">
            <c:ext xmlns:c16="http://schemas.microsoft.com/office/drawing/2014/chart" uri="{C3380CC4-5D6E-409C-BE32-E72D297353CC}">
              <c16:uniqueId val="{00000000-1910-4900-9C35-70863A11D9B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910-4900-9C35-70863A11D9B2}"/>
            </c:ext>
          </c:extLst>
        </c:ser>
        <c:dLbls>
          <c:showLegendKey val="0"/>
          <c:showVal val="1"/>
          <c:showCatName val="0"/>
          <c:showSerName val="0"/>
          <c:showPercent val="0"/>
          <c:showBubbleSize val="0"/>
        </c:dLbls>
        <c:gapWidth val="75"/>
        <c:overlap val="40"/>
        <c:axId val="127052416"/>
        <c:axId val="127058304"/>
      </c:barChart>
      <c:catAx>
        <c:axId val="12705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058304"/>
        <c:crosses val="autoZero"/>
        <c:auto val="1"/>
        <c:lblAlgn val="ctr"/>
        <c:lblOffset val="100"/>
        <c:noMultiLvlLbl val="0"/>
      </c:catAx>
      <c:valAx>
        <c:axId val="12705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05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0.83333333333333337</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5EF1-4A6F-B2C7-653D3B4C9A8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5EF1-4A6F-B2C7-653D3B4C9A87}"/>
            </c:ext>
          </c:extLst>
        </c:ser>
        <c:dLbls>
          <c:showLegendKey val="0"/>
          <c:showVal val="1"/>
          <c:showCatName val="0"/>
          <c:showSerName val="0"/>
          <c:showPercent val="0"/>
          <c:showBubbleSize val="0"/>
        </c:dLbls>
        <c:gapWidth val="75"/>
        <c:overlap val="40"/>
        <c:axId val="127092992"/>
        <c:axId val="127107072"/>
      </c:barChart>
      <c:catAx>
        <c:axId val="127092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107072"/>
        <c:crosses val="autoZero"/>
        <c:auto val="1"/>
        <c:lblAlgn val="ctr"/>
        <c:lblOffset val="100"/>
        <c:noMultiLvlLbl val="0"/>
      </c:catAx>
      <c:valAx>
        <c:axId val="12710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092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0.875</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D72F-4B60-AB9C-6C3A9692D63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D72F-4B60-AB9C-6C3A9692D633}"/>
            </c:ext>
          </c:extLst>
        </c:ser>
        <c:dLbls>
          <c:showLegendKey val="0"/>
          <c:showVal val="1"/>
          <c:showCatName val="0"/>
          <c:showSerName val="0"/>
          <c:showPercent val="0"/>
          <c:showBubbleSize val="0"/>
        </c:dLbls>
        <c:gapWidth val="75"/>
        <c:overlap val="40"/>
        <c:axId val="127141760"/>
        <c:axId val="127143296"/>
      </c:barChart>
      <c:catAx>
        <c:axId val="127141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143296"/>
        <c:crosses val="autoZero"/>
        <c:auto val="1"/>
        <c:lblAlgn val="ctr"/>
        <c:lblOffset val="100"/>
        <c:noMultiLvlLbl val="0"/>
      </c:catAx>
      <c:valAx>
        <c:axId val="12714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141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0.83333333333333337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8B4-4BDC-A8B8-C351196453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D8B4-4BDC-A8B8-C35119645393}"/>
            </c:ext>
          </c:extLst>
        </c:ser>
        <c:dLbls>
          <c:showLegendKey val="0"/>
          <c:showVal val="1"/>
          <c:showCatName val="0"/>
          <c:showSerName val="0"/>
          <c:showPercent val="0"/>
          <c:showBubbleSize val="0"/>
        </c:dLbls>
        <c:gapWidth val="75"/>
        <c:overlap val="40"/>
        <c:axId val="127198720"/>
        <c:axId val="127200256"/>
      </c:barChart>
      <c:catAx>
        <c:axId val="127198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200256"/>
        <c:crosses val="autoZero"/>
        <c:auto val="1"/>
        <c:lblAlgn val="ctr"/>
        <c:lblOffset val="100"/>
        <c:noMultiLvlLbl val="0"/>
      </c:catAx>
      <c:valAx>
        <c:axId val="127200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198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0.92307692307692313</c:v>
                </c:pt>
                <c:pt idx="1">
                  <c:v>0.90909090909090906</c:v>
                </c:pt>
                <c:pt idx="2">
                  <c:v>0.8928571428571429</c:v>
                </c:pt>
                <c:pt idx="3">
                  <c:v>0</c:v>
                </c:pt>
                <c:pt idx="4">
                  <c:v>0</c:v>
                </c:pt>
                <c:pt idx="5">
                  <c:v>0</c:v>
                </c:pt>
              </c:numCache>
            </c:numRef>
          </c:val>
          <c:extLst xmlns:c16r2="http://schemas.microsoft.com/office/drawing/2015/06/chart">
            <c:ext xmlns:c16="http://schemas.microsoft.com/office/drawing/2014/chart" uri="{C3380CC4-5D6E-409C-BE32-E72D297353CC}">
              <c16:uniqueId val="{00000000-921D-4F66-9813-C05C52E1495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921D-4F66-9813-C05C52E14952}"/>
            </c:ext>
          </c:extLst>
        </c:ser>
        <c:dLbls>
          <c:showLegendKey val="0"/>
          <c:showVal val="1"/>
          <c:showCatName val="0"/>
          <c:showSerName val="0"/>
          <c:showPercent val="0"/>
          <c:showBubbleSize val="0"/>
        </c:dLbls>
        <c:gapWidth val="75"/>
        <c:overlap val="40"/>
        <c:axId val="127374464"/>
        <c:axId val="127376000"/>
      </c:barChart>
      <c:catAx>
        <c:axId val="12737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376000"/>
        <c:crosses val="autoZero"/>
        <c:auto val="1"/>
        <c:lblAlgn val="ctr"/>
        <c:lblOffset val="100"/>
        <c:noMultiLvlLbl val="0"/>
      </c:catAx>
      <c:valAx>
        <c:axId val="12737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37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4B0-417F-B9A3-CEF851ECDFF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14B0-417F-B9A3-CEF851ECDFF0}"/>
            </c:ext>
          </c:extLst>
        </c:ser>
        <c:dLbls>
          <c:showLegendKey val="0"/>
          <c:showVal val="1"/>
          <c:showCatName val="0"/>
          <c:showSerName val="0"/>
          <c:showPercent val="0"/>
          <c:showBubbleSize val="0"/>
        </c:dLbls>
        <c:gapWidth val="75"/>
        <c:overlap val="40"/>
        <c:axId val="127689472"/>
        <c:axId val="127691008"/>
      </c:barChart>
      <c:catAx>
        <c:axId val="127689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691008"/>
        <c:crosses val="autoZero"/>
        <c:auto val="1"/>
        <c:lblAlgn val="ctr"/>
        <c:lblOffset val="100"/>
        <c:noMultiLvlLbl val="0"/>
      </c:catAx>
      <c:valAx>
        <c:axId val="127691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689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0.75416666666666665</c:v>
                </c:pt>
                <c:pt idx="1">
                  <c:v>0.77777777777777779</c:v>
                </c:pt>
                <c:pt idx="2">
                  <c:v>0.86554621848739499</c:v>
                </c:pt>
                <c:pt idx="3">
                  <c:v>0</c:v>
                </c:pt>
                <c:pt idx="4">
                  <c:v>0</c:v>
                </c:pt>
                <c:pt idx="5">
                  <c:v>0</c:v>
                </c:pt>
              </c:numCache>
            </c:numRef>
          </c:val>
          <c:extLst xmlns:c16r2="http://schemas.microsoft.com/office/drawing/2015/06/chart">
            <c:ext xmlns:c16="http://schemas.microsoft.com/office/drawing/2014/chart" uri="{C3380CC4-5D6E-409C-BE32-E72D297353CC}">
              <c16:uniqueId val="{00000000-8315-47F5-9D10-3D56CEC696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8315-47F5-9D10-3D56CEC696EE}"/>
            </c:ext>
          </c:extLst>
        </c:ser>
        <c:dLbls>
          <c:showLegendKey val="0"/>
          <c:showVal val="1"/>
          <c:showCatName val="0"/>
          <c:showSerName val="0"/>
          <c:showPercent val="0"/>
          <c:showBubbleSize val="0"/>
        </c:dLbls>
        <c:gapWidth val="75"/>
        <c:overlap val="40"/>
        <c:axId val="127402752"/>
        <c:axId val="127403904"/>
      </c:barChart>
      <c:catAx>
        <c:axId val="127402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403904"/>
        <c:crosses val="autoZero"/>
        <c:auto val="1"/>
        <c:lblAlgn val="ctr"/>
        <c:lblOffset val="100"/>
        <c:noMultiLvlLbl val="0"/>
      </c:catAx>
      <c:valAx>
        <c:axId val="127403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40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0.90344827586206899</c:v>
                </c:pt>
                <c:pt idx="1">
                  <c:v>0.91605839416058399</c:v>
                </c:pt>
                <c:pt idx="2">
                  <c:v>0.94137931034482758</c:v>
                </c:pt>
                <c:pt idx="3">
                  <c:v>0</c:v>
                </c:pt>
                <c:pt idx="4">
                  <c:v>0</c:v>
                </c:pt>
                <c:pt idx="5">
                  <c:v>0</c:v>
                </c:pt>
              </c:numCache>
            </c:numRef>
          </c:val>
          <c:extLst xmlns:c16r2="http://schemas.microsoft.com/office/drawing/2015/06/chart">
            <c:ext xmlns:c16="http://schemas.microsoft.com/office/drawing/2014/chart" uri="{C3380CC4-5D6E-409C-BE32-E72D297353CC}">
              <c16:uniqueId val="{00000000-BCAF-48BC-9F69-A11A19645A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BCAF-48BC-9F69-A11A19645ACA}"/>
            </c:ext>
          </c:extLst>
        </c:ser>
        <c:dLbls>
          <c:showLegendKey val="0"/>
          <c:showVal val="1"/>
          <c:showCatName val="0"/>
          <c:showSerName val="0"/>
          <c:showPercent val="0"/>
          <c:showBubbleSize val="0"/>
        </c:dLbls>
        <c:gapWidth val="75"/>
        <c:overlap val="40"/>
        <c:axId val="127459328"/>
        <c:axId val="127460864"/>
      </c:barChart>
      <c:catAx>
        <c:axId val="12745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460864"/>
        <c:crosses val="autoZero"/>
        <c:auto val="1"/>
        <c:lblAlgn val="ctr"/>
        <c:lblOffset val="100"/>
        <c:noMultiLvlLbl val="0"/>
      </c:catAx>
      <c:valAx>
        <c:axId val="12746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45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0.82880747126436782</c:v>
                </c:pt>
                <c:pt idx="1">
                  <c:v>0.84691808596918094</c:v>
                </c:pt>
                <c:pt idx="2">
                  <c:v>0.90346276441611129</c:v>
                </c:pt>
                <c:pt idx="3">
                  <c:v>0</c:v>
                </c:pt>
                <c:pt idx="4">
                  <c:v>0</c:v>
                </c:pt>
                <c:pt idx="5">
                  <c:v>0</c:v>
                </c:pt>
              </c:numCache>
            </c:numRef>
          </c:val>
          <c:extLst xmlns:c16r2="http://schemas.microsoft.com/office/drawing/2015/06/chart">
            <c:ext xmlns:c16="http://schemas.microsoft.com/office/drawing/2014/chart" uri="{C3380CC4-5D6E-409C-BE32-E72D297353CC}">
              <c16:uniqueId val="{00000000-E6B5-43D9-8052-28A5A003E9A0}"/>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E6B5-43D9-8052-28A5A003E9A0}"/>
            </c:ext>
          </c:extLst>
        </c:ser>
        <c:dLbls>
          <c:showLegendKey val="0"/>
          <c:showVal val="0"/>
          <c:showCatName val="0"/>
          <c:showSerName val="0"/>
          <c:showPercent val="0"/>
          <c:showBubbleSize val="0"/>
        </c:dLbls>
        <c:gapWidth val="75"/>
        <c:overlap val="-25"/>
        <c:axId val="127495168"/>
        <c:axId val="127501056"/>
        <c:extLst xmlns:c16r2="http://schemas.microsoft.com/office/drawing/2015/06/chart"/>
      </c:barChart>
      <c:catAx>
        <c:axId val="1274951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501056"/>
        <c:crosses val="autoZero"/>
        <c:auto val="1"/>
        <c:lblAlgn val="ctr"/>
        <c:lblOffset val="100"/>
        <c:noMultiLvlLbl val="0"/>
      </c:catAx>
      <c:valAx>
        <c:axId val="1275010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7495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2B-4AC6-8632-D165E0AAA3A4}"/>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2B-4AC6-8632-D165E0AAA3A4}"/>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2B-4AC6-8632-D165E0AAA3A4}"/>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2B-4AC6-8632-D165E0AAA3A4}"/>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2B-4AC6-8632-D165E0AAA3A4}"/>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2B-4AC6-8632-D165E0AAA3A4}"/>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0.73760714285714291</c:v>
                </c:pt>
                <c:pt idx="1">
                  <c:v>0.61333333333333329</c:v>
                </c:pt>
                <c:pt idx="2">
                  <c:v>0.63229999999999997</c:v>
                </c:pt>
                <c:pt idx="3">
                  <c:v>0</c:v>
                </c:pt>
                <c:pt idx="4">
                  <c:v>0</c:v>
                </c:pt>
                <c:pt idx="5">
                  <c:v>0</c:v>
                </c:pt>
              </c:numCache>
            </c:numRef>
          </c:val>
          <c:extLst xmlns:c16r2="http://schemas.microsoft.com/office/drawing/2015/06/chart">
            <c:ext xmlns:c16="http://schemas.microsoft.com/office/drawing/2014/chart" uri="{C3380CC4-5D6E-409C-BE32-E72D297353CC}">
              <c16:uniqueId val="{00000006-BD2B-4AC6-8632-D165E0AAA3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2B-4AC6-8632-D165E0AAA3A4}"/>
            </c:ext>
          </c:extLst>
        </c:ser>
        <c:dLbls>
          <c:showLegendKey val="0"/>
          <c:showVal val="1"/>
          <c:showCatName val="0"/>
          <c:showSerName val="0"/>
          <c:showPercent val="0"/>
          <c:showBubbleSize val="0"/>
        </c:dLbls>
        <c:gapWidth val="65"/>
        <c:axId val="127612416"/>
        <c:axId val="127613952"/>
        <c:extLst xmlns:c16r2="http://schemas.microsoft.com/office/drawing/2015/06/chart"/>
      </c:barChart>
      <c:catAx>
        <c:axId val="12761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613952"/>
        <c:crosses val="autoZero"/>
        <c:auto val="1"/>
        <c:lblAlgn val="ctr"/>
        <c:lblOffset val="100"/>
        <c:noMultiLvlLbl val="0"/>
      </c:catAx>
      <c:valAx>
        <c:axId val="12761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761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0.92105263157894735</c:v>
                </c:pt>
                <c:pt idx="1">
                  <c:v>0.88571428571428568</c:v>
                </c:pt>
                <c:pt idx="2">
                  <c:v>0.87179487179487181</c:v>
                </c:pt>
                <c:pt idx="3">
                  <c:v>0</c:v>
                </c:pt>
                <c:pt idx="4">
                  <c:v>0</c:v>
                </c:pt>
                <c:pt idx="5">
                  <c:v>0</c:v>
                </c:pt>
              </c:numCache>
            </c:numRef>
          </c:val>
          <c:extLst xmlns:c16r2="http://schemas.microsoft.com/office/drawing/2015/06/chart">
            <c:ext xmlns:c16="http://schemas.microsoft.com/office/drawing/2014/chart" uri="{C3380CC4-5D6E-409C-BE32-E72D297353CC}">
              <c16:uniqueId val="{00000000-C8FD-429C-B8EC-675B1BA4908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C8FD-429C-B8EC-675B1BA49087}"/>
            </c:ext>
          </c:extLst>
        </c:ser>
        <c:dLbls>
          <c:showLegendKey val="0"/>
          <c:showVal val="1"/>
          <c:showCatName val="0"/>
          <c:showSerName val="0"/>
          <c:showPercent val="0"/>
          <c:showBubbleSize val="0"/>
        </c:dLbls>
        <c:gapWidth val="75"/>
        <c:overlap val="40"/>
        <c:axId val="180467968"/>
        <c:axId val="180473856"/>
      </c:barChart>
      <c:catAx>
        <c:axId val="180467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473856"/>
        <c:crosses val="autoZero"/>
        <c:auto val="1"/>
        <c:lblAlgn val="ctr"/>
        <c:lblOffset val="100"/>
        <c:noMultiLvlLbl val="0"/>
      </c:catAx>
      <c:valAx>
        <c:axId val="180473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467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0.86111111111111116</c:v>
                </c:pt>
                <c:pt idx="1">
                  <c:v>0.95454545454545459</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C27-4D66-B3A9-5301FA156A2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0C27-4D66-B3A9-5301FA156A25}"/>
            </c:ext>
          </c:extLst>
        </c:ser>
        <c:dLbls>
          <c:showLegendKey val="0"/>
          <c:showVal val="1"/>
          <c:showCatName val="0"/>
          <c:showSerName val="0"/>
          <c:showPercent val="0"/>
          <c:showBubbleSize val="0"/>
        </c:dLbls>
        <c:gapWidth val="75"/>
        <c:overlap val="40"/>
        <c:axId val="180381952"/>
        <c:axId val="180383104"/>
      </c:barChart>
      <c:catAx>
        <c:axId val="180381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83104"/>
        <c:crosses val="autoZero"/>
        <c:auto val="1"/>
        <c:lblAlgn val="ctr"/>
        <c:lblOffset val="100"/>
        <c:noMultiLvlLbl val="0"/>
      </c:catAx>
      <c:valAx>
        <c:axId val="180383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81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1</c:v>
                </c:pt>
                <c:pt idx="2">
                  <c:v>0.98076923076923073</c:v>
                </c:pt>
                <c:pt idx="3">
                  <c:v>0</c:v>
                </c:pt>
                <c:pt idx="4">
                  <c:v>0</c:v>
                </c:pt>
                <c:pt idx="5">
                  <c:v>0</c:v>
                </c:pt>
              </c:numCache>
            </c:numRef>
          </c:val>
          <c:extLst xmlns:c16r2="http://schemas.microsoft.com/office/drawing/2015/06/chart">
            <c:ext xmlns:c16="http://schemas.microsoft.com/office/drawing/2014/chart" uri="{C3380CC4-5D6E-409C-BE32-E72D297353CC}">
              <c16:uniqueId val="{00000000-639C-4DA3-8FAA-6A05164D2A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639C-4DA3-8FAA-6A05164D2A6C}"/>
            </c:ext>
          </c:extLst>
        </c:ser>
        <c:dLbls>
          <c:showLegendKey val="0"/>
          <c:showVal val="1"/>
          <c:showCatName val="0"/>
          <c:showSerName val="0"/>
          <c:showPercent val="0"/>
          <c:showBubbleSize val="0"/>
        </c:dLbls>
        <c:gapWidth val="75"/>
        <c:overlap val="40"/>
        <c:axId val="126748544"/>
        <c:axId val="180403200"/>
      </c:barChart>
      <c:catAx>
        <c:axId val="126748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403200"/>
        <c:crosses val="autoZero"/>
        <c:auto val="1"/>
        <c:lblAlgn val="ctr"/>
        <c:lblOffset val="100"/>
        <c:noMultiLvlLbl val="0"/>
      </c:catAx>
      <c:valAx>
        <c:axId val="180403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74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0.82051282051282048</c:v>
                </c:pt>
                <c:pt idx="1">
                  <c:v>0.8783783783783784</c:v>
                </c:pt>
                <c:pt idx="2">
                  <c:v>0.89473684210526316</c:v>
                </c:pt>
                <c:pt idx="3">
                  <c:v>0</c:v>
                </c:pt>
                <c:pt idx="4">
                  <c:v>0</c:v>
                </c:pt>
                <c:pt idx="5">
                  <c:v>0</c:v>
                </c:pt>
              </c:numCache>
            </c:numRef>
          </c:val>
          <c:extLst xmlns:c16r2="http://schemas.microsoft.com/office/drawing/2015/06/chart">
            <c:ext xmlns:c16="http://schemas.microsoft.com/office/drawing/2014/chart" uri="{C3380CC4-5D6E-409C-BE32-E72D297353CC}">
              <c16:uniqueId val="{00000000-5211-4520-9DBD-9A7EAD31625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5211-4520-9DBD-9A7EAD31625E}"/>
            </c:ext>
          </c:extLst>
        </c:ser>
        <c:dLbls>
          <c:showLegendKey val="0"/>
          <c:showVal val="1"/>
          <c:showCatName val="0"/>
          <c:showSerName val="0"/>
          <c:showPercent val="0"/>
          <c:showBubbleSize val="0"/>
        </c:dLbls>
        <c:gapWidth val="75"/>
        <c:overlap val="40"/>
        <c:axId val="126805120"/>
        <c:axId val="126806656"/>
      </c:barChart>
      <c:catAx>
        <c:axId val="126805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6806656"/>
        <c:crosses val="autoZero"/>
        <c:auto val="1"/>
        <c:lblAlgn val="ctr"/>
        <c:lblOffset val="100"/>
        <c:noMultiLvlLbl val="0"/>
      </c:catAx>
      <c:valAx>
        <c:axId val="12680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805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0.94827586206896552</c:v>
                </c:pt>
                <c:pt idx="2">
                  <c:v>0.98275862068965514</c:v>
                </c:pt>
                <c:pt idx="3">
                  <c:v>0</c:v>
                </c:pt>
                <c:pt idx="4">
                  <c:v>0</c:v>
                </c:pt>
                <c:pt idx="5">
                  <c:v>0</c:v>
                </c:pt>
              </c:numCache>
            </c:numRef>
          </c:val>
          <c:extLst xmlns:c16r2="http://schemas.microsoft.com/office/drawing/2015/06/chart">
            <c:ext xmlns:c16="http://schemas.microsoft.com/office/drawing/2014/chart" uri="{C3380CC4-5D6E-409C-BE32-E72D297353CC}">
              <c16:uniqueId val="{00000000-F61A-4C81-9B4C-2FE5DB576FC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F61A-4C81-9B4C-2FE5DB576FC0}"/>
            </c:ext>
          </c:extLst>
        </c:ser>
        <c:dLbls>
          <c:showLegendKey val="0"/>
          <c:showVal val="1"/>
          <c:showCatName val="0"/>
          <c:showSerName val="0"/>
          <c:showPercent val="0"/>
          <c:showBubbleSize val="0"/>
        </c:dLbls>
        <c:gapWidth val="75"/>
        <c:overlap val="40"/>
        <c:axId val="126862080"/>
        <c:axId val="126863616"/>
      </c:barChart>
      <c:catAx>
        <c:axId val="12686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6863616"/>
        <c:crosses val="autoZero"/>
        <c:auto val="1"/>
        <c:lblAlgn val="ctr"/>
        <c:lblOffset val="100"/>
        <c:noMultiLvlLbl val="0"/>
      </c:catAx>
      <c:valAx>
        <c:axId val="12686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86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0.97058823529411764</c:v>
                </c:pt>
                <c:pt idx="2">
                  <c:v>0.77500000000000002</c:v>
                </c:pt>
                <c:pt idx="3">
                  <c:v>0</c:v>
                </c:pt>
                <c:pt idx="4">
                  <c:v>0</c:v>
                </c:pt>
                <c:pt idx="5">
                  <c:v>0</c:v>
                </c:pt>
              </c:numCache>
            </c:numRef>
          </c:val>
          <c:extLst xmlns:c16r2="http://schemas.microsoft.com/office/drawing/2015/06/chart">
            <c:ext xmlns:c16="http://schemas.microsoft.com/office/drawing/2014/chart" uri="{C3380CC4-5D6E-409C-BE32-E72D297353CC}">
              <c16:uniqueId val="{00000000-E216-4B92-9450-4F449C387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E216-4B92-9450-4F449C387C00}"/>
            </c:ext>
          </c:extLst>
        </c:ser>
        <c:dLbls>
          <c:showLegendKey val="0"/>
          <c:showVal val="1"/>
          <c:showCatName val="0"/>
          <c:showSerName val="0"/>
          <c:showPercent val="0"/>
          <c:showBubbleSize val="0"/>
        </c:dLbls>
        <c:gapWidth val="75"/>
        <c:overlap val="40"/>
        <c:axId val="126927232"/>
        <c:axId val="126928768"/>
      </c:barChart>
      <c:catAx>
        <c:axId val="126927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6928768"/>
        <c:crosses val="autoZero"/>
        <c:auto val="1"/>
        <c:lblAlgn val="ctr"/>
        <c:lblOffset val="100"/>
        <c:noMultiLvlLbl val="0"/>
      </c:catAx>
      <c:valAx>
        <c:axId val="12692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927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0.8928571428571429</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7FE0-4ABC-8CA4-78CCEDBC88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7FE0-4ABC-8CA4-78CCEDBC88A1}"/>
            </c:ext>
          </c:extLst>
        </c:ser>
        <c:dLbls>
          <c:showLegendKey val="0"/>
          <c:showVal val="1"/>
          <c:showCatName val="0"/>
          <c:showSerName val="0"/>
          <c:showPercent val="0"/>
          <c:showBubbleSize val="0"/>
        </c:dLbls>
        <c:gapWidth val="75"/>
        <c:overlap val="40"/>
        <c:axId val="127287296"/>
        <c:axId val="127288832"/>
      </c:barChart>
      <c:catAx>
        <c:axId val="12728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288832"/>
        <c:crosses val="autoZero"/>
        <c:auto val="1"/>
        <c:lblAlgn val="ctr"/>
        <c:lblOffset val="100"/>
        <c:noMultiLvlLbl val="0"/>
      </c:catAx>
      <c:valAx>
        <c:axId val="12728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28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0.796875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AFB-4A7B-8681-7FDD0C0721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AFB-4A7B-8681-7FDD0C07211B}"/>
            </c:ext>
          </c:extLst>
        </c:ser>
        <c:dLbls>
          <c:showLegendKey val="0"/>
          <c:showVal val="1"/>
          <c:showCatName val="0"/>
          <c:showSerName val="0"/>
          <c:showPercent val="0"/>
          <c:showBubbleSize val="0"/>
        </c:dLbls>
        <c:gapWidth val="75"/>
        <c:overlap val="40"/>
        <c:axId val="127335808"/>
        <c:axId val="127333120"/>
      </c:barChart>
      <c:catAx>
        <c:axId val="12733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333120"/>
        <c:crosses val="autoZero"/>
        <c:auto val="1"/>
        <c:lblAlgn val="ctr"/>
        <c:lblOffset val="100"/>
        <c:noMultiLvlLbl val="0"/>
      </c:catAx>
      <c:valAx>
        <c:axId val="127333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33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2" zoomScaleNormal="100" zoomScaleSheetLayoutView="100" workbookViewId="0">
      <selection activeCell="B188" sqref="B188:C18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1" t="s">
        <v>379</v>
      </c>
      <c r="B18" s="281"/>
      <c r="C18" s="281"/>
      <c r="D18" s="282" t="s">
        <v>411</v>
      </c>
      <c r="E18" s="282"/>
      <c r="F18" s="282"/>
      <c r="G18" s="282"/>
      <c r="H18" s="282"/>
      <c r="I18" s="282"/>
      <c r="J18" s="282"/>
      <c r="K18" s="282"/>
    </row>
    <row r="20" spans="1:11" ht="16.5" x14ac:dyDescent="0.3">
      <c r="A20" s="204"/>
      <c r="B20" s="199"/>
      <c r="C20" s="199"/>
      <c r="D20" s="199"/>
      <c r="E20" s="199"/>
      <c r="F20" s="199"/>
      <c r="G20" s="199"/>
      <c r="H20" s="199"/>
      <c r="I20" s="199"/>
    </row>
    <row r="21" spans="1:11" x14ac:dyDescent="0.25">
      <c r="A21" s="283" t="s">
        <v>380</v>
      </c>
      <c r="B21" s="283"/>
      <c r="C21" s="283"/>
      <c r="D21" s="283"/>
      <c r="E21" s="283"/>
      <c r="F21" s="283"/>
      <c r="G21" s="283"/>
      <c r="H21" s="283"/>
      <c r="I21" s="283"/>
      <c r="J21" s="283"/>
      <c r="K21" s="283"/>
    </row>
    <row r="22" spans="1:11" x14ac:dyDescent="0.25">
      <c r="A22" s="205"/>
      <c r="B22" s="200"/>
      <c r="C22" s="200"/>
      <c r="D22" s="199"/>
      <c r="E22" s="199"/>
      <c r="F22" s="199"/>
      <c r="G22" s="199"/>
      <c r="H22" s="199"/>
      <c r="I22" s="199"/>
    </row>
    <row r="23" spans="1:11" ht="42" customHeight="1" x14ac:dyDescent="0.25">
      <c r="A23" s="206" t="s">
        <v>381</v>
      </c>
      <c r="B23" s="284" t="s">
        <v>382</v>
      </c>
      <c r="C23" s="284"/>
      <c r="D23" s="199"/>
      <c r="E23" s="199"/>
      <c r="F23" s="199"/>
      <c r="G23" s="199"/>
      <c r="H23" s="199"/>
      <c r="I23" s="199"/>
      <c r="J23" s="198" t="str">
        <f>D18</f>
        <v>Boumhal</v>
      </c>
    </row>
    <row r="24" spans="1:11" ht="33" customHeight="1" x14ac:dyDescent="0.25">
      <c r="A24" s="207" t="s">
        <v>383</v>
      </c>
      <c r="B24" s="285">
        <f>AVERAGE('A1 Exploitation'!D505,'A1 Technique'!D198)</f>
        <v>0.82880747126436782</v>
      </c>
      <c r="C24" s="285"/>
      <c r="D24" s="199"/>
      <c r="E24" s="199"/>
      <c r="F24" s="199"/>
      <c r="G24" s="199"/>
      <c r="H24" s="199"/>
      <c r="I24" s="199"/>
    </row>
    <row r="25" spans="1:11" ht="33" customHeight="1" x14ac:dyDescent="0.25">
      <c r="A25" s="206" t="s">
        <v>384</v>
      </c>
      <c r="B25" s="285">
        <f>AVERAGE('A2 Exploitation'!D505,'A2 Technique'!D198)</f>
        <v>0.84691808596918094</v>
      </c>
      <c r="C25" s="285"/>
      <c r="D25" s="199"/>
      <c r="E25" s="199"/>
      <c r="F25" s="199"/>
      <c r="G25" s="199"/>
      <c r="H25" s="199"/>
      <c r="I25" s="199"/>
    </row>
    <row r="26" spans="1:11" ht="33" customHeight="1" x14ac:dyDescent="0.25">
      <c r="A26" s="207" t="s">
        <v>385</v>
      </c>
      <c r="B26" s="285">
        <f>AVERAGE('A3 Exploitation'!D505,'A3 Technique'!D198)</f>
        <v>0.90346276441611129</v>
      </c>
      <c r="C26" s="285"/>
      <c r="D26" s="199"/>
      <c r="E26" s="199"/>
      <c r="F26" s="199"/>
      <c r="G26" s="199"/>
      <c r="H26" s="199"/>
      <c r="I26" s="199"/>
    </row>
    <row r="27" spans="1:11" ht="33" customHeight="1" x14ac:dyDescent="0.25">
      <c r="A27" s="207" t="s">
        <v>386</v>
      </c>
      <c r="B27" s="285">
        <f>AVERAGE('A4 Exploitation'!D505,'A4 Technique'!D198)</f>
        <v>0</v>
      </c>
      <c r="C27" s="285"/>
      <c r="D27" s="199"/>
      <c r="E27" s="199"/>
      <c r="F27" s="199"/>
      <c r="G27" s="199"/>
      <c r="H27" s="199"/>
      <c r="I27" s="199"/>
    </row>
    <row r="28" spans="1:11" ht="33" customHeight="1" x14ac:dyDescent="0.25">
      <c r="A28" s="206" t="s">
        <v>387</v>
      </c>
      <c r="B28" s="285">
        <f>AVERAGE('A5 Exploitation'!D505,'A5 Technique'!D198)</f>
        <v>0</v>
      </c>
      <c r="C28" s="285"/>
      <c r="D28" s="199"/>
      <c r="E28" s="199"/>
      <c r="F28" s="199"/>
      <c r="G28" s="199"/>
      <c r="H28" s="199"/>
      <c r="I28" s="199"/>
    </row>
    <row r="29" spans="1:11" ht="33" customHeight="1" x14ac:dyDescent="0.25">
      <c r="A29" s="206" t="s">
        <v>388</v>
      </c>
      <c r="B29" s="285">
        <f>AVERAGE('A6 Exploitation'!D505,'A6 Technique'!D198)</f>
        <v>0</v>
      </c>
      <c r="C29" s="285"/>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4" t="s">
        <v>389</v>
      </c>
      <c r="C33" s="284"/>
      <c r="D33" s="199"/>
      <c r="E33" s="199"/>
      <c r="F33" s="199"/>
      <c r="G33" s="199"/>
      <c r="H33" s="199"/>
      <c r="I33" s="199"/>
      <c r="J33" s="198" t="str">
        <f>D18</f>
        <v>Boumhal</v>
      </c>
    </row>
    <row r="34" spans="1:10" ht="33" customHeight="1" x14ac:dyDescent="0.25">
      <c r="A34" s="207" t="s">
        <v>383</v>
      </c>
      <c r="B34" s="285">
        <f>'A1 Exploitation'!D505</f>
        <v>0.90344827586206899</v>
      </c>
      <c r="C34" s="285"/>
      <c r="D34" s="199"/>
      <c r="E34" s="199"/>
      <c r="F34" s="199"/>
      <c r="G34" s="199"/>
      <c r="H34" s="199"/>
      <c r="I34" s="199"/>
    </row>
    <row r="35" spans="1:10" ht="33" customHeight="1" x14ac:dyDescent="0.25">
      <c r="A35" s="206" t="s">
        <v>384</v>
      </c>
      <c r="B35" s="285">
        <f>'A2 Exploitation'!D505</f>
        <v>0.91605839416058399</v>
      </c>
      <c r="C35" s="285"/>
      <c r="D35" s="199"/>
      <c r="E35" s="199"/>
      <c r="F35" s="199"/>
      <c r="G35" s="199"/>
      <c r="H35" s="199"/>
      <c r="I35" s="199"/>
    </row>
    <row r="36" spans="1:10" ht="33" customHeight="1" x14ac:dyDescent="0.25">
      <c r="A36" s="207" t="s">
        <v>385</v>
      </c>
      <c r="B36" s="285">
        <f>'A3 Exploitation'!D505</f>
        <v>0.94137931034482758</v>
      </c>
      <c r="C36" s="285"/>
      <c r="D36" s="199"/>
      <c r="E36" s="199"/>
      <c r="F36" s="199"/>
      <c r="G36" s="199"/>
      <c r="H36" s="199"/>
      <c r="I36" s="199"/>
    </row>
    <row r="37" spans="1:10" ht="33" customHeight="1" x14ac:dyDescent="0.25">
      <c r="A37" s="207" t="s">
        <v>386</v>
      </c>
      <c r="B37" s="285">
        <f>'A4 Exploitation'!D505</f>
        <v>0</v>
      </c>
      <c r="C37" s="285"/>
      <c r="D37" s="199"/>
      <c r="E37" s="199"/>
      <c r="F37" s="199"/>
      <c r="G37" s="199"/>
      <c r="H37" s="199"/>
      <c r="I37" s="199"/>
    </row>
    <row r="38" spans="1:10" ht="33" customHeight="1" x14ac:dyDescent="0.25">
      <c r="A38" s="206" t="s">
        <v>387</v>
      </c>
      <c r="B38" s="285">
        <f>'A5 Exploitation'!D505</f>
        <v>0</v>
      </c>
      <c r="C38" s="285"/>
      <c r="D38" s="199"/>
      <c r="E38" s="199"/>
      <c r="F38" s="199"/>
      <c r="G38" s="199"/>
      <c r="H38" s="199"/>
      <c r="I38" s="199"/>
    </row>
    <row r="39" spans="1:10" ht="33" customHeight="1" x14ac:dyDescent="0.25">
      <c r="A39" s="206" t="s">
        <v>388</v>
      </c>
      <c r="B39" s="285">
        <f>'A6 Exploitation'!D505</f>
        <v>0</v>
      </c>
      <c r="C39" s="285"/>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6" t="s">
        <v>390</v>
      </c>
      <c r="C42" s="286"/>
      <c r="D42" s="199"/>
      <c r="E42" s="199"/>
      <c r="F42" s="199"/>
      <c r="G42" s="199"/>
      <c r="H42" s="199"/>
      <c r="I42" s="199"/>
      <c r="J42" s="198" t="str">
        <f>D18</f>
        <v>Boumhal</v>
      </c>
    </row>
    <row r="43" spans="1:10" ht="33" customHeight="1" x14ac:dyDescent="0.25">
      <c r="A43" s="207" t="s">
        <v>383</v>
      </c>
      <c r="B43" s="285">
        <f>AVERAGE('A1 Exploitation'!D503, 'A1 Technique'!D196)</f>
        <v>0.73760714285714291</v>
      </c>
      <c r="C43" s="285"/>
      <c r="D43" s="199"/>
      <c r="E43" s="199"/>
      <c r="F43" s="199"/>
      <c r="G43" s="199"/>
      <c r="H43" s="199"/>
      <c r="I43" s="199"/>
    </row>
    <row r="44" spans="1:10" ht="33" customHeight="1" x14ac:dyDescent="0.25">
      <c r="A44" s="206" t="s">
        <v>384</v>
      </c>
      <c r="B44" s="285">
        <f>AVERAGE('A2 Exploitation'!D503, 'A2 Technique'!D196)</f>
        <v>0.61333333333333329</v>
      </c>
      <c r="C44" s="285"/>
      <c r="D44" s="199"/>
      <c r="E44" s="199"/>
      <c r="F44" s="199"/>
      <c r="G44" s="199"/>
      <c r="H44" s="199"/>
      <c r="I44" s="199"/>
    </row>
    <row r="45" spans="1:10" ht="33" customHeight="1" x14ac:dyDescent="0.25">
      <c r="A45" s="207" t="s">
        <v>385</v>
      </c>
      <c r="B45" s="285">
        <f>AVERAGE('A3 Exploitation'!D503, 'A3 Technique'!D196)</f>
        <v>0.63229999999999997</v>
      </c>
      <c r="C45" s="285"/>
      <c r="D45" s="199"/>
      <c r="E45" s="199"/>
      <c r="F45" s="199"/>
      <c r="G45" s="199"/>
      <c r="H45" s="199"/>
      <c r="I45" s="199"/>
    </row>
    <row r="46" spans="1:10" ht="33" customHeight="1" x14ac:dyDescent="0.25">
      <c r="A46" s="207" t="s">
        <v>386</v>
      </c>
      <c r="B46" s="285">
        <f>AVERAGE('A4 Exploitation'!D503, 'A4 Technique'!D196)</f>
        <v>0</v>
      </c>
      <c r="C46" s="285"/>
      <c r="D46" s="199"/>
      <c r="E46" s="199"/>
      <c r="F46" s="199"/>
      <c r="G46" s="199"/>
      <c r="H46" s="199"/>
      <c r="I46" s="199"/>
    </row>
    <row r="47" spans="1:10" ht="33" customHeight="1" x14ac:dyDescent="0.25">
      <c r="A47" s="206" t="s">
        <v>387</v>
      </c>
      <c r="B47" s="285">
        <f>AVERAGE('A5 Exploitation'!D503, 'A5 Technique'!D196)</f>
        <v>0</v>
      </c>
      <c r="C47" s="285"/>
      <c r="D47" s="199"/>
      <c r="E47" s="199"/>
      <c r="F47" s="199"/>
      <c r="G47" s="199"/>
      <c r="H47" s="199"/>
      <c r="I47" s="199"/>
    </row>
    <row r="48" spans="1:10" ht="33" customHeight="1" x14ac:dyDescent="0.25">
      <c r="A48" s="206" t="s">
        <v>388</v>
      </c>
      <c r="B48" s="285">
        <f>AVERAGE('A6 Exploitation'!D503, 'A6 Technique'!D196)</f>
        <v>0</v>
      </c>
      <c r="C48" s="285"/>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4" t="s">
        <v>391</v>
      </c>
      <c r="C51" s="284"/>
      <c r="D51" s="199"/>
      <c r="E51" s="199"/>
      <c r="F51" s="199"/>
      <c r="G51" s="199"/>
      <c r="H51" s="199"/>
      <c r="I51" s="199"/>
      <c r="J51" s="198" t="str">
        <f>D18</f>
        <v>Boumhal</v>
      </c>
    </row>
    <row r="52" spans="1:10" ht="33" customHeight="1" x14ac:dyDescent="0.25">
      <c r="A52" s="207" t="s">
        <v>383</v>
      </c>
      <c r="B52" s="287">
        <f>'A1 Exploitation'!D41</f>
        <v>0.5</v>
      </c>
      <c r="C52" s="287"/>
      <c r="D52" s="199"/>
      <c r="E52" s="199"/>
      <c r="F52" s="199"/>
      <c r="G52" s="199"/>
      <c r="H52" s="199"/>
      <c r="I52" s="199"/>
    </row>
    <row r="53" spans="1:10" ht="33" customHeight="1" x14ac:dyDescent="0.25">
      <c r="A53" s="206" t="s">
        <v>384</v>
      </c>
      <c r="B53" s="287">
        <f>'A2 Exploitation'!D41</f>
        <v>0.96153846153846156</v>
      </c>
      <c r="C53" s="287"/>
      <c r="D53" s="199"/>
      <c r="E53" s="199"/>
      <c r="F53" s="199"/>
      <c r="G53" s="199"/>
      <c r="H53" s="199"/>
      <c r="I53" s="199"/>
    </row>
    <row r="54" spans="1:10" ht="33" customHeight="1" x14ac:dyDescent="0.25">
      <c r="A54" s="207" t="s">
        <v>385</v>
      </c>
      <c r="B54" s="287">
        <f>'A3 Exploitation'!D41</f>
        <v>1</v>
      </c>
      <c r="C54" s="287"/>
      <c r="D54" s="199"/>
      <c r="E54" s="199"/>
      <c r="F54" s="199"/>
      <c r="G54" s="199"/>
      <c r="H54" s="199"/>
      <c r="I54" s="199"/>
    </row>
    <row r="55" spans="1:10" ht="33" customHeight="1" x14ac:dyDescent="0.25">
      <c r="A55" s="207" t="s">
        <v>386</v>
      </c>
      <c r="B55" s="287">
        <f>'A4 Exploitation'!D41</f>
        <v>0</v>
      </c>
      <c r="C55" s="287"/>
      <c r="D55" s="199"/>
      <c r="E55" s="199"/>
      <c r="F55" s="199"/>
      <c r="G55" s="199"/>
      <c r="H55" s="199"/>
      <c r="I55" s="199"/>
    </row>
    <row r="56" spans="1:10" ht="33" customHeight="1" x14ac:dyDescent="0.25">
      <c r="A56" s="206" t="s">
        <v>387</v>
      </c>
      <c r="B56" s="287">
        <f>'A5 Exploitation'!D41</f>
        <v>0</v>
      </c>
      <c r="C56" s="287"/>
      <c r="D56" s="199"/>
      <c r="E56" s="199"/>
      <c r="F56" s="199"/>
      <c r="G56" s="199"/>
      <c r="H56" s="199"/>
      <c r="I56" s="199"/>
    </row>
    <row r="57" spans="1:10" ht="33" customHeight="1" x14ac:dyDescent="0.25">
      <c r="A57" s="206" t="s">
        <v>388</v>
      </c>
      <c r="B57" s="287">
        <f>'A6 Exploitation'!D41</f>
        <v>0</v>
      </c>
      <c r="C57" s="287"/>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4" t="s">
        <v>392</v>
      </c>
      <c r="C60" s="284"/>
      <c r="D60" s="199"/>
      <c r="E60" s="199"/>
      <c r="F60" s="199"/>
      <c r="G60" s="199"/>
      <c r="H60" s="199"/>
      <c r="I60" s="199"/>
      <c r="J60" s="198" t="str">
        <f>D18</f>
        <v>Boumhal</v>
      </c>
    </row>
    <row r="61" spans="1:10" ht="33" customHeight="1" x14ac:dyDescent="0.25">
      <c r="A61" s="207" t="s">
        <v>383</v>
      </c>
      <c r="B61" s="285">
        <f>'A1 Exploitation'!D97</f>
        <v>0.92105263157894735</v>
      </c>
      <c r="C61" s="285"/>
      <c r="D61" s="199"/>
      <c r="E61" s="199"/>
      <c r="F61" s="199"/>
      <c r="G61" s="199"/>
      <c r="H61" s="199"/>
      <c r="I61" s="199"/>
    </row>
    <row r="62" spans="1:10" ht="33" customHeight="1" x14ac:dyDescent="0.25">
      <c r="A62" s="206" t="s">
        <v>384</v>
      </c>
      <c r="B62" s="285">
        <f>'A2 Exploitation'!D97</f>
        <v>0.88571428571428568</v>
      </c>
      <c r="C62" s="285"/>
      <c r="D62" s="199"/>
      <c r="E62" s="199"/>
      <c r="F62" s="199"/>
      <c r="G62" s="199"/>
      <c r="H62" s="199"/>
      <c r="I62" s="199"/>
    </row>
    <row r="63" spans="1:10" ht="33" customHeight="1" x14ac:dyDescent="0.25">
      <c r="A63" s="207" t="s">
        <v>385</v>
      </c>
      <c r="B63" s="285">
        <f>'A3 Exploitation'!D97</f>
        <v>0.87179487179487181</v>
      </c>
      <c r="C63" s="285"/>
      <c r="D63" s="199"/>
      <c r="E63" s="199"/>
      <c r="F63" s="199"/>
      <c r="G63" s="199"/>
      <c r="H63" s="199"/>
      <c r="I63" s="199"/>
    </row>
    <row r="64" spans="1:10" ht="33" customHeight="1" x14ac:dyDescent="0.25">
      <c r="A64" s="207" t="s">
        <v>386</v>
      </c>
      <c r="B64" s="285">
        <f>'A4 Exploitation'!D97</f>
        <v>0</v>
      </c>
      <c r="C64" s="285"/>
      <c r="D64" s="199"/>
      <c r="E64" s="199"/>
      <c r="F64" s="199"/>
      <c r="G64" s="199"/>
      <c r="H64" s="199"/>
      <c r="I64" s="199"/>
    </row>
    <row r="65" spans="1:10" ht="33" customHeight="1" x14ac:dyDescent="0.25">
      <c r="A65" s="206" t="s">
        <v>387</v>
      </c>
      <c r="B65" s="285">
        <f>'A5 Exploitation'!D97</f>
        <v>0</v>
      </c>
      <c r="C65" s="285"/>
      <c r="D65" s="199"/>
      <c r="E65" s="199"/>
      <c r="F65" s="199"/>
      <c r="G65" s="199"/>
      <c r="H65" s="199"/>
      <c r="I65" s="199"/>
    </row>
    <row r="66" spans="1:10" ht="33" customHeight="1" x14ac:dyDescent="0.25">
      <c r="A66" s="206" t="s">
        <v>388</v>
      </c>
      <c r="B66" s="285">
        <f>'A6 Exploitation'!D97</f>
        <v>0</v>
      </c>
      <c r="C66" s="285"/>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4" t="s">
        <v>393</v>
      </c>
      <c r="C69" s="284"/>
      <c r="D69" s="199"/>
      <c r="E69" s="199"/>
      <c r="F69" s="199"/>
      <c r="G69" s="199"/>
      <c r="H69" s="199"/>
      <c r="I69" s="199"/>
      <c r="J69" s="198" t="str">
        <f>D18</f>
        <v>Boumhal</v>
      </c>
    </row>
    <row r="70" spans="1:10" ht="33" customHeight="1" x14ac:dyDescent="0.25">
      <c r="A70" s="207" t="s">
        <v>383</v>
      </c>
      <c r="B70" s="285">
        <f>'A1 Exploitation'!D150</f>
        <v>0.86111111111111116</v>
      </c>
      <c r="C70" s="285"/>
      <c r="D70" s="199"/>
      <c r="E70" s="199"/>
      <c r="F70" s="199"/>
      <c r="G70" s="199"/>
      <c r="H70" s="199"/>
      <c r="I70" s="199"/>
    </row>
    <row r="71" spans="1:10" ht="33" customHeight="1" x14ac:dyDescent="0.25">
      <c r="A71" s="206" t="s">
        <v>384</v>
      </c>
      <c r="B71" s="285">
        <f>'A2 Exploitation'!D150</f>
        <v>0.95454545454545459</v>
      </c>
      <c r="C71" s="285"/>
      <c r="D71" s="199"/>
      <c r="E71" s="199"/>
      <c r="F71" s="199"/>
      <c r="G71" s="199"/>
      <c r="H71" s="199"/>
      <c r="I71" s="199"/>
    </row>
    <row r="72" spans="1:10" ht="33" customHeight="1" x14ac:dyDescent="0.25">
      <c r="A72" s="207" t="s">
        <v>385</v>
      </c>
      <c r="B72" s="285">
        <f>'A3 Exploitation'!D150</f>
        <v>1</v>
      </c>
      <c r="C72" s="285"/>
      <c r="D72" s="199"/>
      <c r="E72" s="199"/>
      <c r="F72" s="199"/>
      <c r="G72" s="199"/>
      <c r="H72" s="199"/>
      <c r="I72" s="199"/>
    </row>
    <row r="73" spans="1:10" ht="33" customHeight="1" x14ac:dyDescent="0.25">
      <c r="A73" s="207" t="s">
        <v>386</v>
      </c>
      <c r="B73" s="285">
        <f>'A4 Exploitation'!D150</f>
        <v>0</v>
      </c>
      <c r="C73" s="285"/>
      <c r="D73" s="199"/>
      <c r="E73" s="199"/>
      <c r="F73" s="199"/>
      <c r="G73" s="199"/>
      <c r="H73" s="199"/>
      <c r="I73" s="199"/>
    </row>
    <row r="74" spans="1:10" ht="33" customHeight="1" x14ac:dyDescent="0.25">
      <c r="A74" s="206" t="s">
        <v>387</v>
      </c>
      <c r="B74" s="285">
        <f>'A5 Exploitation'!D150</f>
        <v>0</v>
      </c>
      <c r="C74" s="285"/>
      <c r="D74" s="199"/>
      <c r="E74" s="199"/>
      <c r="F74" s="199"/>
      <c r="G74" s="199"/>
      <c r="H74" s="199"/>
      <c r="I74" s="199"/>
    </row>
    <row r="75" spans="1:10" ht="33" customHeight="1" x14ac:dyDescent="0.25">
      <c r="A75" s="206" t="s">
        <v>388</v>
      </c>
      <c r="B75" s="285">
        <f>'A6 Exploitation'!D150</f>
        <v>0</v>
      </c>
      <c r="C75" s="285"/>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4" t="s">
        <v>394</v>
      </c>
      <c r="C78" s="284"/>
      <c r="D78" s="199"/>
      <c r="E78" s="199"/>
      <c r="F78" s="199"/>
      <c r="G78" s="199"/>
      <c r="H78" s="199"/>
      <c r="I78" s="199"/>
      <c r="J78" s="198" t="str">
        <f>D18</f>
        <v>Boumhal</v>
      </c>
    </row>
    <row r="79" spans="1:10" ht="33" customHeight="1" x14ac:dyDescent="0.25">
      <c r="A79" s="207" t="s">
        <v>383</v>
      </c>
      <c r="B79" s="285">
        <f>'A1 Exploitation'!D190</f>
        <v>0.98076923076923073</v>
      </c>
      <c r="C79" s="285"/>
      <c r="D79" s="199"/>
      <c r="E79" s="199"/>
      <c r="F79" s="199"/>
      <c r="G79" s="199"/>
      <c r="H79" s="199"/>
      <c r="I79" s="199"/>
    </row>
    <row r="80" spans="1:10" ht="33" customHeight="1" x14ac:dyDescent="0.25">
      <c r="A80" s="206" t="s">
        <v>384</v>
      </c>
      <c r="B80" s="285">
        <f>'A2 Exploitation'!D190</f>
        <v>1</v>
      </c>
      <c r="C80" s="285"/>
      <c r="D80" s="199"/>
      <c r="E80" s="199"/>
      <c r="F80" s="199"/>
      <c r="G80" s="199"/>
      <c r="H80" s="199"/>
      <c r="I80" s="199"/>
    </row>
    <row r="81" spans="1:10" ht="33" customHeight="1" x14ac:dyDescent="0.25">
      <c r="A81" s="207" t="s">
        <v>385</v>
      </c>
      <c r="B81" s="285">
        <f>'A3 Exploitation'!D190</f>
        <v>0.98076923076923073</v>
      </c>
      <c r="C81" s="285"/>
      <c r="D81" s="199"/>
      <c r="E81" s="199"/>
      <c r="F81" s="199"/>
      <c r="G81" s="199"/>
      <c r="H81" s="199"/>
      <c r="I81" s="199"/>
    </row>
    <row r="82" spans="1:10" ht="33" customHeight="1" x14ac:dyDescent="0.25">
      <c r="A82" s="207" t="s">
        <v>386</v>
      </c>
      <c r="B82" s="285">
        <f>'A4 Exploitation'!D190</f>
        <v>0</v>
      </c>
      <c r="C82" s="285"/>
      <c r="D82" s="199"/>
      <c r="E82" s="199"/>
      <c r="F82" s="199"/>
      <c r="G82" s="199"/>
      <c r="H82" s="199"/>
      <c r="I82" s="199"/>
    </row>
    <row r="83" spans="1:10" ht="33" customHeight="1" x14ac:dyDescent="0.25">
      <c r="A83" s="206" t="s">
        <v>387</v>
      </c>
      <c r="B83" s="285">
        <f>'A5 Exploitation'!D190</f>
        <v>0</v>
      </c>
      <c r="C83" s="285"/>
      <c r="D83" s="199"/>
      <c r="E83" s="199"/>
      <c r="F83" s="199"/>
      <c r="G83" s="199"/>
      <c r="H83" s="199"/>
      <c r="I83" s="199"/>
    </row>
    <row r="84" spans="1:10" ht="33" customHeight="1" x14ac:dyDescent="0.25">
      <c r="A84" s="206" t="s">
        <v>388</v>
      </c>
      <c r="B84" s="285">
        <f>'A6 Exploitation'!D190</f>
        <v>0</v>
      </c>
      <c r="C84" s="285"/>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4" t="s">
        <v>395</v>
      </c>
      <c r="C87" s="284"/>
      <c r="D87" s="199"/>
      <c r="E87" s="199"/>
      <c r="F87" s="199"/>
      <c r="G87" s="199"/>
      <c r="H87" s="199"/>
      <c r="I87" s="199"/>
      <c r="J87" s="198" t="str">
        <f>D18</f>
        <v>Boumhal</v>
      </c>
    </row>
    <row r="88" spans="1:10" ht="33" customHeight="1" x14ac:dyDescent="0.25">
      <c r="A88" s="207" t="s">
        <v>383</v>
      </c>
      <c r="B88" s="285">
        <f>'A1 Exploitation'!D246</f>
        <v>0.82051282051282048</v>
      </c>
      <c r="C88" s="285"/>
      <c r="D88" s="199"/>
      <c r="E88" s="199"/>
      <c r="F88" s="199"/>
      <c r="G88" s="199"/>
      <c r="H88" s="199"/>
      <c r="I88" s="199"/>
    </row>
    <row r="89" spans="1:10" ht="33" customHeight="1" x14ac:dyDescent="0.25">
      <c r="A89" s="206" t="s">
        <v>384</v>
      </c>
      <c r="B89" s="285">
        <f>'A2 Exploitation'!D246</f>
        <v>0.8783783783783784</v>
      </c>
      <c r="C89" s="285"/>
      <c r="D89" s="199"/>
      <c r="E89" s="199"/>
      <c r="F89" s="199"/>
      <c r="G89" s="199"/>
      <c r="H89" s="199"/>
      <c r="I89" s="199"/>
    </row>
    <row r="90" spans="1:10" ht="33" customHeight="1" x14ac:dyDescent="0.25">
      <c r="A90" s="207" t="s">
        <v>385</v>
      </c>
      <c r="B90" s="285">
        <f>'A3 Exploitation'!D246</f>
        <v>0.89473684210526316</v>
      </c>
      <c r="C90" s="285"/>
      <c r="D90" s="199"/>
      <c r="E90" s="199"/>
      <c r="F90" s="199"/>
      <c r="G90" s="199"/>
      <c r="H90" s="199"/>
      <c r="I90" s="199"/>
    </row>
    <row r="91" spans="1:10" ht="33" customHeight="1" x14ac:dyDescent="0.25">
      <c r="A91" s="207" t="s">
        <v>386</v>
      </c>
      <c r="B91" s="285">
        <f>'A4 Exploitation'!D246</f>
        <v>0</v>
      </c>
      <c r="C91" s="285"/>
      <c r="D91" s="199"/>
      <c r="E91" s="199"/>
      <c r="F91" s="199"/>
      <c r="G91" s="199"/>
      <c r="H91" s="199"/>
      <c r="I91" s="199"/>
    </row>
    <row r="92" spans="1:10" ht="33" customHeight="1" x14ac:dyDescent="0.25">
      <c r="A92" s="206" t="s">
        <v>387</v>
      </c>
      <c r="B92" s="285">
        <f>'A5 Exploitation'!D246</f>
        <v>0</v>
      </c>
      <c r="C92" s="285"/>
      <c r="D92" s="199"/>
      <c r="E92" s="199"/>
      <c r="F92" s="199"/>
      <c r="G92" s="199"/>
      <c r="H92" s="199"/>
      <c r="I92" s="199"/>
    </row>
    <row r="93" spans="1:10" ht="33" customHeight="1" x14ac:dyDescent="0.25">
      <c r="A93" s="206" t="s">
        <v>388</v>
      </c>
      <c r="B93" s="285">
        <f>'A6 Exploitation'!D246</f>
        <v>0</v>
      </c>
      <c r="C93" s="285"/>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4" t="s">
        <v>396</v>
      </c>
      <c r="C96" s="284"/>
      <c r="D96" s="199"/>
      <c r="E96" s="199"/>
      <c r="F96" s="199"/>
      <c r="G96" s="199"/>
      <c r="H96" s="199"/>
      <c r="I96" s="199"/>
      <c r="J96" s="198" t="str">
        <f>D18</f>
        <v>Boumhal</v>
      </c>
    </row>
    <row r="97" spans="1:10" ht="33" customHeight="1" x14ac:dyDescent="0.25">
      <c r="A97" s="207" t="s">
        <v>383</v>
      </c>
      <c r="B97" s="285">
        <f>'A1 Exploitation'!D289</f>
        <v>0.94827586206896552</v>
      </c>
      <c r="C97" s="285"/>
      <c r="D97" s="199"/>
      <c r="E97" s="199"/>
      <c r="F97" s="199"/>
      <c r="G97" s="199"/>
      <c r="H97" s="199"/>
      <c r="I97" s="199"/>
    </row>
    <row r="98" spans="1:10" ht="33" customHeight="1" x14ac:dyDescent="0.25">
      <c r="A98" s="206" t="s">
        <v>384</v>
      </c>
      <c r="B98" s="285">
        <f>'A2 Exploitation'!D289</f>
        <v>0.94827586206896552</v>
      </c>
      <c r="C98" s="285"/>
      <c r="D98" s="199"/>
      <c r="E98" s="199"/>
      <c r="F98" s="199"/>
      <c r="G98" s="199"/>
      <c r="H98" s="199"/>
      <c r="I98" s="199"/>
    </row>
    <row r="99" spans="1:10" ht="33" customHeight="1" x14ac:dyDescent="0.25">
      <c r="A99" s="207" t="s">
        <v>385</v>
      </c>
      <c r="B99" s="285">
        <f>'A3 Exploitation'!D289</f>
        <v>0.98275862068965514</v>
      </c>
      <c r="C99" s="285"/>
      <c r="D99" s="199"/>
      <c r="E99" s="199"/>
      <c r="F99" s="199"/>
      <c r="G99" s="199"/>
      <c r="H99" s="199"/>
      <c r="I99" s="199"/>
    </row>
    <row r="100" spans="1:10" ht="33" customHeight="1" x14ac:dyDescent="0.25">
      <c r="A100" s="207" t="s">
        <v>386</v>
      </c>
      <c r="B100" s="285">
        <f>'A4 Exploitation'!D289</f>
        <v>0</v>
      </c>
      <c r="C100" s="285"/>
      <c r="D100" s="199"/>
      <c r="E100" s="199"/>
      <c r="F100" s="199"/>
      <c r="G100" s="199"/>
      <c r="H100" s="199"/>
      <c r="I100" s="199"/>
    </row>
    <row r="101" spans="1:10" ht="33" customHeight="1" x14ac:dyDescent="0.25">
      <c r="A101" s="206" t="s">
        <v>387</v>
      </c>
      <c r="B101" s="285">
        <f>'A5 Exploitation'!D289</f>
        <v>0</v>
      </c>
      <c r="C101" s="285"/>
      <c r="D101" s="199"/>
      <c r="E101" s="199"/>
      <c r="F101" s="199"/>
      <c r="G101" s="199"/>
      <c r="H101" s="199"/>
      <c r="I101" s="199"/>
    </row>
    <row r="102" spans="1:10" ht="33" customHeight="1" x14ac:dyDescent="0.25">
      <c r="A102" s="206" t="s">
        <v>388</v>
      </c>
      <c r="B102" s="285">
        <f>'A6 Exploitation'!D289</f>
        <v>0</v>
      </c>
      <c r="C102" s="285"/>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4" t="s">
        <v>397</v>
      </c>
      <c r="C105" s="284"/>
      <c r="D105" s="199"/>
      <c r="E105" s="199"/>
      <c r="F105" s="199"/>
      <c r="G105" s="199"/>
      <c r="H105" s="199"/>
      <c r="I105" s="199"/>
      <c r="J105" s="198" t="str">
        <f>D18</f>
        <v>Boumhal</v>
      </c>
    </row>
    <row r="106" spans="1:10" ht="33" customHeight="1" x14ac:dyDescent="0.25">
      <c r="A106" s="207" t="s">
        <v>383</v>
      </c>
      <c r="B106" s="285">
        <f>'A1 Exploitation'!D322</f>
        <v>0.94736842105263153</v>
      </c>
      <c r="C106" s="285"/>
      <c r="D106" s="199"/>
      <c r="E106" s="199"/>
      <c r="F106" s="199"/>
      <c r="G106" s="199"/>
      <c r="H106" s="199"/>
      <c r="I106" s="199"/>
    </row>
    <row r="107" spans="1:10" ht="33" customHeight="1" x14ac:dyDescent="0.25">
      <c r="A107" s="206" t="s">
        <v>384</v>
      </c>
      <c r="B107" s="285">
        <f>'A2 Exploitation'!D322</f>
        <v>0.97058823529411764</v>
      </c>
      <c r="C107" s="285"/>
      <c r="D107" s="199"/>
      <c r="E107" s="199"/>
      <c r="F107" s="199"/>
      <c r="G107" s="199"/>
      <c r="H107" s="199"/>
      <c r="I107" s="199"/>
    </row>
    <row r="108" spans="1:10" ht="33" customHeight="1" x14ac:dyDescent="0.25">
      <c r="A108" s="207" t="s">
        <v>385</v>
      </c>
      <c r="B108" s="285">
        <f>'A3 Exploitation'!D322</f>
        <v>0.77500000000000002</v>
      </c>
      <c r="C108" s="285"/>
      <c r="D108" s="199"/>
      <c r="E108" s="199"/>
      <c r="F108" s="199"/>
      <c r="G108" s="199"/>
      <c r="H108" s="199"/>
      <c r="I108" s="199"/>
    </row>
    <row r="109" spans="1:10" ht="33" customHeight="1" x14ac:dyDescent="0.25">
      <c r="A109" s="207" t="s">
        <v>386</v>
      </c>
      <c r="B109" s="285">
        <f>'A4 Exploitation'!D322</f>
        <v>0</v>
      </c>
      <c r="C109" s="285"/>
      <c r="D109" s="199"/>
      <c r="E109" s="199"/>
      <c r="F109" s="199"/>
      <c r="G109" s="199"/>
      <c r="H109" s="199"/>
      <c r="I109" s="199"/>
    </row>
    <row r="110" spans="1:10" ht="33" customHeight="1" x14ac:dyDescent="0.25">
      <c r="A110" s="206" t="s">
        <v>387</v>
      </c>
      <c r="B110" s="285">
        <f>'A5 Exploitation'!D322</f>
        <v>0</v>
      </c>
      <c r="C110" s="285"/>
      <c r="D110" s="199"/>
      <c r="E110" s="199"/>
      <c r="F110" s="199"/>
      <c r="G110" s="199"/>
      <c r="H110" s="199"/>
      <c r="I110" s="199"/>
    </row>
    <row r="111" spans="1:10" ht="33" customHeight="1" x14ac:dyDescent="0.25">
      <c r="A111" s="206" t="s">
        <v>388</v>
      </c>
      <c r="B111" s="285">
        <f>'A6 Exploitation'!D322</f>
        <v>0</v>
      </c>
      <c r="C111" s="285"/>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4" t="s">
        <v>398</v>
      </c>
      <c r="C114" s="284"/>
      <c r="D114" s="199"/>
      <c r="E114" s="199"/>
      <c r="F114" s="199"/>
      <c r="G114" s="199"/>
      <c r="H114" s="199"/>
      <c r="I114" s="199"/>
      <c r="J114" s="198" t="str">
        <f>D18</f>
        <v>Boumhal</v>
      </c>
    </row>
    <row r="115" spans="1:10" ht="33" customHeight="1" x14ac:dyDescent="0.25">
      <c r="A115" s="207" t="s">
        <v>383</v>
      </c>
      <c r="B115" s="285">
        <f>'A1 Exploitation'!D350</f>
        <v>0.9642857142857143</v>
      </c>
      <c r="C115" s="285"/>
      <c r="D115" s="199"/>
      <c r="E115" s="199"/>
      <c r="F115" s="199"/>
      <c r="G115" s="199"/>
      <c r="H115" s="199"/>
      <c r="I115" s="199"/>
    </row>
    <row r="116" spans="1:10" ht="33" customHeight="1" x14ac:dyDescent="0.25">
      <c r="A116" s="206" t="s">
        <v>384</v>
      </c>
      <c r="B116" s="285">
        <f>'A2 Exploitation'!D350</f>
        <v>0.8928571428571429</v>
      </c>
      <c r="C116" s="285"/>
      <c r="D116" s="199"/>
      <c r="E116" s="199"/>
      <c r="F116" s="199"/>
      <c r="G116" s="199"/>
      <c r="H116" s="199"/>
      <c r="I116" s="199"/>
    </row>
    <row r="117" spans="1:10" ht="33" customHeight="1" x14ac:dyDescent="0.25">
      <c r="A117" s="207" t="s">
        <v>385</v>
      </c>
      <c r="B117" s="285">
        <f>'A3 Exploitation'!D350</f>
        <v>0.9642857142857143</v>
      </c>
      <c r="C117" s="285"/>
      <c r="D117" s="199"/>
      <c r="E117" s="199"/>
      <c r="F117" s="199"/>
      <c r="G117" s="199"/>
      <c r="H117" s="199"/>
      <c r="I117" s="199"/>
    </row>
    <row r="118" spans="1:10" ht="33" customHeight="1" x14ac:dyDescent="0.25">
      <c r="A118" s="207" t="s">
        <v>386</v>
      </c>
      <c r="B118" s="285">
        <f>'A4 Exploitation'!D350</f>
        <v>0</v>
      </c>
      <c r="C118" s="285"/>
      <c r="D118" s="199"/>
      <c r="E118" s="199"/>
      <c r="F118" s="199"/>
      <c r="G118" s="199"/>
      <c r="H118" s="199"/>
      <c r="I118" s="199"/>
    </row>
    <row r="119" spans="1:10" ht="33" customHeight="1" x14ac:dyDescent="0.25">
      <c r="A119" s="206" t="s">
        <v>387</v>
      </c>
      <c r="B119" s="285">
        <f>'A5 Exploitation'!D350</f>
        <v>0</v>
      </c>
      <c r="C119" s="285"/>
      <c r="D119" s="199"/>
      <c r="E119" s="199"/>
      <c r="F119" s="199"/>
      <c r="G119" s="199"/>
      <c r="H119" s="199"/>
      <c r="I119" s="199"/>
    </row>
    <row r="120" spans="1:10" ht="33" customHeight="1" x14ac:dyDescent="0.25">
      <c r="A120" s="206" t="s">
        <v>388</v>
      </c>
      <c r="B120" s="285">
        <f>'A6 Exploitation'!D350</f>
        <v>0</v>
      </c>
      <c r="C120" s="285"/>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4" t="s">
        <v>399</v>
      </c>
      <c r="C123" s="284"/>
      <c r="D123" s="199"/>
      <c r="E123" s="199"/>
      <c r="F123" s="199"/>
      <c r="G123" s="199"/>
      <c r="H123" s="199"/>
      <c r="I123" s="199"/>
      <c r="J123" s="198" t="str">
        <f>D18</f>
        <v>Boumhal</v>
      </c>
    </row>
    <row r="124" spans="1:10" ht="33" customHeight="1" x14ac:dyDescent="0.25">
      <c r="A124" s="207" t="s">
        <v>383</v>
      </c>
      <c r="B124" s="285">
        <f>'A1 Exploitation'!D403</f>
        <v>0.967741935483871</v>
      </c>
      <c r="C124" s="285"/>
      <c r="D124" s="199"/>
      <c r="E124" s="199"/>
      <c r="F124" s="199"/>
      <c r="G124" s="199"/>
      <c r="H124" s="199"/>
      <c r="I124" s="199"/>
    </row>
    <row r="125" spans="1:10" ht="33" customHeight="1" x14ac:dyDescent="0.25">
      <c r="A125" s="206" t="s">
        <v>384</v>
      </c>
      <c r="B125" s="285">
        <f>'A2 Exploitation'!D403</f>
        <v>0.796875</v>
      </c>
      <c r="C125" s="285"/>
      <c r="D125" s="199"/>
      <c r="E125" s="199"/>
      <c r="F125" s="199"/>
      <c r="G125" s="199"/>
      <c r="H125" s="199"/>
      <c r="I125" s="199"/>
    </row>
    <row r="126" spans="1:10" ht="33" customHeight="1" x14ac:dyDescent="0.25">
      <c r="A126" s="207" t="s">
        <v>385</v>
      </c>
      <c r="B126" s="285">
        <f>'A3 Exploitation'!D403</f>
        <v>1</v>
      </c>
      <c r="C126" s="285"/>
      <c r="D126" s="199"/>
      <c r="E126" s="199"/>
      <c r="F126" s="199"/>
      <c r="G126" s="199"/>
      <c r="H126" s="199"/>
      <c r="I126" s="199"/>
    </row>
    <row r="127" spans="1:10" ht="33" customHeight="1" x14ac:dyDescent="0.25">
      <c r="A127" s="207" t="s">
        <v>386</v>
      </c>
      <c r="B127" s="285">
        <f>'A4 Exploitation'!D403</f>
        <v>0</v>
      </c>
      <c r="C127" s="285"/>
      <c r="D127" s="199"/>
      <c r="E127" s="199"/>
      <c r="F127" s="199"/>
      <c r="G127" s="199"/>
      <c r="H127" s="199"/>
      <c r="I127" s="199"/>
    </row>
    <row r="128" spans="1:10" ht="33" customHeight="1" x14ac:dyDescent="0.25">
      <c r="A128" s="206" t="s">
        <v>387</v>
      </c>
      <c r="B128" s="285">
        <f>'A5 Exploitation'!D403</f>
        <v>0</v>
      </c>
      <c r="C128" s="285"/>
      <c r="D128" s="199"/>
      <c r="E128" s="199"/>
      <c r="F128" s="199"/>
      <c r="G128" s="199"/>
      <c r="H128" s="199"/>
      <c r="I128" s="199"/>
    </row>
    <row r="129" spans="1:10" ht="33" customHeight="1" x14ac:dyDescent="0.25">
      <c r="A129" s="206" t="s">
        <v>388</v>
      </c>
      <c r="B129" s="285">
        <f>'A6 Exploitation'!D403</f>
        <v>0</v>
      </c>
      <c r="C129" s="285"/>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4" t="s">
        <v>400</v>
      </c>
      <c r="C132" s="284"/>
      <c r="D132" s="199"/>
      <c r="E132" s="199"/>
      <c r="F132" s="199"/>
      <c r="G132" s="199"/>
      <c r="H132" s="199"/>
      <c r="I132" s="199"/>
      <c r="J132" s="198" t="str">
        <f>D18</f>
        <v>Boumhal</v>
      </c>
    </row>
    <row r="133" spans="1:10" ht="33" customHeight="1" x14ac:dyDescent="0.25">
      <c r="A133" s="207" t="s">
        <v>383</v>
      </c>
      <c r="B133" s="285">
        <f>'A1 Exploitation'!D433</f>
        <v>0.96875</v>
      </c>
      <c r="C133" s="285"/>
      <c r="D133" s="199"/>
      <c r="E133" s="199"/>
      <c r="F133" s="199"/>
      <c r="G133" s="199"/>
      <c r="H133" s="199"/>
      <c r="I133" s="199"/>
    </row>
    <row r="134" spans="1:10" ht="33" customHeight="1" x14ac:dyDescent="0.25">
      <c r="A134" s="206" t="s">
        <v>384</v>
      </c>
      <c r="B134" s="285">
        <f>'A2 Exploitation'!D433</f>
        <v>0.96153846153846156</v>
      </c>
      <c r="C134" s="285"/>
      <c r="D134" s="199"/>
      <c r="E134" s="199"/>
      <c r="F134" s="199"/>
      <c r="G134" s="199"/>
      <c r="H134" s="199"/>
      <c r="I134" s="199"/>
    </row>
    <row r="135" spans="1:10" ht="33" customHeight="1" x14ac:dyDescent="0.25">
      <c r="A135" s="207" t="s">
        <v>385</v>
      </c>
      <c r="B135" s="285">
        <f>'A3 Exploitation'!D433</f>
        <v>0.96875</v>
      </c>
      <c r="C135" s="285"/>
      <c r="D135" s="199"/>
      <c r="E135" s="199"/>
      <c r="F135" s="199"/>
      <c r="G135" s="199"/>
      <c r="H135" s="199"/>
      <c r="I135" s="199"/>
    </row>
    <row r="136" spans="1:10" ht="33" customHeight="1" x14ac:dyDescent="0.25">
      <c r="A136" s="207" t="s">
        <v>386</v>
      </c>
      <c r="B136" s="285">
        <f>'A4 Exploitation'!D433</f>
        <v>0</v>
      </c>
      <c r="C136" s="285"/>
      <c r="D136" s="199"/>
      <c r="E136" s="199"/>
      <c r="F136" s="199"/>
      <c r="G136" s="199"/>
      <c r="H136" s="199"/>
      <c r="I136" s="199"/>
    </row>
    <row r="137" spans="1:10" ht="33" customHeight="1" x14ac:dyDescent="0.25">
      <c r="A137" s="206" t="s">
        <v>387</v>
      </c>
      <c r="B137" s="285">
        <f>'A5 Exploitation'!D433</f>
        <v>0</v>
      </c>
      <c r="C137" s="285"/>
      <c r="D137" s="199"/>
      <c r="E137" s="199"/>
      <c r="F137" s="199"/>
      <c r="G137" s="199"/>
      <c r="H137" s="199"/>
      <c r="I137" s="199"/>
    </row>
    <row r="138" spans="1:10" ht="33" customHeight="1" x14ac:dyDescent="0.25">
      <c r="A138" s="206" t="s">
        <v>388</v>
      </c>
      <c r="B138" s="285">
        <f>'A6 Exploitation'!D433</f>
        <v>0</v>
      </c>
      <c r="C138" s="285"/>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4" t="s">
        <v>401</v>
      </c>
      <c r="C141" s="284"/>
      <c r="D141" s="199"/>
      <c r="E141" s="199"/>
      <c r="F141" s="199"/>
      <c r="G141" s="199"/>
      <c r="H141" s="199"/>
      <c r="I141" s="199"/>
      <c r="J141" s="198" t="str">
        <f>D18</f>
        <v>Boumhal</v>
      </c>
    </row>
    <row r="142" spans="1:10" ht="33" customHeight="1" x14ac:dyDescent="0.25">
      <c r="A142" s="207" t="s">
        <v>383</v>
      </c>
      <c r="B142" s="285">
        <f>'A1 Exploitation'!D452</f>
        <v>1</v>
      </c>
      <c r="C142" s="285"/>
      <c r="D142" s="199"/>
      <c r="E142" s="199"/>
      <c r="F142" s="199"/>
      <c r="G142" s="199"/>
      <c r="H142" s="199"/>
      <c r="I142" s="199"/>
    </row>
    <row r="143" spans="1:10" ht="33" customHeight="1" x14ac:dyDescent="0.25">
      <c r="A143" s="206" t="s">
        <v>384</v>
      </c>
      <c r="B143" s="285">
        <f>'A2 Exploitation'!D452</f>
        <v>0.83333333333333337</v>
      </c>
      <c r="C143" s="285"/>
      <c r="D143" s="199"/>
      <c r="E143" s="199"/>
      <c r="F143" s="199"/>
      <c r="G143" s="199"/>
      <c r="H143" s="199"/>
      <c r="I143" s="199"/>
    </row>
    <row r="144" spans="1:10" ht="33" customHeight="1" x14ac:dyDescent="0.25">
      <c r="A144" s="207" t="s">
        <v>385</v>
      </c>
      <c r="B144" s="285">
        <f>'A3 Exploitation'!D452</f>
        <v>0.91666666666666663</v>
      </c>
      <c r="C144" s="285"/>
      <c r="D144" s="199"/>
      <c r="E144" s="199"/>
      <c r="F144" s="199"/>
      <c r="G144" s="199"/>
      <c r="H144" s="199"/>
      <c r="I144" s="199"/>
    </row>
    <row r="145" spans="1:10" ht="33" customHeight="1" x14ac:dyDescent="0.25">
      <c r="A145" s="207" t="s">
        <v>386</v>
      </c>
      <c r="B145" s="285">
        <f>'A4 Exploitation'!D452</f>
        <v>0</v>
      </c>
      <c r="C145" s="285"/>
      <c r="D145" s="199"/>
      <c r="E145" s="199"/>
      <c r="F145" s="199"/>
      <c r="G145" s="199"/>
      <c r="H145" s="199"/>
      <c r="I145" s="199"/>
    </row>
    <row r="146" spans="1:10" ht="33" customHeight="1" x14ac:dyDescent="0.25">
      <c r="A146" s="206" t="s">
        <v>387</v>
      </c>
      <c r="B146" s="285">
        <f>'A5 Exploitation'!D452</f>
        <v>0</v>
      </c>
      <c r="C146" s="285"/>
      <c r="D146" s="199"/>
      <c r="E146" s="199"/>
      <c r="F146" s="199"/>
      <c r="G146" s="199"/>
      <c r="H146" s="199"/>
      <c r="I146" s="199"/>
    </row>
    <row r="147" spans="1:10" ht="33" customHeight="1" x14ac:dyDescent="0.25">
      <c r="A147" s="206" t="s">
        <v>388</v>
      </c>
      <c r="B147" s="285">
        <f>'A6 Exploitation'!D452</f>
        <v>0</v>
      </c>
      <c r="C147" s="285"/>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4" t="s">
        <v>402</v>
      </c>
      <c r="C150" s="284"/>
      <c r="D150" s="199"/>
      <c r="E150" s="199"/>
      <c r="F150" s="199"/>
      <c r="G150" s="199"/>
      <c r="H150" s="199"/>
      <c r="I150" s="199"/>
      <c r="J150" s="198" t="str">
        <f>D18</f>
        <v>Boumhal</v>
      </c>
    </row>
    <row r="151" spans="1:10" ht="33" customHeight="1" x14ac:dyDescent="0.25">
      <c r="A151" s="207" t="s">
        <v>383</v>
      </c>
      <c r="B151" s="285">
        <f>'A1 Exploitation'!D462</f>
        <v>0.75</v>
      </c>
      <c r="C151" s="285"/>
      <c r="D151" s="199"/>
      <c r="E151" s="199"/>
      <c r="F151" s="199"/>
      <c r="G151" s="199"/>
      <c r="H151" s="199"/>
      <c r="I151" s="199"/>
    </row>
    <row r="152" spans="1:10" ht="33" customHeight="1" x14ac:dyDescent="0.25">
      <c r="A152" s="206" t="s">
        <v>384</v>
      </c>
      <c r="B152" s="285">
        <f>'A2 Exploitation'!D462</f>
        <v>0.875</v>
      </c>
      <c r="C152" s="285"/>
      <c r="D152" s="199"/>
      <c r="E152" s="199"/>
      <c r="F152" s="199"/>
      <c r="G152" s="199"/>
      <c r="H152" s="199"/>
      <c r="I152" s="199"/>
    </row>
    <row r="153" spans="1:10" ht="33" customHeight="1" x14ac:dyDescent="0.25">
      <c r="A153" s="207" t="s">
        <v>385</v>
      </c>
      <c r="B153" s="285">
        <f>'A3 Exploitation'!D462</f>
        <v>0.875</v>
      </c>
      <c r="C153" s="285"/>
      <c r="D153" s="199"/>
      <c r="E153" s="199"/>
      <c r="F153" s="199"/>
      <c r="G153" s="199"/>
      <c r="H153" s="199"/>
      <c r="I153" s="199"/>
    </row>
    <row r="154" spans="1:10" ht="33" customHeight="1" x14ac:dyDescent="0.25">
      <c r="A154" s="207" t="s">
        <v>386</v>
      </c>
      <c r="B154" s="285">
        <f>'A4 Exploitation'!D462</f>
        <v>0</v>
      </c>
      <c r="C154" s="285"/>
      <c r="D154" s="199"/>
      <c r="E154" s="199"/>
      <c r="F154" s="199"/>
      <c r="G154" s="199"/>
      <c r="H154" s="199"/>
      <c r="I154" s="199"/>
    </row>
    <row r="155" spans="1:10" ht="33" customHeight="1" x14ac:dyDescent="0.25">
      <c r="A155" s="206" t="s">
        <v>387</v>
      </c>
      <c r="B155" s="285">
        <f>'A5 Exploitation'!D462</f>
        <v>0</v>
      </c>
      <c r="C155" s="285"/>
      <c r="D155" s="199"/>
      <c r="E155" s="199"/>
      <c r="F155" s="199"/>
      <c r="G155" s="199"/>
      <c r="H155" s="199"/>
      <c r="I155" s="199"/>
    </row>
    <row r="156" spans="1:10" ht="33" customHeight="1" x14ac:dyDescent="0.25">
      <c r="A156" s="206" t="s">
        <v>388</v>
      </c>
      <c r="B156" s="285">
        <f>'A6 Exploitation'!D462</f>
        <v>0</v>
      </c>
      <c r="C156" s="285"/>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4" t="s">
        <v>403</v>
      </c>
      <c r="C159" s="284"/>
      <c r="D159" s="199"/>
      <c r="E159" s="199"/>
      <c r="F159" s="199"/>
      <c r="G159" s="199"/>
      <c r="H159" s="199"/>
      <c r="I159" s="199"/>
      <c r="J159" s="198" t="str">
        <f>D18</f>
        <v>Boumhal</v>
      </c>
    </row>
    <row r="160" spans="1:10" ht="33" customHeight="1" x14ac:dyDescent="0.25">
      <c r="A160" s="207" t="s">
        <v>383</v>
      </c>
      <c r="B160" s="285">
        <f>'A1 Exploitation'!D471</f>
        <v>1</v>
      </c>
      <c r="C160" s="285"/>
      <c r="D160" s="199"/>
      <c r="E160" s="199"/>
      <c r="F160" s="199"/>
      <c r="G160" s="199"/>
      <c r="H160" s="199"/>
      <c r="I160" s="199"/>
    </row>
    <row r="161" spans="1:10" ht="33" customHeight="1" x14ac:dyDescent="0.25">
      <c r="A161" s="206" t="s">
        <v>384</v>
      </c>
      <c r="B161" s="285">
        <f>'A2 Exploitation'!D471</f>
        <v>0.83333333333333337</v>
      </c>
      <c r="C161" s="285"/>
      <c r="D161" s="199"/>
      <c r="E161" s="199"/>
      <c r="F161" s="199"/>
      <c r="G161" s="199"/>
      <c r="H161" s="199"/>
      <c r="I161" s="199"/>
    </row>
    <row r="162" spans="1:10" ht="33" customHeight="1" x14ac:dyDescent="0.25">
      <c r="A162" s="207" t="s">
        <v>385</v>
      </c>
      <c r="B162" s="285">
        <f>'A3 Exploitation'!D471</f>
        <v>1</v>
      </c>
      <c r="C162" s="285"/>
      <c r="D162" s="199"/>
      <c r="E162" s="199"/>
      <c r="F162" s="199"/>
      <c r="G162" s="199"/>
      <c r="H162" s="199"/>
      <c r="I162" s="199"/>
    </row>
    <row r="163" spans="1:10" ht="33" customHeight="1" x14ac:dyDescent="0.25">
      <c r="A163" s="207" t="s">
        <v>386</v>
      </c>
      <c r="B163" s="285">
        <f>'A4 Exploitation'!D471</f>
        <v>0</v>
      </c>
      <c r="C163" s="285"/>
      <c r="D163" s="199"/>
      <c r="E163" s="199"/>
      <c r="F163" s="199"/>
      <c r="G163" s="199"/>
      <c r="H163" s="199"/>
      <c r="I163" s="199"/>
    </row>
    <row r="164" spans="1:10" ht="33" customHeight="1" x14ac:dyDescent="0.25">
      <c r="A164" s="206" t="s">
        <v>387</v>
      </c>
      <c r="B164" s="285">
        <f>'A5 Exploitation'!D471</f>
        <v>0</v>
      </c>
      <c r="C164" s="285"/>
      <c r="D164" s="199"/>
      <c r="E164" s="199"/>
      <c r="F164" s="199"/>
      <c r="G164" s="199"/>
      <c r="H164" s="199"/>
      <c r="I164" s="199"/>
    </row>
    <row r="165" spans="1:10" ht="33" customHeight="1" x14ac:dyDescent="0.25">
      <c r="A165" s="206" t="s">
        <v>388</v>
      </c>
      <c r="B165" s="285">
        <f>'A6 Exploitation'!D471</f>
        <v>0</v>
      </c>
      <c r="C165" s="285"/>
      <c r="D165" s="199"/>
      <c r="E165" s="199"/>
      <c r="F165" s="199"/>
      <c r="G165" s="199"/>
      <c r="H165" s="199"/>
      <c r="I165" s="199"/>
    </row>
    <row r="166" spans="1:10" ht="18" x14ac:dyDescent="0.25">
      <c r="A166" s="209"/>
      <c r="B166" s="288"/>
      <c r="C166" s="288"/>
      <c r="D166" s="199"/>
      <c r="E166" s="199"/>
      <c r="F166" s="199"/>
      <c r="G166" s="199"/>
      <c r="H166" s="199"/>
      <c r="I166" s="199"/>
    </row>
    <row r="167" spans="1:10" ht="18" x14ac:dyDescent="0.25">
      <c r="A167" s="209"/>
      <c r="B167" s="288"/>
      <c r="C167" s="288"/>
      <c r="D167" s="199"/>
      <c r="E167" s="199"/>
      <c r="F167" s="199"/>
      <c r="G167" s="199"/>
      <c r="H167" s="199"/>
      <c r="I167" s="199"/>
    </row>
    <row r="168" spans="1:10" ht="33" customHeight="1" x14ac:dyDescent="0.25">
      <c r="A168" s="206" t="s">
        <v>381</v>
      </c>
      <c r="B168" s="284" t="s">
        <v>404</v>
      </c>
      <c r="C168" s="284"/>
      <c r="D168" s="199"/>
      <c r="E168" s="199"/>
      <c r="F168" s="199"/>
      <c r="G168" s="199"/>
      <c r="H168" s="199"/>
      <c r="I168" s="199"/>
      <c r="J168" s="198" t="str">
        <f>D18</f>
        <v>Boumhal</v>
      </c>
    </row>
    <row r="169" spans="1:10" ht="33" customHeight="1" x14ac:dyDescent="0.25">
      <c r="A169" s="207" t="s">
        <v>383</v>
      </c>
      <c r="B169" s="285">
        <f>'A1 Exploitation'!D492</f>
        <v>0.92307692307692313</v>
      </c>
      <c r="C169" s="285"/>
      <c r="D169" s="199"/>
      <c r="E169" s="199"/>
      <c r="F169" s="199"/>
      <c r="G169" s="199"/>
      <c r="H169" s="199"/>
      <c r="I169" s="199"/>
    </row>
    <row r="170" spans="1:10" ht="33" customHeight="1" x14ac:dyDescent="0.25">
      <c r="A170" s="206" t="s">
        <v>384</v>
      </c>
      <c r="B170" s="285">
        <f>'A2 Exploitation'!D492</f>
        <v>0.90909090909090906</v>
      </c>
      <c r="C170" s="285"/>
      <c r="D170" s="199"/>
      <c r="E170" s="199"/>
      <c r="F170" s="199"/>
      <c r="G170" s="199"/>
      <c r="H170" s="199"/>
      <c r="I170" s="199"/>
    </row>
    <row r="171" spans="1:10" ht="33" customHeight="1" x14ac:dyDescent="0.25">
      <c r="A171" s="207" t="s">
        <v>385</v>
      </c>
      <c r="B171" s="285">
        <f>'A3 Exploitation'!D492</f>
        <v>0.8928571428571429</v>
      </c>
      <c r="C171" s="285"/>
      <c r="D171" s="199"/>
      <c r="E171" s="199"/>
      <c r="F171" s="199"/>
      <c r="G171" s="199"/>
      <c r="H171" s="199"/>
      <c r="I171" s="199"/>
    </row>
    <row r="172" spans="1:10" ht="33" customHeight="1" x14ac:dyDescent="0.25">
      <c r="A172" s="207" t="s">
        <v>386</v>
      </c>
      <c r="B172" s="285">
        <f>'A4 Exploitation'!D492</f>
        <v>0</v>
      </c>
      <c r="C172" s="285"/>
    </row>
    <row r="173" spans="1:10" ht="33" customHeight="1" x14ac:dyDescent="0.25">
      <c r="A173" s="206" t="s">
        <v>387</v>
      </c>
      <c r="B173" s="285">
        <f>'A5 Exploitation'!D492</f>
        <v>0</v>
      </c>
      <c r="C173" s="285"/>
    </row>
    <row r="174" spans="1:10" ht="33" customHeight="1" x14ac:dyDescent="0.25">
      <c r="A174" s="206" t="s">
        <v>388</v>
      </c>
      <c r="B174" s="285">
        <f>'A6 Exploitation'!D492</f>
        <v>0</v>
      </c>
      <c r="C174" s="285"/>
    </row>
    <row r="175" spans="1:10" ht="18.75" x14ac:dyDescent="0.25">
      <c r="A175" s="210"/>
      <c r="B175" s="203"/>
      <c r="C175" s="203"/>
    </row>
    <row r="176" spans="1:10" ht="18.75" x14ac:dyDescent="0.25">
      <c r="A176" s="210"/>
      <c r="B176" s="203"/>
      <c r="C176" s="203"/>
    </row>
    <row r="177" spans="1:10" ht="33" customHeight="1" x14ac:dyDescent="0.25">
      <c r="A177" s="206" t="s">
        <v>381</v>
      </c>
      <c r="B177" s="284" t="s">
        <v>405</v>
      </c>
      <c r="C177" s="284"/>
      <c r="J177" s="198" t="str">
        <f>D18</f>
        <v>Boumhal</v>
      </c>
    </row>
    <row r="178" spans="1:10" ht="33" customHeight="1" x14ac:dyDescent="0.25">
      <c r="A178" s="207" t="s">
        <v>383</v>
      </c>
      <c r="B178" s="285">
        <f>'A1 Exploitation'!D501</f>
        <v>1</v>
      </c>
      <c r="C178" s="285"/>
    </row>
    <row r="179" spans="1:10" ht="33" customHeight="1" x14ac:dyDescent="0.25">
      <c r="A179" s="206" t="s">
        <v>384</v>
      </c>
      <c r="B179" s="285">
        <f>'A2 Exploitation'!D501</f>
        <v>1</v>
      </c>
      <c r="C179" s="285"/>
    </row>
    <row r="180" spans="1:10" ht="33" customHeight="1" x14ac:dyDescent="0.25">
      <c r="A180" s="207" t="s">
        <v>385</v>
      </c>
      <c r="B180" s="285">
        <f>'A3 Exploitation'!D501</f>
        <v>1</v>
      </c>
      <c r="C180" s="285"/>
    </row>
    <row r="181" spans="1:10" ht="33" customHeight="1" x14ac:dyDescent="0.25">
      <c r="A181" s="207" t="s">
        <v>386</v>
      </c>
      <c r="B181" s="285">
        <f>'A4 Exploitation'!D501</f>
        <v>0</v>
      </c>
      <c r="C181" s="285"/>
    </row>
    <row r="182" spans="1:10" ht="33" customHeight="1" x14ac:dyDescent="0.25">
      <c r="A182" s="206" t="s">
        <v>387</v>
      </c>
      <c r="B182" s="285">
        <f>'A5 Exploitation'!D501</f>
        <v>0</v>
      </c>
      <c r="C182" s="285"/>
    </row>
    <row r="183" spans="1:10" ht="33" customHeight="1" x14ac:dyDescent="0.25">
      <c r="A183" s="206" t="s">
        <v>388</v>
      </c>
      <c r="B183" s="285">
        <f>'A6 Exploitation'!D501</f>
        <v>0</v>
      </c>
      <c r="C183" s="285"/>
    </row>
    <row r="184" spans="1:10" ht="18.75" x14ac:dyDescent="0.25">
      <c r="A184" s="210"/>
      <c r="B184" s="203"/>
      <c r="C184" s="203"/>
    </row>
    <row r="185" spans="1:10" ht="18.75" x14ac:dyDescent="0.25">
      <c r="A185" s="210"/>
      <c r="B185" s="203"/>
      <c r="C185" s="203"/>
    </row>
    <row r="186" spans="1:10" ht="33" customHeight="1" x14ac:dyDescent="0.25">
      <c r="A186" s="206" t="s">
        <v>381</v>
      </c>
      <c r="B186" s="284" t="s">
        <v>406</v>
      </c>
      <c r="C186" s="284"/>
      <c r="J186" s="198" t="str">
        <f>D18</f>
        <v>Boumhal</v>
      </c>
    </row>
    <row r="187" spans="1:10" ht="33" customHeight="1" x14ac:dyDescent="0.25">
      <c r="A187" s="207" t="s">
        <v>383</v>
      </c>
      <c r="B187" s="285">
        <f>'A1 Technique'!D198</f>
        <v>0.75416666666666665</v>
      </c>
      <c r="C187" s="285"/>
    </row>
    <row r="188" spans="1:10" ht="33" customHeight="1" x14ac:dyDescent="0.25">
      <c r="A188" s="206" t="s">
        <v>384</v>
      </c>
      <c r="B188" s="285">
        <f>'A2 Technique'!D198</f>
        <v>0.77777777777777779</v>
      </c>
      <c r="C188" s="285"/>
    </row>
    <row r="189" spans="1:10" ht="33" customHeight="1" x14ac:dyDescent="0.25">
      <c r="A189" s="207" t="s">
        <v>385</v>
      </c>
      <c r="B189" s="285">
        <f>'A3 Technique'!D198</f>
        <v>0.86554621848739499</v>
      </c>
      <c r="C189" s="285"/>
    </row>
    <row r="190" spans="1:10" ht="33" customHeight="1" x14ac:dyDescent="0.25">
      <c r="A190" s="207" t="s">
        <v>386</v>
      </c>
      <c r="B190" s="285">
        <f>'A4 Technique'!D198</f>
        <v>0</v>
      </c>
      <c r="C190" s="285"/>
    </row>
    <row r="191" spans="1:10" ht="33" customHeight="1" x14ac:dyDescent="0.25">
      <c r="A191" s="206" t="s">
        <v>387</v>
      </c>
      <c r="B191" s="285">
        <f>'A5 Technique'!D198</f>
        <v>0</v>
      </c>
      <c r="C191" s="285"/>
    </row>
    <row r="192" spans="1:10" ht="33" customHeight="1" x14ac:dyDescent="0.25">
      <c r="A192" s="206" t="s">
        <v>388</v>
      </c>
      <c r="B192" s="285">
        <f>'A6 Technique'!D198</f>
        <v>0</v>
      </c>
      <c r="C192" s="285"/>
    </row>
  </sheetData>
  <sheetProtection algorithmName="SHA-512" hashValue="sRC3gem6uoRHRGFi8HCldP3Q4ysn5fsm3i3RTiGETZxcoAJhnZmpiXuPdXDCPu/Itfnf2DTeFqncLodXAQ/sZA==" saltValue="fizX99Px0dJ8eu0SDmo7C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7" zoomScale="70" zoomScaleNormal="70" workbookViewId="0">
      <selection activeCell="D499" sqref="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5">
      <c r="A8" s="297" t="str">
        <f>'Page de garde'!D18</f>
        <v>Boumhal</v>
      </c>
      <c r="B8" s="297"/>
      <c r="C8" s="297"/>
      <c r="D8" s="297"/>
      <c r="E8" s="297"/>
      <c r="F8" s="297"/>
      <c r="G8" s="216"/>
      <c r="H8" s="216"/>
      <c r="I8" s="213"/>
    </row>
    <row r="9" spans="1:9" ht="24.75" x14ac:dyDescent="0.5">
      <c r="A9" s="38" t="s">
        <v>44</v>
      </c>
      <c r="B9" s="298"/>
      <c r="C9" s="298"/>
      <c r="D9" s="298"/>
      <c r="E9" s="298"/>
      <c r="F9" s="298"/>
      <c r="G9" s="216"/>
      <c r="H9" s="216"/>
      <c r="I9" s="213"/>
    </row>
    <row r="10" spans="1:9" ht="24" x14ac:dyDescent="0.45">
      <c r="A10" s="39" t="s">
        <v>46</v>
      </c>
      <c r="B10" s="299"/>
      <c r="C10" s="299"/>
      <c r="D10" s="299"/>
      <c r="E10" s="299"/>
      <c r="F10" s="299"/>
      <c r="G10" s="216"/>
      <c r="H10" s="216"/>
      <c r="I10" s="213"/>
    </row>
    <row r="11" spans="1:9" ht="24.75" x14ac:dyDescent="0.5">
      <c r="A11" s="38" t="s">
        <v>45</v>
      </c>
      <c r="B11" s="294"/>
      <c r="C11" s="294"/>
      <c r="D11" s="294"/>
      <c r="E11" s="294"/>
      <c r="F11" s="294"/>
      <c r="G11" s="216"/>
      <c r="H11" s="216"/>
      <c r="I11" s="213"/>
    </row>
    <row r="12" spans="1:9" ht="24.75" x14ac:dyDescent="0.5">
      <c r="A12" s="38" t="s">
        <v>276</v>
      </c>
      <c r="B12" s="300">
        <f>D505</f>
        <v>0</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0</v>
      </c>
      <c r="B17" s="36"/>
      <c r="C17" s="36"/>
      <c r="D17" s="36"/>
      <c r="E17" s="36"/>
      <c r="F17" s="36"/>
      <c r="G17" s="36"/>
      <c r="H17" s="36"/>
    </row>
    <row r="18" spans="1:8" ht="18" x14ac:dyDescent="0.25">
      <c r="A18" s="305" t="s">
        <v>1</v>
      </c>
      <c r="B18" s="306"/>
      <c r="C18" s="306"/>
      <c r="D18" s="306"/>
      <c r="E18" s="306"/>
      <c r="F18" s="30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1" t="s">
        <v>137</v>
      </c>
      <c r="B43" s="291"/>
      <c r="C43" s="291"/>
      <c r="D43" s="291"/>
      <c r="E43" s="291"/>
      <c r="F43" s="291"/>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1" t="s">
        <v>129</v>
      </c>
      <c r="B99" s="291"/>
      <c r="C99" s="291"/>
      <c r="D99" s="291"/>
      <c r="E99" s="291"/>
      <c r="F99" s="291"/>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1" t="s">
        <v>130</v>
      </c>
      <c r="B152" s="291"/>
      <c r="C152" s="291"/>
      <c r="D152" s="291"/>
      <c r="E152" s="291"/>
      <c r="F152" s="291"/>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1" t="s">
        <v>167</v>
      </c>
      <c r="B192" s="291"/>
      <c r="C192" s="291"/>
      <c r="D192" s="291"/>
      <c r="E192" s="291"/>
      <c r="F192" s="291"/>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1" t="s">
        <v>21</v>
      </c>
      <c r="B324" s="291"/>
      <c r="C324" s="291"/>
      <c r="D324" s="291"/>
      <c r="E324" s="291"/>
      <c r="F324" s="291"/>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1" t="s">
        <v>8</v>
      </c>
      <c r="B352" s="291"/>
      <c r="C352" s="291"/>
      <c r="D352" s="291"/>
      <c r="E352" s="291"/>
      <c r="F352" s="291"/>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1" t="s">
        <v>374</v>
      </c>
      <c r="B435" s="291"/>
      <c r="C435" s="291"/>
      <c r="D435" s="291"/>
      <c r="E435" s="291"/>
      <c r="F435" s="291"/>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GReZpmQIjGOVAj4CPkCf875KVy3qLgR8tJoHl80HSMj5H87D5Nujn0UtvVCVexqiM3go3ciM5KQj53/LTGKjMg==" saltValue="idFhGBa6ABAnxwvZUQqjF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5">
      <c r="A7" s="297" t="str">
        <f>'A1 Exploitation'!A8:F8</f>
        <v>Boumhal</v>
      </c>
      <c r="B7" s="297"/>
      <c r="C7" s="297"/>
      <c r="D7" s="297"/>
      <c r="E7" s="297"/>
      <c r="F7" s="297"/>
      <c r="G7" s="216"/>
      <c r="H7" s="216"/>
      <c r="I7" s="216"/>
    </row>
    <row r="8" spans="1:9" s="36" customFormat="1" ht="24.75" x14ac:dyDescent="0.5">
      <c r="A8" s="38" t="s">
        <v>44</v>
      </c>
      <c r="B8" s="320">
        <f>'A5 Exploitation'!B9:F9</f>
        <v>0</v>
      </c>
      <c r="C8" s="320"/>
      <c r="D8" s="320"/>
      <c r="E8" s="320"/>
      <c r="F8" s="320"/>
      <c r="G8" s="216"/>
      <c r="H8" s="216"/>
      <c r="I8" s="216"/>
    </row>
    <row r="9" spans="1:9" s="36" customFormat="1" ht="24" x14ac:dyDescent="0.45">
      <c r="A9" s="39" t="s">
        <v>46</v>
      </c>
      <c r="B9" s="321">
        <f>'A5 Exploitation'!B10:F10</f>
        <v>0</v>
      </c>
      <c r="C9" s="321"/>
      <c r="D9" s="321"/>
      <c r="E9" s="321"/>
      <c r="F9" s="321"/>
      <c r="G9" s="216"/>
      <c r="H9" s="216"/>
      <c r="I9" s="216"/>
    </row>
    <row r="10" spans="1:9" s="36" customFormat="1" ht="24.75" x14ac:dyDescent="0.5">
      <c r="A10" s="38" t="s">
        <v>45</v>
      </c>
      <c r="B10" s="318">
        <f>'A5 Exploitation'!B11:F11</f>
        <v>0</v>
      </c>
      <c r="C10" s="318"/>
      <c r="D10" s="318"/>
      <c r="E10" s="318"/>
      <c r="F10" s="318"/>
      <c r="G10" s="216"/>
      <c r="H10" s="216"/>
      <c r="I10" s="216"/>
    </row>
    <row r="11" spans="1:9" s="36" customFormat="1" ht="24.75" x14ac:dyDescent="0.5">
      <c r="A11" s="38" t="s">
        <v>341</v>
      </c>
      <c r="B11" s="310">
        <f>D198</f>
        <v>0</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14"/>
      <c r="C22" s="315"/>
      <c r="D22" s="215">
        <f>SUM(B17:C21)</f>
        <v>0</v>
      </c>
    </row>
    <row r="23" spans="1:6" x14ac:dyDescent="0.3">
      <c r="A23" s="307" t="s">
        <v>342</v>
      </c>
      <c r="B23" s="308"/>
      <c r="C23" s="309"/>
      <c r="D23" s="65">
        <f>D22/(COUNT(B17:C21)*2)</f>
        <v>0</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7" t="s">
        <v>38</v>
      </c>
      <c r="B32" s="308"/>
      <c r="C32" s="309"/>
      <c r="D32" s="214">
        <f>SUM(B26:C31)</f>
        <v>0</v>
      </c>
    </row>
    <row r="33" spans="1:6" x14ac:dyDescent="0.3">
      <c r="A33" s="307" t="s">
        <v>342</v>
      </c>
      <c r="B33" s="308"/>
      <c r="C33" s="309"/>
      <c r="D33" s="65">
        <f>D32/(COUNT(B26:C31)*2)</f>
        <v>0</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7" t="s">
        <v>38</v>
      </c>
      <c r="B41" s="308"/>
      <c r="C41" s="309"/>
      <c r="D41" s="214">
        <f>SUM(B36:C40)</f>
        <v>0</v>
      </c>
      <c r="E41" s="37"/>
      <c r="F41" s="37"/>
    </row>
    <row r="42" spans="1:6" s="50" customFormat="1" x14ac:dyDescent="0.3">
      <c r="A42" s="307" t="s">
        <v>342</v>
      </c>
      <c r="B42" s="308"/>
      <c r="C42" s="309"/>
      <c r="D42" s="65">
        <f>D41/(COUNT(B36:C40)*2)</f>
        <v>0</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0</v>
      </c>
    </row>
    <row r="52" spans="1:6" x14ac:dyDescent="0.3">
      <c r="A52" s="307" t="s">
        <v>342</v>
      </c>
      <c r="B52" s="308"/>
      <c r="C52" s="309"/>
      <c r="D52" s="65">
        <f>D51/(COUNT(B45:C50)*2)</f>
        <v>0</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7" t="s">
        <v>38</v>
      </c>
      <c r="B62" s="308"/>
      <c r="C62" s="309"/>
      <c r="D62" s="214">
        <f>SUM(B55:C61)</f>
        <v>0</v>
      </c>
    </row>
    <row r="63" spans="1:6" x14ac:dyDescent="0.3">
      <c r="A63" s="307" t="s">
        <v>342</v>
      </c>
      <c r="B63" s="308"/>
      <c r="C63" s="309"/>
      <c r="D63" s="65">
        <f>D62/(COUNT(B55:C61)*2)</f>
        <v>0</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7" t="s">
        <v>38</v>
      </c>
      <c r="B83" s="308"/>
      <c r="C83" s="309"/>
      <c r="D83" s="214">
        <f>SUM(B66:C82)</f>
        <v>0</v>
      </c>
    </row>
    <row r="84" spans="1:6" x14ac:dyDescent="0.3">
      <c r="A84" s="307" t="s">
        <v>342</v>
      </c>
      <c r="B84" s="308"/>
      <c r="C84" s="309"/>
      <c r="D84" s="65">
        <f>D83/(COUNT(B66:C82)*2)</f>
        <v>0</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7" t="s">
        <v>38</v>
      </c>
      <c r="B101" s="308"/>
      <c r="C101" s="309"/>
      <c r="D101" s="214">
        <f>SUM(B87:C100)</f>
        <v>0</v>
      </c>
    </row>
    <row r="102" spans="1:6" x14ac:dyDescent="0.3">
      <c r="A102" s="307" t="s">
        <v>342</v>
      </c>
      <c r="B102" s="308"/>
      <c r="C102" s="30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7" t="s">
        <v>38</v>
      </c>
      <c r="B117" s="308"/>
      <c r="C117" s="309"/>
      <c r="D117" s="214">
        <f>SUM(B106:C116)</f>
        <v>0</v>
      </c>
      <c r="E117" s="37"/>
      <c r="F117" s="37"/>
    </row>
    <row r="118" spans="1:6" s="50" customFormat="1" x14ac:dyDescent="0.3">
      <c r="A118" s="307" t="s">
        <v>342</v>
      </c>
      <c r="B118" s="308"/>
      <c r="C118" s="309"/>
      <c r="D118" s="65">
        <f>D117/(COUNT(B106:C116)*2)</f>
        <v>0</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214">
        <f>SUM(B121:C131)</f>
        <v>0</v>
      </c>
    </row>
    <row r="133" spans="1:6" x14ac:dyDescent="0.3">
      <c r="A133" s="307" t="s">
        <v>342</v>
      </c>
      <c r="B133" s="308"/>
      <c r="C133" s="309"/>
      <c r="D133" s="63">
        <f>D132/(COUNT(B121:C131)*2)</f>
        <v>0</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7" t="s">
        <v>38</v>
      </c>
      <c r="B148" s="308"/>
      <c r="C148" s="309"/>
      <c r="D148" s="214">
        <f>SUM(B136:C147)</f>
        <v>0</v>
      </c>
    </row>
    <row r="149" spans="1:6" x14ac:dyDescent="0.3">
      <c r="A149" s="307" t="s">
        <v>342</v>
      </c>
      <c r="B149" s="308"/>
      <c r="C149" s="309"/>
      <c r="D149" s="65">
        <f>D148/(COUNT(B136:C147)*2)</f>
        <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7" t="s">
        <v>38</v>
      </c>
      <c r="B160" s="314"/>
      <c r="C160" s="315"/>
      <c r="D160" s="215">
        <f>SUM(B152:C159)</f>
        <v>0</v>
      </c>
    </row>
    <row r="161" spans="1:6" x14ac:dyDescent="0.3">
      <c r="A161" s="307" t="s">
        <v>342</v>
      </c>
      <c r="B161" s="308"/>
      <c r="C161" s="309"/>
      <c r="D161" s="65">
        <f>D160/(COUNT(B152:C159)*2)</f>
        <v>0</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7" t="s">
        <v>38</v>
      </c>
      <c r="B168" s="308"/>
      <c r="C168" s="309"/>
      <c r="D168" s="214">
        <f>SUM(B164:C167)</f>
        <v>0</v>
      </c>
    </row>
    <row r="169" spans="1:6" x14ac:dyDescent="0.3">
      <c r="A169" s="307" t="s">
        <v>342</v>
      </c>
      <c r="B169" s="308"/>
      <c r="C169" s="309"/>
      <c r="D169" s="65">
        <f>D168/(COUNT(B164:C167)*2)</f>
        <v>0</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7" t="s">
        <v>38</v>
      </c>
      <c r="B176" s="308"/>
      <c r="C176" s="309"/>
      <c r="D176" s="214">
        <f>SUM(B172:C175)</f>
        <v>0</v>
      </c>
    </row>
    <row r="177" spans="1:6" x14ac:dyDescent="0.3">
      <c r="A177" s="307" t="s">
        <v>342</v>
      </c>
      <c r="B177" s="308"/>
      <c r="C177" s="309"/>
      <c r="D177" s="65">
        <f>D176/(COUNT(B172:C175)*2)</f>
        <v>0</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7" t="s">
        <v>38</v>
      </c>
      <c r="B185" s="308"/>
      <c r="C185" s="309"/>
      <c r="D185" s="214">
        <f>SUM(B180:C184)</f>
        <v>0</v>
      </c>
    </row>
    <row r="186" spans="1:6" x14ac:dyDescent="0.3">
      <c r="A186" s="307" t="s">
        <v>342</v>
      </c>
      <c r="B186" s="308"/>
      <c r="C186" s="309"/>
      <c r="D186" s="65">
        <f>D185/(COUNT(B180:C184)*2)</f>
        <v>0</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7" t="s">
        <v>38</v>
      </c>
      <c r="B193" s="308"/>
      <c r="C193" s="309"/>
      <c r="D193" s="97">
        <f>SUM(B189:C192)</f>
        <v>0</v>
      </c>
    </row>
    <row r="194" spans="1:4" x14ac:dyDescent="0.3">
      <c r="A194" s="307" t="s">
        <v>342</v>
      </c>
      <c r="B194" s="308"/>
      <c r="C194" s="30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5">
      <c r="A8" s="297" t="str">
        <f>'Page de garde'!D18</f>
        <v>Boumhal</v>
      </c>
      <c r="B8" s="297"/>
      <c r="C8" s="297"/>
      <c r="D8" s="297"/>
      <c r="E8" s="297"/>
      <c r="F8" s="297"/>
      <c r="G8" s="216"/>
      <c r="H8" s="216"/>
      <c r="I8" s="213"/>
    </row>
    <row r="9" spans="1:9" ht="24.75" x14ac:dyDescent="0.5">
      <c r="A9" s="38" t="s">
        <v>44</v>
      </c>
      <c r="B9" s="298"/>
      <c r="C9" s="298"/>
      <c r="D9" s="298"/>
      <c r="E9" s="298"/>
      <c r="F9" s="298"/>
      <c r="G9" s="216"/>
      <c r="H9" s="216"/>
      <c r="I9" s="213"/>
    </row>
    <row r="10" spans="1:9" ht="24" x14ac:dyDescent="0.45">
      <c r="A10" s="39" t="s">
        <v>46</v>
      </c>
      <c r="B10" s="299"/>
      <c r="C10" s="299"/>
      <c r="D10" s="299"/>
      <c r="E10" s="299"/>
      <c r="F10" s="299"/>
      <c r="G10" s="216"/>
      <c r="H10" s="216"/>
      <c r="I10" s="213"/>
    </row>
    <row r="11" spans="1:9" ht="24.75" x14ac:dyDescent="0.5">
      <c r="A11" s="38" t="s">
        <v>45</v>
      </c>
      <c r="B11" s="294"/>
      <c r="C11" s="294"/>
      <c r="D11" s="294"/>
      <c r="E11" s="294"/>
      <c r="F11" s="294"/>
      <c r="G11" s="216"/>
      <c r="H11" s="216"/>
      <c r="I11" s="213"/>
    </row>
    <row r="12" spans="1:9" ht="24.75" x14ac:dyDescent="0.5">
      <c r="A12" s="38" t="s">
        <v>276</v>
      </c>
      <c r="B12" s="300">
        <f>D505</f>
        <v>0</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0</v>
      </c>
      <c r="B17" s="36"/>
      <c r="C17" s="36"/>
      <c r="D17" s="36"/>
      <c r="E17" s="36"/>
      <c r="F17" s="36"/>
      <c r="G17" s="36"/>
      <c r="H17" s="36"/>
    </row>
    <row r="18" spans="1:8" ht="18" x14ac:dyDescent="0.25">
      <c r="A18" s="305" t="s">
        <v>1</v>
      </c>
      <c r="B18" s="306"/>
      <c r="C18" s="306"/>
      <c r="D18" s="306"/>
      <c r="E18" s="306"/>
      <c r="F18" s="30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1" t="s">
        <v>137</v>
      </c>
      <c r="B43" s="291"/>
      <c r="C43" s="291"/>
      <c r="D43" s="291"/>
      <c r="E43" s="291"/>
      <c r="F43" s="291"/>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1" t="s">
        <v>129</v>
      </c>
      <c r="B99" s="291"/>
      <c r="C99" s="291"/>
      <c r="D99" s="291"/>
      <c r="E99" s="291"/>
      <c r="F99" s="291"/>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1" t="s">
        <v>130</v>
      </c>
      <c r="B152" s="291"/>
      <c r="C152" s="291"/>
      <c r="D152" s="291"/>
      <c r="E152" s="291"/>
      <c r="F152" s="291"/>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1" t="s">
        <v>167</v>
      </c>
      <c r="B192" s="291"/>
      <c r="C192" s="291"/>
      <c r="D192" s="291"/>
      <c r="E192" s="291"/>
      <c r="F192" s="291"/>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1" t="s">
        <v>21</v>
      </c>
      <c r="B324" s="291"/>
      <c r="C324" s="291"/>
      <c r="D324" s="291"/>
      <c r="E324" s="291"/>
      <c r="F324" s="291"/>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1" t="s">
        <v>8</v>
      </c>
      <c r="B352" s="291"/>
      <c r="C352" s="291"/>
      <c r="D352" s="291"/>
      <c r="E352" s="291"/>
      <c r="F352" s="291"/>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1" t="s">
        <v>374</v>
      </c>
      <c r="B435" s="291"/>
      <c r="C435" s="291"/>
      <c r="D435" s="291"/>
      <c r="E435" s="291"/>
      <c r="F435" s="291"/>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5">
      <c r="A7" s="297" t="str">
        <f>'A1 Exploitation'!A8:F8</f>
        <v>Boumhal</v>
      </c>
      <c r="B7" s="297"/>
      <c r="C7" s="297"/>
      <c r="D7" s="297"/>
      <c r="E7" s="297"/>
      <c r="F7" s="297"/>
      <c r="G7" s="216"/>
      <c r="H7" s="216"/>
      <c r="I7" s="216"/>
    </row>
    <row r="8" spans="1:9" s="36" customFormat="1" ht="24.75" x14ac:dyDescent="0.5">
      <c r="A8" s="38" t="s">
        <v>44</v>
      </c>
      <c r="B8" s="320">
        <f>'A6 Exploitation'!B9:F9</f>
        <v>0</v>
      </c>
      <c r="C8" s="320"/>
      <c r="D8" s="320"/>
      <c r="E8" s="320"/>
      <c r="F8" s="320"/>
      <c r="G8" s="216"/>
      <c r="H8" s="216"/>
      <c r="I8" s="216"/>
    </row>
    <row r="9" spans="1:9" s="36" customFormat="1" ht="24" x14ac:dyDescent="0.45">
      <c r="A9" s="39" t="s">
        <v>46</v>
      </c>
      <c r="B9" s="321">
        <f>'A6 Exploitation'!B10:F10</f>
        <v>0</v>
      </c>
      <c r="C9" s="321"/>
      <c r="D9" s="321"/>
      <c r="E9" s="321"/>
      <c r="F9" s="321"/>
      <c r="G9" s="216"/>
      <c r="H9" s="216"/>
      <c r="I9" s="216"/>
    </row>
    <row r="10" spans="1:9" s="36" customFormat="1" ht="24.75" x14ac:dyDescent="0.5">
      <c r="A10" s="38" t="s">
        <v>45</v>
      </c>
      <c r="B10" s="318">
        <f>'A6 Exploitation'!B11:F11</f>
        <v>0</v>
      </c>
      <c r="C10" s="318"/>
      <c r="D10" s="318"/>
      <c r="E10" s="318"/>
      <c r="F10" s="318"/>
      <c r="G10" s="216"/>
      <c r="H10" s="216"/>
      <c r="I10" s="216"/>
    </row>
    <row r="11" spans="1:9" s="36" customFormat="1" ht="24.75" x14ac:dyDescent="0.5">
      <c r="A11" s="38" t="s">
        <v>341</v>
      </c>
      <c r="B11" s="310">
        <f>D198</f>
        <v>0</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14"/>
      <c r="C22" s="315"/>
      <c r="D22" s="215">
        <f>SUM(B17:C21)</f>
        <v>0</v>
      </c>
    </row>
    <row r="23" spans="1:6" x14ac:dyDescent="0.3">
      <c r="A23" s="307" t="s">
        <v>342</v>
      </c>
      <c r="B23" s="308"/>
      <c r="C23" s="309"/>
      <c r="D23" s="65">
        <f>D22/(COUNT(B17:C21)*2)</f>
        <v>0</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7" t="s">
        <v>38</v>
      </c>
      <c r="B32" s="308"/>
      <c r="C32" s="309"/>
      <c r="D32" s="214">
        <f>SUM(B26:C31)</f>
        <v>0</v>
      </c>
    </row>
    <row r="33" spans="1:6" x14ac:dyDescent="0.3">
      <c r="A33" s="307" t="s">
        <v>342</v>
      </c>
      <c r="B33" s="308"/>
      <c r="C33" s="309"/>
      <c r="D33" s="65">
        <f>D32/(COUNT(B26:C31)*2)</f>
        <v>0</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7" t="s">
        <v>38</v>
      </c>
      <c r="B41" s="308"/>
      <c r="C41" s="309"/>
      <c r="D41" s="214">
        <f>SUM(B36:C40)</f>
        <v>0</v>
      </c>
      <c r="E41" s="37"/>
      <c r="F41" s="37"/>
    </row>
    <row r="42" spans="1:6" s="50" customFormat="1" x14ac:dyDescent="0.3">
      <c r="A42" s="307" t="s">
        <v>342</v>
      </c>
      <c r="B42" s="308"/>
      <c r="C42" s="309"/>
      <c r="D42" s="65">
        <f>D41/(COUNT(B36:C40)*2)</f>
        <v>0</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0</v>
      </c>
    </row>
    <row r="52" spans="1:6" x14ac:dyDescent="0.3">
      <c r="A52" s="307" t="s">
        <v>342</v>
      </c>
      <c r="B52" s="308"/>
      <c r="C52" s="309"/>
      <c r="D52" s="65">
        <f>D51/(COUNT(B45:C50)*2)</f>
        <v>0</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7" t="s">
        <v>38</v>
      </c>
      <c r="B62" s="308"/>
      <c r="C62" s="309"/>
      <c r="D62" s="214">
        <f>SUM(B55:C61)</f>
        <v>0</v>
      </c>
    </row>
    <row r="63" spans="1:6" x14ac:dyDescent="0.3">
      <c r="A63" s="307" t="s">
        <v>342</v>
      </c>
      <c r="B63" s="308"/>
      <c r="C63" s="309"/>
      <c r="D63" s="65">
        <f>D62/(COUNT(B55:C61)*2)</f>
        <v>0</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7" t="s">
        <v>38</v>
      </c>
      <c r="B83" s="308"/>
      <c r="C83" s="309"/>
      <c r="D83" s="214">
        <f>SUM(B66:C82)</f>
        <v>0</v>
      </c>
    </row>
    <row r="84" spans="1:6" x14ac:dyDescent="0.3">
      <c r="A84" s="307" t="s">
        <v>342</v>
      </c>
      <c r="B84" s="308"/>
      <c r="C84" s="309"/>
      <c r="D84" s="65">
        <f>D83/(COUNT(B66:C82)*2)</f>
        <v>0</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7" t="s">
        <v>38</v>
      </c>
      <c r="B101" s="308"/>
      <c r="C101" s="309"/>
      <c r="D101" s="214">
        <f>SUM(B87:C100)</f>
        <v>0</v>
      </c>
    </row>
    <row r="102" spans="1:6" x14ac:dyDescent="0.3">
      <c r="A102" s="307" t="s">
        <v>342</v>
      </c>
      <c r="B102" s="308"/>
      <c r="C102" s="30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7" t="s">
        <v>38</v>
      </c>
      <c r="B117" s="308"/>
      <c r="C117" s="309"/>
      <c r="D117" s="214">
        <f>SUM(B106:C116)</f>
        <v>0</v>
      </c>
      <c r="E117" s="37"/>
      <c r="F117" s="37"/>
    </row>
    <row r="118" spans="1:6" s="50" customFormat="1" x14ac:dyDescent="0.3">
      <c r="A118" s="307" t="s">
        <v>342</v>
      </c>
      <c r="B118" s="308"/>
      <c r="C118" s="309"/>
      <c r="D118" s="65">
        <f>D117/(COUNT(B106:C116)*2)</f>
        <v>0</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214">
        <f>SUM(B121:C131)</f>
        <v>0</v>
      </c>
    </row>
    <row r="133" spans="1:6" x14ac:dyDescent="0.3">
      <c r="A133" s="307" t="s">
        <v>342</v>
      </c>
      <c r="B133" s="308"/>
      <c r="C133" s="309"/>
      <c r="D133" s="63">
        <f>D132/(COUNT(B121:C131)*2)</f>
        <v>0</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7" t="s">
        <v>38</v>
      </c>
      <c r="B148" s="308"/>
      <c r="C148" s="309"/>
      <c r="D148" s="214">
        <f>SUM(B136:C147)</f>
        <v>0</v>
      </c>
    </row>
    <row r="149" spans="1:6" x14ac:dyDescent="0.3">
      <c r="A149" s="307" t="s">
        <v>342</v>
      </c>
      <c r="B149" s="308"/>
      <c r="C149" s="309"/>
      <c r="D149" s="65">
        <f>D148/(COUNT(B136:C147)*2)</f>
        <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7" t="s">
        <v>38</v>
      </c>
      <c r="B160" s="314"/>
      <c r="C160" s="315"/>
      <c r="D160" s="215">
        <f>SUM(B152:C159)</f>
        <v>0</v>
      </c>
    </row>
    <row r="161" spans="1:6" x14ac:dyDescent="0.3">
      <c r="A161" s="307" t="s">
        <v>342</v>
      </c>
      <c r="B161" s="308"/>
      <c r="C161" s="309"/>
      <c r="D161" s="65">
        <f>D160/(COUNT(B152:C159)*2)</f>
        <v>0</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7" t="s">
        <v>38</v>
      </c>
      <c r="B168" s="308"/>
      <c r="C168" s="309"/>
      <c r="D168" s="214">
        <f>SUM(B164:C167)</f>
        <v>0</v>
      </c>
    </row>
    <row r="169" spans="1:6" x14ac:dyDescent="0.3">
      <c r="A169" s="307" t="s">
        <v>342</v>
      </c>
      <c r="B169" s="308"/>
      <c r="C169" s="309"/>
      <c r="D169" s="65">
        <f>D168/(COUNT(B164:C167)*2)</f>
        <v>0</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7" t="s">
        <v>38</v>
      </c>
      <c r="B176" s="308"/>
      <c r="C176" s="309"/>
      <c r="D176" s="214">
        <f>SUM(B172:C175)</f>
        <v>0</v>
      </c>
    </row>
    <row r="177" spans="1:6" x14ac:dyDescent="0.3">
      <c r="A177" s="307" t="s">
        <v>342</v>
      </c>
      <c r="B177" s="308"/>
      <c r="C177" s="309"/>
      <c r="D177" s="65">
        <f>D176/(COUNT(B172:C175)*2)</f>
        <v>0</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7" t="s">
        <v>38</v>
      </c>
      <c r="B185" s="308"/>
      <c r="C185" s="309"/>
      <c r="D185" s="214">
        <f>SUM(B180:C184)</f>
        <v>0</v>
      </c>
    </row>
    <row r="186" spans="1:6" x14ac:dyDescent="0.3">
      <c r="A186" s="307" t="s">
        <v>342</v>
      </c>
      <c r="B186" s="308"/>
      <c r="C186" s="309"/>
      <c r="D186" s="65">
        <f>D185/(COUNT(B180:C184)*2)</f>
        <v>0</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7" t="s">
        <v>38</v>
      </c>
      <c r="B193" s="308"/>
      <c r="C193" s="309"/>
      <c r="D193" s="97">
        <f>SUM(B189:C192)</f>
        <v>0</v>
      </c>
    </row>
    <row r="194" spans="1:4" x14ac:dyDescent="0.3">
      <c r="A194" s="307" t="s">
        <v>342</v>
      </c>
      <c r="B194" s="308"/>
      <c r="C194" s="30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7" zoomScale="90" zoomScaleNormal="71" zoomScaleSheetLayoutView="90" workbookViewId="0">
      <selection activeCell="B467" sqref="B46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5"/>
      <c r="E1" s="295"/>
      <c r="F1" s="295"/>
      <c r="G1" s="295"/>
      <c r="H1" s="295"/>
      <c r="I1" s="295"/>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6" t="s">
        <v>201</v>
      </c>
      <c r="B7" s="296"/>
      <c r="C7" s="296"/>
      <c r="D7" s="296"/>
      <c r="E7" s="296"/>
      <c r="F7" s="296"/>
      <c r="G7" s="124"/>
      <c r="H7" s="124"/>
      <c r="I7" s="124"/>
    </row>
    <row r="8" spans="1:9" ht="29.25" x14ac:dyDescent="0.5">
      <c r="A8" s="297" t="str">
        <f>'Page de garde'!D18</f>
        <v>Boumhal</v>
      </c>
      <c r="B8" s="297"/>
      <c r="C8" s="297"/>
      <c r="D8" s="297"/>
      <c r="E8" s="297"/>
      <c r="F8" s="297"/>
      <c r="G8" s="126"/>
      <c r="H8" s="126"/>
      <c r="I8" s="124"/>
    </row>
    <row r="9" spans="1:9" ht="24.75" x14ac:dyDescent="0.5">
      <c r="A9" s="38" t="s">
        <v>44</v>
      </c>
      <c r="B9" s="298" t="s">
        <v>412</v>
      </c>
      <c r="C9" s="298"/>
      <c r="D9" s="298"/>
      <c r="E9" s="298"/>
      <c r="F9" s="298"/>
      <c r="G9" s="126"/>
      <c r="H9" s="126"/>
      <c r="I9" s="124"/>
    </row>
    <row r="10" spans="1:9" ht="24" x14ac:dyDescent="0.45">
      <c r="A10" s="39" t="s">
        <v>46</v>
      </c>
      <c r="B10" s="299" t="s">
        <v>413</v>
      </c>
      <c r="C10" s="299"/>
      <c r="D10" s="299"/>
      <c r="E10" s="299"/>
      <c r="F10" s="299"/>
      <c r="G10" s="126"/>
      <c r="H10" s="126"/>
      <c r="I10" s="124"/>
    </row>
    <row r="11" spans="1:9" ht="24.75" x14ac:dyDescent="0.5">
      <c r="A11" s="38" t="s">
        <v>45</v>
      </c>
      <c r="B11" s="294">
        <v>42804</v>
      </c>
      <c r="C11" s="294"/>
      <c r="D11" s="294"/>
      <c r="E11" s="294"/>
      <c r="F11" s="294"/>
      <c r="G11" s="126"/>
      <c r="H11" s="126"/>
      <c r="I11" s="124"/>
    </row>
    <row r="12" spans="1:9" ht="24.75" x14ac:dyDescent="0.5">
      <c r="A12" s="38" t="s">
        <v>276</v>
      </c>
      <c r="B12" s="300">
        <f>D505</f>
        <v>0.90344827586206899</v>
      </c>
      <c r="C12" s="300"/>
      <c r="D12" s="300"/>
      <c r="E12" s="300"/>
      <c r="F12" s="300"/>
      <c r="G12" s="126"/>
      <c r="H12" s="126"/>
      <c r="I12" s="124"/>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42804</v>
      </c>
      <c r="B17" s="36"/>
      <c r="C17" s="36"/>
      <c r="D17" s="36"/>
      <c r="E17" s="36"/>
      <c r="F17" s="36"/>
      <c r="G17" s="36"/>
      <c r="H17" s="36"/>
    </row>
    <row r="18" spans="1:8" ht="18" x14ac:dyDescent="0.25">
      <c r="A18" s="305" t="s">
        <v>1</v>
      </c>
      <c r="B18" s="306"/>
      <c r="C18" s="306"/>
      <c r="D18" s="306"/>
      <c r="E18" s="306"/>
      <c r="F18" s="306"/>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30">
        <v>2</v>
      </c>
      <c r="C27" s="130"/>
      <c r="D27" s="128"/>
      <c r="E27" s="66"/>
      <c r="F27" s="66"/>
    </row>
    <row r="28" spans="1:8" ht="31.5" x14ac:dyDescent="0.35">
      <c r="A28" s="76" t="s">
        <v>186</v>
      </c>
      <c r="B28" s="170">
        <v>0</v>
      </c>
      <c r="C28" s="217">
        <f>IF(B28=0, -5, "0")</f>
        <v>-5</v>
      </c>
      <c r="D28" s="128" t="s">
        <v>414</v>
      </c>
      <c r="E28" s="66"/>
      <c r="F28" s="66"/>
    </row>
    <row r="29" spans="1:8" ht="75" x14ac:dyDescent="0.25">
      <c r="A29" s="17" t="s">
        <v>170</v>
      </c>
      <c r="B29" s="170">
        <v>1</v>
      </c>
      <c r="C29" s="130"/>
      <c r="D29" s="128" t="s">
        <v>416</v>
      </c>
      <c r="E29" s="66"/>
      <c r="F29" s="66"/>
    </row>
    <row r="30" spans="1:8" ht="45" x14ac:dyDescent="0.25">
      <c r="A30" s="17" t="s">
        <v>165</v>
      </c>
      <c r="B30" s="170">
        <v>2</v>
      </c>
      <c r="C30" s="130"/>
      <c r="D30" s="132"/>
      <c r="E30" s="66"/>
      <c r="F30" s="66"/>
    </row>
    <row r="31" spans="1:8" ht="30" x14ac:dyDescent="0.25">
      <c r="A31" s="18" t="s">
        <v>53</v>
      </c>
      <c r="B31" s="170">
        <v>0</v>
      </c>
      <c r="C31" s="130"/>
      <c r="D31" s="128" t="s">
        <v>474</v>
      </c>
      <c r="E31" s="66"/>
      <c r="F31" s="66"/>
    </row>
    <row r="32" spans="1:8" ht="90" x14ac:dyDescent="0.25">
      <c r="A32" s="17" t="s">
        <v>166</v>
      </c>
      <c r="B32" s="170">
        <v>0</v>
      </c>
      <c r="C32" s="130"/>
      <c r="D32" s="133" t="s">
        <v>415</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0.83299999999999996</v>
      </c>
      <c r="E36" s="102"/>
      <c r="F36" s="102"/>
    </row>
    <row r="37" spans="1:7" x14ac:dyDescent="0.25">
      <c r="A37" s="19" t="s">
        <v>38</v>
      </c>
      <c r="B37" s="19"/>
      <c r="C37" s="19"/>
      <c r="D37" s="19">
        <f>SUM(B27:C35)</f>
        <v>6</v>
      </c>
    </row>
    <row r="38" spans="1:7" x14ac:dyDescent="0.25">
      <c r="A38" s="19" t="s">
        <v>37</v>
      </c>
      <c r="B38" s="20"/>
      <c r="C38" s="21"/>
      <c r="D38" s="63">
        <f>D37/(COUNT(B27:C35)*2)</f>
        <v>0.3</v>
      </c>
    </row>
    <row r="39" spans="1:7" x14ac:dyDescent="0.25">
      <c r="A39" s="8"/>
      <c r="B39" s="7"/>
      <c r="C39" s="7"/>
      <c r="D39" s="7"/>
    </row>
    <row r="40" spans="1:7" ht="18" x14ac:dyDescent="0.25">
      <c r="A40" s="78" t="s">
        <v>40</v>
      </c>
      <c r="B40" s="79"/>
      <c r="C40" s="80"/>
      <c r="D40" s="81">
        <f>SUM(D37,D23)</f>
        <v>14</v>
      </c>
    </row>
    <row r="41" spans="1:7" ht="18" x14ac:dyDescent="0.25">
      <c r="A41" s="78" t="s">
        <v>223</v>
      </c>
      <c r="B41" s="79"/>
      <c r="C41" s="80"/>
      <c r="D41" s="82">
        <f>D40/(COUNT(B27:C35,B19:C22)*2)</f>
        <v>0.5</v>
      </c>
    </row>
    <row r="42" spans="1:7" x14ac:dyDescent="0.25">
      <c r="A42" s="9"/>
      <c r="B42" s="6"/>
      <c r="C42" s="7"/>
      <c r="D42" s="6"/>
    </row>
    <row r="43" spans="1:7" ht="18" x14ac:dyDescent="0.35">
      <c r="A43" s="291" t="s">
        <v>137</v>
      </c>
      <c r="B43" s="291"/>
      <c r="C43" s="291"/>
      <c r="D43" s="291"/>
      <c r="E43" s="291"/>
      <c r="F43" s="291"/>
    </row>
    <row r="44" spans="1:7" x14ac:dyDescent="0.25">
      <c r="A44" s="183">
        <f>B11</f>
        <v>42804</v>
      </c>
      <c r="B44" s="6"/>
      <c r="C44" s="7"/>
      <c r="D44" s="6"/>
    </row>
    <row r="45" spans="1:7" ht="16.5" x14ac:dyDescent="0.25">
      <c r="A45" s="292" t="s">
        <v>63</v>
      </c>
      <c r="B45" s="293"/>
      <c r="C45" s="293"/>
      <c r="D45" s="293"/>
      <c r="E45" s="293"/>
      <c r="F45" s="293"/>
    </row>
    <row r="46" spans="1:7" x14ac:dyDescent="0.25">
      <c r="A46" s="33" t="s">
        <v>109</v>
      </c>
      <c r="B46" s="137">
        <v>2</v>
      </c>
      <c r="C46" s="137"/>
      <c r="D46" s="139"/>
      <c r="E46" s="66"/>
      <c r="F46" s="66"/>
    </row>
    <row r="47" spans="1:7" ht="30" customHeight="1" x14ac:dyDescent="0.25">
      <c r="A47" s="43" t="s">
        <v>259</v>
      </c>
      <c r="B47" s="170">
        <v>1</v>
      </c>
      <c r="C47" s="137"/>
      <c r="D47" s="139" t="s">
        <v>476</v>
      </c>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9" t="s">
        <v>65</v>
      </c>
      <c r="B57" s="290"/>
      <c r="C57" s="290"/>
      <c r="D57" s="290"/>
      <c r="E57" s="290"/>
      <c r="F57" s="290"/>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45" x14ac:dyDescent="0.25">
      <c r="A64" s="108" t="s">
        <v>272</v>
      </c>
      <c r="B64" s="170">
        <v>1</v>
      </c>
      <c r="C64" s="217" t="str">
        <f>IF(B64=0, -5, "0")</f>
        <v>0</v>
      </c>
      <c r="D64" s="142" t="s">
        <v>418</v>
      </c>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ht="30" x14ac:dyDescent="0.25">
      <c r="A69" s="17" t="s">
        <v>117</v>
      </c>
      <c r="B69" s="170">
        <v>1</v>
      </c>
      <c r="C69" s="145"/>
      <c r="D69" s="163" t="s">
        <v>422</v>
      </c>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0</v>
      </c>
      <c r="C74" s="145"/>
      <c r="D74" s="152" t="s">
        <v>417</v>
      </c>
      <c r="E74" s="148"/>
      <c r="F74" s="67"/>
      <c r="G74" s="172"/>
    </row>
    <row r="75" spans="1:7" s="31" customFormat="1" ht="22.7"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42</v>
      </c>
    </row>
    <row r="82" spans="1:6" x14ac:dyDescent="0.25">
      <c r="A82" s="19" t="s">
        <v>37</v>
      </c>
      <c r="B82" s="20"/>
      <c r="C82" s="21"/>
      <c r="D82" s="63">
        <f>D81/(COUNT(B58:C80)*2)</f>
        <v>0.91304347826086951</v>
      </c>
    </row>
    <row r="83" spans="1:6" ht="15" customHeight="1" x14ac:dyDescent="0.25">
      <c r="A83" s="9"/>
      <c r="B83" s="6"/>
      <c r="C83" s="7"/>
      <c r="D83" s="6"/>
    </row>
    <row r="84" spans="1:6" ht="15" customHeight="1" x14ac:dyDescent="0.25">
      <c r="A84" s="289" t="s">
        <v>25</v>
      </c>
      <c r="B84" s="290"/>
      <c r="C84" s="290"/>
      <c r="D84" s="290"/>
      <c r="E84" s="290"/>
      <c r="F84" s="290"/>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35" x14ac:dyDescent="0.25">
      <c r="A90" s="17" t="s">
        <v>293</v>
      </c>
      <c r="B90" s="170">
        <v>1</v>
      </c>
      <c r="C90" s="153"/>
      <c r="D90" s="156" t="s">
        <v>432</v>
      </c>
      <c r="E90" s="148"/>
      <c r="F90" s="66"/>
    </row>
    <row r="91" spans="1:6" ht="30" x14ac:dyDescent="0.25">
      <c r="A91" s="18" t="s">
        <v>260</v>
      </c>
      <c r="B91" s="170">
        <v>2</v>
      </c>
      <c r="C91" s="153"/>
      <c r="D91" s="157"/>
      <c r="E91" s="66"/>
      <c r="F91" s="66"/>
    </row>
    <row r="92" spans="1:6" ht="45" x14ac:dyDescent="0.25">
      <c r="A92" s="109" t="s">
        <v>287</v>
      </c>
      <c r="B92" s="170">
        <v>1</v>
      </c>
      <c r="C92" s="154"/>
      <c r="D92" s="254">
        <v>0.95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70</v>
      </c>
    </row>
    <row r="97" spans="1:6" ht="16.5" customHeight="1" x14ac:dyDescent="0.25">
      <c r="A97" s="78" t="s">
        <v>224</v>
      </c>
      <c r="B97" s="84"/>
      <c r="C97" s="85"/>
      <c r="D97" s="82">
        <f>D96/(COUNT(B85:C91,B46:C53,B58:C80)*2)</f>
        <v>0.92105263157894735</v>
      </c>
    </row>
    <row r="98" spans="1:6" x14ac:dyDescent="0.25">
      <c r="A98" s="5"/>
      <c r="B98" s="6"/>
      <c r="C98" s="7"/>
      <c r="D98" s="6"/>
    </row>
    <row r="99" spans="1:6" ht="18" x14ac:dyDescent="0.35">
      <c r="A99" s="291" t="s">
        <v>129</v>
      </c>
      <c r="B99" s="291"/>
      <c r="C99" s="291"/>
      <c r="D99" s="291"/>
      <c r="E99" s="291"/>
      <c r="F99" s="291"/>
    </row>
    <row r="100" spans="1:6" x14ac:dyDescent="0.25">
      <c r="A100" s="183">
        <f>B11</f>
        <v>42804</v>
      </c>
      <c r="B100" s="6"/>
      <c r="C100" s="7"/>
      <c r="D100" s="6"/>
    </row>
    <row r="101" spans="1:6" ht="16.5" x14ac:dyDescent="0.25">
      <c r="A101" s="292" t="s">
        <v>63</v>
      </c>
      <c r="B101" s="293"/>
      <c r="C101" s="293"/>
      <c r="D101" s="293"/>
      <c r="E101" s="293"/>
      <c r="F101" s="293"/>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9" t="s">
        <v>133</v>
      </c>
      <c r="B113" s="290"/>
      <c r="C113" s="290"/>
      <c r="D113" s="290"/>
      <c r="E113" s="290"/>
      <c r="F113" s="290"/>
    </row>
    <row r="114" spans="1:6" x14ac:dyDescent="0.25">
      <c r="A114" s="17" t="s">
        <v>314</v>
      </c>
      <c r="B114" s="153">
        <v>2</v>
      </c>
      <c r="C114" s="153"/>
      <c r="D114" s="142"/>
      <c r="E114" s="142"/>
      <c r="F114" s="147"/>
    </row>
    <row r="115" spans="1:6" x14ac:dyDescent="0.25">
      <c r="A115" s="18" t="s">
        <v>294</v>
      </c>
      <c r="B115" s="170">
        <v>2</v>
      </c>
      <c r="C115" s="153"/>
      <c r="D115" s="143" t="s">
        <v>427</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66.75" customHeight="1" x14ac:dyDescent="0.25">
      <c r="A125" s="108" t="s">
        <v>272</v>
      </c>
      <c r="B125" s="170">
        <v>1</v>
      </c>
      <c r="C125" s="217" t="str">
        <f>IF(B125=0, -5, "0")</f>
        <v>0</v>
      </c>
      <c r="D125" s="142" t="s">
        <v>431</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34"/>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89" t="s">
        <v>73</v>
      </c>
      <c r="B137" s="290"/>
      <c r="C137" s="290"/>
      <c r="D137" s="290"/>
      <c r="E137" s="290"/>
      <c r="F137" s="290"/>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0</v>
      </c>
      <c r="C141" s="217">
        <f>IF(B141=0, -5, "0")</f>
        <v>-5</v>
      </c>
      <c r="D141" s="12" t="s">
        <v>428</v>
      </c>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0.86111111111111116</v>
      </c>
    </row>
    <row r="151" spans="1:6" x14ac:dyDescent="0.25">
      <c r="A151" s="9"/>
      <c r="B151" s="6"/>
      <c r="C151" s="7"/>
      <c r="D151" s="6"/>
    </row>
    <row r="152" spans="1:6" ht="18" x14ac:dyDescent="0.35">
      <c r="A152" s="291" t="s">
        <v>130</v>
      </c>
      <c r="B152" s="291"/>
      <c r="C152" s="291"/>
      <c r="D152" s="291"/>
      <c r="E152" s="291"/>
      <c r="F152" s="291"/>
    </row>
    <row r="153" spans="1:6" x14ac:dyDescent="0.25">
      <c r="A153" s="183">
        <f>B11</f>
        <v>42804</v>
      </c>
      <c r="B153" s="6"/>
      <c r="C153" s="7"/>
      <c r="D153" s="59"/>
    </row>
    <row r="154" spans="1:6" ht="16.5" x14ac:dyDescent="0.25">
      <c r="A154" s="292" t="s">
        <v>63</v>
      </c>
      <c r="B154" s="293"/>
      <c r="C154" s="293"/>
      <c r="D154" s="293"/>
      <c r="E154" s="293"/>
      <c r="F154" s="293"/>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1</v>
      </c>
      <c r="C175" s="153"/>
      <c r="D175" s="156" t="s">
        <v>434</v>
      </c>
      <c r="E175" s="147"/>
      <c r="F175" s="66"/>
    </row>
    <row r="176" spans="1:6" ht="36" x14ac:dyDescent="0.35">
      <c r="A176" s="86" t="s">
        <v>209</v>
      </c>
      <c r="B176" s="170">
        <v>2</v>
      </c>
      <c r="C176" s="217" t="str">
        <f>IF(B176=0, -5, "0")</f>
        <v>0</v>
      </c>
      <c r="D176" s="142" t="s">
        <v>435</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91" t="s">
        <v>167</v>
      </c>
      <c r="B192" s="291"/>
      <c r="C192" s="291"/>
      <c r="D192" s="291"/>
      <c r="E192" s="291"/>
      <c r="F192" s="291"/>
    </row>
    <row r="193" spans="1:7" x14ac:dyDescent="0.25">
      <c r="A193" s="189">
        <f>B11</f>
        <v>42804</v>
      </c>
      <c r="B193" s="6"/>
      <c r="C193" s="7"/>
      <c r="D193" s="6"/>
    </row>
    <row r="194" spans="1:7" ht="18" x14ac:dyDescent="0.25">
      <c r="A194" s="289" t="s">
        <v>158</v>
      </c>
      <c r="B194" s="290"/>
      <c r="C194" s="290"/>
      <c r="D194" s="290"/>
      <c r="E194" s="290"/>
      <c r="F194" s="290"/>
    </row>
    <row r="195" spans="1:7" ht="36" x14ac:dyDescent="0.35">
      <c r="A195" s="83" t="s">
        <v>27</v>
      </c>
      <c r="B195" s="153">
        <v>2</v>
      </c>
      <c r="C195" s="217" t="str">
        <f>IF(B195=0, -5, "0")</f>
        <v>0</v>
      </c>
      <c r="D195" s="142" t="s">
        <v>477</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9" t="s">
        <v>76</v>
      </c>
      <c r="B209" s="290"/>
      <c r="C209" s="290"/>
      <c r="D209" s="290"/>
      <c r="E209" s="290"/>
      <c r="F209" s="290"/>
    </row>
    <row r="210" spans="1:7" x14ac:dyDescent="0.25">
      <c r="A210" s="17" t="s">
        <v>314</v>
      </c>
      <c r="B210" s="153">
        <v>2</v>
      </c>
      <c r="C210" s="153"/>
      <c r="D210" s="142"/>
      <c r="E210" s="148"/>
      <c r="F210" s="66"/>
    </row>
    <row r="211" spans="1:7" ht="54" x14ac:dyDescent="0.35">
      <c r="A211" s="83" t="s">
        <v>363</v>
      </c>
      <c r="B211" s="170">
        <v>1</v>
      </c>
      <c r="C211" s="217" t="str">
        <f>IF(B211=0, -5, "0")</f>
        <v>0</v>
      </c>
      <c r="D211" s="142" t="s">
        <v>473</v>
      </c>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ht="30" x14ac:dyDescent="0.25">
      <c r="A217" s="17" t="s">
        <v>291</v>
      </c>
      <c r="B217" s="170">
        <v>1</v>
      </c>
      <c r="C217" s="153"/>
      <c r="D217" s="12" t="s">
        <v>441</v>
      </c>
      <c r="E217" s="147"/>
      <c r="F217" s="66"/>
    </row>
    <row r="218" spans="1:7" x14ac:dyDescent="0.25">
      <c r="A218" s="18" t="s">
        <v>188</v>
      </c>
      <c r="B218" s="170">
        <v>0</v>
      </c>
      <c r="C218" s="153"/>
      <c r="D218" s="168" t="s">
        <v>474</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30" x14ac:dyDescent="0.25">
      <c r="A222" s="108" t="s">
        <v>72</v>
      </c>
      <c r="B222" s="170">
        <v>2</v>
      </c>
      <c r="C222" s="217" t="str">
        <f>IF(B222=0, -5, "0")</f>
        <v>0</v>
      </c>
      <c r="D222" s="142" t="s">
        <v>439</v>
      </c>
      <c r="E222" s="147"/>
      <c r="F222" s="66"/>
    </row>
    <row r="223" spans="1:7" ht="18" x14ac:dyDescent="0.35">
      <c r="A223" s="48" t="s">
        <v>289</v>
      </c>
      <c r="B223" s="170">
        <v>2</v>
      </c>
      <c r="C223" s="153"/>
      <c r="D223" s="142"/>
      <c r="E223" s="160"/>
      <c r="F223" s="66"/>
      <c r="G223" s="172"/>
    </row>
    <row r="224" spans="1:7" ht="45" x14ac:dyDescent="0.25">
      <c r="A224" s="107" t="s">
        <v>168</v>
      </c>
      <c r="B224" s="170">
        <v>1</v>
      </c>
      <c r="C224" s="218" t="str">
        <f>IF(B224=0, -5, "0")</f>
        <v>0</v>
      </c>
      <c r="D224" s="142" t="s">
        <v>437</v>
      </c>
      <c r="E224" s="147"/>
      <c r="F224" s="66"/>
    </row>
    <row r="225" spans="1:6" x14ac:dyDescent="0.25">
      <c r="A225" s="24" t="s">
        <v>83</v>
      </c>
      <c r="B225" s="170">
        <v>2</v>
      </c>
      <c r="C225" s="153"/>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89" t="s">
        <v>191</v>
      </c>
      <c r="B232" s="290"/>
      <c r="C232" s="290"/>
      <c r="D232" s="290"/>
      <c r="E232" s="290"/>
      <c r="F232" s="290"/>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0</v>
      </c>
      <c r="C236" s="217">
        <f>IF(B236=0, -5, "0")</f>
        <v>-5</v>
      </c>
      <c r="D236" s="157" t="s">
        <v>438</v>
      </c>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7">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42804</v>
      </c>
      <c r="B249" s="6"/>
      <c r="C249" s="7"/>
      <c r="D249" s="6"/>
    </row>
    <row r="250" spans="1:6" s="3" customFormat="1" ht="18" x14ac:dyDescent="0.25">
      <c r="A250" s="289" t="s">
        <v>79</v>
      </c>
      <c r="B250" s="290"/>
      <c r="C250" s="290"/>
      <c r="D250" s="290"/>
      <c r="E250" s="290"/>
      <c r="F250" s="290"/>
    </row>
    <row r="251" spans="1:6" s="3" customFormat="1" ht="36" x14ac:dyDescent="0.35">
      <c r="A251" s="83" t="s">
        <v>27</v>
      </c>
      <c r="B251" s="27">
        <v>2</v>
      </c>
      <c r="C251" s="217" t="str">
        <f>IF(B251=0, -5, "0")</f>
        <v>0</v>
      </c>
      <c r="D251" s="4"/>
      <c r="E251" s="67"/>
      <c r="F251" s="67"/>
    </row>
    <row r="252" spans="1:6" s="3" customFormat="1" ht="22.7"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ht="90" x14ac:dyDescent="0.25">
      <c r="A269" s="17" t="s">
        <v>312</v>
      </c>
      <c r="B269" s="171">
        <v>1</v>
      </c>
      <c r="C269" s="27"/>
      <c r="D269" s="164" t="s">
        <v>450</v>
      </c>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0</v>
      </c>
      <c r="C275" s="27"/>
      <c r="D275" s="11" t="s">
        <v>475</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0</v>
      </c>
      <c r="C284" s="29"/>
      <c r="D284" s="258">
        <v>0</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42804</v>
      </c>
      <c r="B292" s="6"/>
      <c r="C292" s="7"/>
      <c r="D292" s="59"/>
    </row>
    <row r="293" spans="1:7" ht="18" x14ac:dyDescent="0.25">
      <c r="A293" s="289" t="s">
        <v>19</v>
      </c>
      <c r="B293" s="290"/>
      <c r="C293" s="290"/>
      <c r="D293" s="290"/>
      <c r="E293" s="290"/>
      <c r="F293" s="290"/>
    </row>
    <row r="294" spans="1:7" ht="20.25" customHeight="1" x14ac:dyDescent="0.25">
      <c r="A294" s="32" t="s">
        <v>62</v>
      </c>
      <c r="B294" s="153">
        <v>2</v>
      </c>
      <c r="C294" s="153"/>
      <c r="D294" s="142"/>
      <c r="E294" s="66"/>
      <c r="F294" s="66"/>
    </row>
    <row r="295" spans="1:7" x14ac:dyDescent="0.25">
      <c r="A295" s="22" t="s">
        <v>6</v>
      </c>
      <c r="B295" s="170">
        <v>1</v>
      </c>
      <c r="C295" s="153"/>
      <c r="D295" s="142" t="s">
        <v>452</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9" t="s">
        <v>122</v>
      </c>
      <c r="B305" s="290"/>
      <c r="C305" s="290"/>
      <c r="D305" s="290"/>
      <c r="E305" s="290"/>
      <c r="F305" s="290"/>
    </row>
    <row r="306" spans="1:6" ht="19.5" customHeight="1" x14ac:dyDescent="0.25">
      <c r="A306" s="17" t="s">
        <v>303</v>
      </c>
      <c r="B306" s="145">
        <v>2</v>
      </c>
      <c r="C306" s="145"/>
      <c r="D306" s="146"/>
      <c r="E306" s="148"/>
      <c r="F306" s="148"/>
    </row>
    <row r="307" spans="1:6" x14ac:dyDescent="0.25">
      <c r="A307" s="169" t="s">
        <v>373</v>
      </c>
      <c r="B307" s="171">
        <v>1</v>
      </c>
      <c r="C307" s="153"/>
      <c r="D307" s="142" t="s">
        <v>454</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45" x14ac:dyDescent="0.25">
      <c r="A310" s="17" t="s">
        <v>108</v>
      </c>
      <c r="B310" s="171">
        <v>2</v>
      </c>
      <c r="C310" s="153"/>
      <c r="D310" s="156" t="s">
        <v>453</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7"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91" t="s">
        <v>21</v>
      </c>
      <c r="B324" s="291"/>
      <c r="C324" s="291"/>
      <c r="D324" s="291"/>
      <c r="E324" s="291"/>
      <c r="F324" s="291"/>
    </row>
    <row r="325" spans="1:9" x14ac:dyDescent="0.25">
      <c r="A325" s="193">
        <f>B11</f>
        <v>42804</v>
      </c>
      <c r="B325" s="6"/>
      <c r="C325" s="7"/>
      <c r="D325" s="6"/>
    </row>
    <row r="326" spans="1:9" ht="18" x14ac:dyDescent="0.25">
      <c r="A326" s="289" t="s">
        <v>12</v>
      </c>
      <c r="B326" s="290"/>
      <c r="C326" s="290"/>
      <c r="D326" s="290"/>
      <c r="E326" s="290"/>
      <c r="F326" s="290"/>
    </row>
    <row r="327" spans="1:9" ht="16.5" customHeight="1" x14ac:dyDescent="0.25">
      <c r="A327" s="17" t="s">
        <v>109</v>
      </c>
      <c r="B327" s="153">
        <v>1</v>
      </c>
      <c r="C327" s="153"/>
      <c r="D327" s="143" t="s">
        <v>457</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9" t="s">
        <v>25</v>
      </c>
      <c r="B339" s="290"/>
      <c r="C339" s="290"/>
      <c r="D339" s="290"/>
      <c r="E339" s="290"/>
      <c r="F339" s="290"/>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91" t="s">
        <v>8</v>
      </c>
      <c r="B352" s="291"/>
      <c r="C352" s="291"/>
      <c r="D352" s="291"/>
      <c r="E352" s="291"/>
      <c r="F352" s="291"/>
    </row>
    <row r="353" spans="1:6" x14ac:dyDescent="0.25">
      <c r="A353" s="183">
        <f>B11</f>
        <v>42804</v>
      </c>
      <c r="B353" s="6"/>
      <c r="C353" s="7"/>
      <c r="D353" s="59"/>
    </row>
    <row r="354" spans="1:6" ht="16.5" x14ac:dyDescent="0.25">
      <c r="A354" s="292" t="s">
        <v>113</v>
      </c>
      <c r="B354" s="293"/>
      <c r="C354" s="293"/>
      <c r="D354" s="293"/>
      <c r="E354" s="293"/>
      <c r="F354" s="293"/>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0</v>
      </c>
      <c r="C361" s="28"/>
      <c r="D361" s="10" t="s">
        <v>474</v>
      </c>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9" t="s">
        <v>25</v>
      </c>
      <c r="B366" s="290"/>
      <c r="C366" s="290"/>
      <c r="D366" s="290"/>
      <c r="E366" s="290"/>
      <c r="F366" s="290"/>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4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7" customHeight="1" x14ac:dyDescent="0.35">
      <c r="A374" s="76" t="s">
        <v>115</v>
      </c>
      <c r="B374" s="171">
        <v>2</v>
      </c>
      <c r="C374" s="217" t="str">
        <f>IF(B374=0, -5, "0")</f>
        <v>0</v>
      </c>
      <c r="D374" s="142"/>
      <c r="E374" s="66"/>
      <c r="F374" s="66"/>
    </row>
    <row r="375" spans="1:6" ht="31.7"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7" customHeight="1" x14ac:dyDescent="0.25">
      <c r="A381" s="44"/>
      <c r="B381" s="44"/>
      <c r="C381" s="44"/>
      <c r="D381" s="44"/>
    </row>
    <row r="382" spans="1:6" ht="13.7" customHeight="1" x14ac:dyDescent="0.25">
      <c r="A382" s="289" t="s">
        <v>124</v>
      </c>
      <c r="B382" s="290"/>
      <c r="C382" s="290"/>
      <c r="D382" s="290"/>
      <c r="E382" s="290"/>
      <c r="F382" s="290"/>
    </row>
    <row r="383" spans="1:6" ht="13.7"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7" customHeight="1" x14ac:dyDescent="0.35">
      <c r="A387" s="76" t="s">
        <v>115</v>
      </c>
      <c r="B387" s="170">
        <v>2</v>
      </c>
      <c r="C387" s="217" t="str">
        <f>IF(B387=0, -5, "0")</f>
        <v>0</v>
      </c>
      <c r="D387" s="4"/>
      <c r="E387" s="66"/>
      <c r="F387" s="66"/>
    </row>
    <row r="388" spans="1:16384" s="3" customFormat="1" ht="13.7"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89" t="s">
        <v>29</v>
      </c>
      <c r="B391" s="290"/>
      <c r="C391" s="290"/>
      <c r="D391" s="290"/>
      <c r="E391" s="290"/>
      <c r="F391" s="290"/>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42804</v>
      </c>
      <c r="B406" s="6"/>
      <c r="C406" s="7"/>
      <c r="D406" s="6"/>
    </row>
    <row r="407" spans="1:6" ht="16.5" x14ac:dyDescent="0.25">
      <c r="A407" s="292" t="s">
        <v>19</v>
      </c>
      <c r="B407" s="293"/>
      <c r="C407" s="293"/>
      <c r="D407" s="293"/>
      <c r="E407" s="293"/>
      <c r="F407" s="293"/>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1</v>
      </c>
      <c r="C412" s="27"/>
      <c r="D412" s="4" t="s">
        <v>460</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ht="45" x14ac:dyDescent="0.25">
      <c r="A422" s="17" t="s">
        <v>146</v>
      </c>
      <c r="B422" s="170">
        <v>2</v>
      </c>
      <c r="C422" s="27"/>
      <c r="D422" s="156" t="s">
        <v>461</v>
      </c>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91" t="s">
        <v>374</v>
      </c>
      <c r="B435" s="291"/>
      <c r="C435" s="291"/>
      <c r="D435" s="291"/>
      <c r="E435" s="291"/>
      <c r="F435" s="291"/>
    </row>
    <row r="436" spans="1:7" s="167" customFormat="1" x14ac:dyDescent="0.25">
      <c r="A436" s="195">
        <f>+B11</f>
        <v>42804</v>
      </c>
      <c r="B436" s="6"/>
      <c r="C436" s="7"/>
      <c r="D436" s="6"/>
    </row>
    <row r="437" spans="1:7" ht="18" x14ac:dyDescent="0.25">
      <c r="A437" s="289" t="s">
        <v>375</v>
      </c>
      <c r="B437" s="290"/>
      <c r="C437" s="290"/>
      <c r="D437" s="290"/>
      <c r="E437" s="290"/>
      <c r="F437" s="290"/>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9" t="s">
        <v>31</v>
      </c>
      <c r="B444" s="290"/>
      <c r="C444" s="290"/>
      <c r="D444" s="290"/>
      <c r="E444" s="290"/>
      <c r="F444" s="290"/>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45" customHeight="1" x14ac:dyDescent="0.25">
      <c r="A458" s="32" t="s">
        <v>86</v>
      </c>
      <c r="B458" s="170">
        <v>2</v>
      </c>
      <c r="C458" s="145"/>
      <c r="D458" s="162"/>
      <c r="E458" s="148"/>
      <c r="F458" s="66"/>
    </row>
    <row r="459" spans="1:6" x14ac:dyDescent="0.25">
      <c r="A459" s="32" t="s">
        <v>16</v>
      </c>
      <c r="B459" s="170">
        <v>0</v>
      </c>
      <c r="C459" s="153"/>
      <c r="D459" s="156" t="s">
        <v>458</v>
      </c>
      <c r="E459" s="66"/>
      <c r="F459" s="66"/>
    </row>
    <row r="460" spans="1:6" ht="39.75" customHeight="1" x14ac:dyDescent="0.25">
      <c r="A460" s="116" t="s">
        <v>287</v>
      </c>
      <c r="B460" s="170">
        <v>2</v>
      </c>
      <c r="C460" s="154"/>
      <c r="D460" s="257">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45">
        <v>2</v>
      </c>
      <c r="C466" s="145"/>
      <c r="D466" s="146"/>
      <c r="E466" s="148"/>
      <c r="F466" s="66"/>
    </row>
    <row r="467" spans="1:7" ht="53.45" customHeight="1" x14ac:dyDescent="0.3">
      <c r="A467" s="181" t="s">
        <v>306</v>
      </c>
      <c r="B467" s="171">
        <v>2</v>
      </c>
      <c r="C467" s="218" t="str">
        <f>IF(B467=0, -5, "0")</f>
        <v>0</v>
      </c>
      <c r="D467" s="143" t="s">
        <v>462</v>
      </c>
      <c r="E467" s="31"/>
      <c r="F467" s="66"/>
      <c r="G467" s="172"/>
    </row>
    <row r="468" spans="1:7" ht="75" x14ac:dyDescent="0.25">
      <c r="A468" s="32" t="s">
        <v>196</v>
      </c>
      <c r="B468" s="171">
        <v>2</v>
      </c>
      <c r="C468" s="145"/>
      <c r="D468" s="168" t="s">
        <v>463</v>
      </c>
      <c r="E468" s="148"/>
      <c r="F468" s="66"/>
    </row>
    <row r="469" spans="1:7" ht="45" x14ac:dyDescent="0.25">
      <c r="A469" s="32" t="s">
        <v>287</v>
      </c>
      <c r="B469" s="171">
        <v>1</v>
      </c>
      <c r="C469" s="154"/>
      <c r="D469" s="259">
        <v>0.33</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53">
        <v>2</v>
      </c>
      <c r="C475" s="153"/>
      <c r="D475" s="142"/>
      <c r="E475" s="66"/>
      <c r="F475" s="66"/>
    </row>
    <row r="476" spans="1:7" ht="46.5" x14ac:dyDescent="0.35">
      <c r="A476" s="83" t="s">
        <v>274</v>
      </c>
      <c r="B476" s="170">
        <v>1</v>
      </c>
      <c r="C476" s="217" t="str">
        <f>IF(B476=0, -5, "0")</f>
        <v>0</v>
      </c>
      <c r="D476" s="142" t="s">
        <v>451</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465</v>
      </c>
      <c r="E479" s="4"/>
      <c r="F479" s="66"/>
    </row>
    <row r="480" spans="1:7" ht="27.75" customHeight="1" x14ac:dyDescent="0.25">
      <c r="A480" s="18" t="s">
        <v>49</v>
      </c>
      <c r="B480" s="170">
        <v>1</v>
      </c>
      <c r="C480" s="153"/>
      <c r="D480" s="142" t="s">
        <v>464</v>
      </c>
      <c r="E480" s="66"/>
      <c r="F480" s="66"/>
    </row>
    <row r="481" spans="1:14" ht="30" x14ac:dyDescent="0.25">
      <c r="A481" s="18" t="s">
        <v>258</v>
      </c>
      <c r="B481" s="170" t="s">
        <v>34</v>
      </c>
      <c r="C481" s="153"/>
      <c r="D481" s="168" t="s">
        <v>426</v>
      </c>
      <c r="E481" s="66"/>
      <c r="F481" s="66"/>
    </row>
    <row r="482" spans="1:14" ht="26.4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0.92307692307692313</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1" t="s">
        <v>152</v>
      </c>
      <c r="B494" s="291"/>
      <c r="C494" s="291"/>
      <c r="D494" s="291"/>
      <c r="E494" s="291"/>
      <c r="F494" s="29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0.86521428571428571</v>
      </c>
    </row>
    <row r="504" spans="1:6" ht="27.75" customHeight="1"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0.90344827586206899</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57" zoomScale="90" zoomScaleSheetLayoutView="90"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45">
      <c r="A6" s="296" t="s">
        <v>52</v>
      </c>
      <c r="B6" s="296"/>
      <c r="C6" s="296"/>
      <c r="D6" s="296"/>
      <c r="E6" s="296"/>
      <c r="F6" s="296"/>
      <c r="G6" s="126"/>
      <c r="H6" s="126"/>
      <c r="I6" s="126"/>
    </row>
    <row r="7" spans="1:9" s="36" customFormat="1" ht="21.75" customHeight="1" x14ac:dyDescent="0.5">
      <c r="A7" s="297" t="str">
        <f>'A1 Exploitation'!A8:F8</f>
        <v>Boumhal</v>
      </c>
      <c r="B7" s="297"/>
      <c r="C7" s="297"/>
      <c r="D7" s="297"/>
      <c r="E7" s="297"/>
      <c r="F7" s="297"/>
      <c r="G7" s="126"/>
      <c r="H7" s="126"/>
      <c r="I7" s="126"/>
    </row>
    <row r="8" spans="1:9" s="36" customFormat="1" ht="24.75" x14ac:dyDescent="0.5">
      <c r="A8" s="38" t="s">
        <v>44</v>
      </c>
      <c r="B8" s="320" t="str">
        <f>'A1 Exploitation'!B9:F9</f>
        <v>Dr Hend KAMOUN</v>
      </c>
      <c r="C8" s="320"/>
      <c r="D8" s="320"/>
      <c r="E8" s="320"/>
      <c r="F8" s="320"/>
      <c r="G8" s="126"/>
      <c r="H8" s="126"/>
      <c r="I8" s="126"/>
    </row>
    <row r="9" spans="1:9" s="36" customFormat="1" ht="24" x14ac:dyDescent="0.45">
      <c r="A9" s="39" t="s">
        <v>46</v>
      </c>
      <c r="B9" s="321" t="str">
        <f>'A1 Exploitation'!B10:F10</f>
        <v>Directeur magasin et chefs rayons</v>
      </c>
      <c r="C9" s="321"/>
      <c r="D9" s="321"/>
      <c r="E9" s="321"/>
      <c r="F9" s="321"/>
      <c r="G9" s="126"/>
      <c r="H9" s="126"/>
      <c r="I9" s="126"/>
    </row>
    <row r="10" spans="1:9" s="36" customFormat="1" ht="24.75" x14ac:dyDescent="0.5">
      <c r="A10" s="38" t="s">
        <v>45</v>
      </c>
      <c r="B10" s="318">
        <f>'A1 Exploitation'!B11:F11</f>
        <v>42804</v>
      </c>
      <c r="C10" s="318"/>
      <c r="D10" s="318"/>
      <c r="E10" s="318"/>
      <c r="F10" s="318"/>
      <c r="G10" s="126"/>
      <c r="H10" s="126"/>
      <c r="I10" s="126"/>
    </row>
    <row r="11" spans="1:9" s="36" customFormat="1" ht="24.75" x14ac:dyDescent="0.5">
      <c r="A11" s="38" t="s">
        <v>341</v>
      </c>
      <c r="B11" s="310">
        <f>D198</f>
        <v>0.75416666666666665</v>
      </c>
      <c r="C11" s="310"/>
      <c r="D11" s="310"/>
      <c r="E11" s="310"/>
      <c r="F11" s="310"/>
      <c r="G11" s="126"/>
      <c r="H11" s="126"/>
      <c r="I11" s="12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t="s">
        <v>34</v>
      </c>
      <c r="C21" s="221"/>
      <c r="D21" s="224"/>
      <c r="E21" s="221"/>
      <c r="F21" s="221"/>
    </row>
    <row r="22" spans="1:6" x14ac:dyDescent="0.3">
      <c r="A22" s="313" t="s">
        <v>38</v>
      </c>
      <c r="B22" s="314"/>
      <c r="C22" s="315"/>
      <c r="D22" s="127">
        <f>SUM(B17:C21)</f>
        <v>8</v>
      </c>
    </row>
    <row r="23" spans="1:6" x14ac:dyDescent="0.3">
      <c r="A23" s="307" t="s">
        <v>342</v>
      </c>
      <c r="B23" s="308"/>
      <c r="C23" s="309"/>
      <c r="D23" s="65">
        <f>D22/(COUNT(B17:C21)*2)</f>
        <v>1</v>
      </c>
    </row>
    <row r="24" spans="1:6" s="50" customFormat="1" x14ac:dyDescent="0.3">
      <c r="A24" s="54"/>
      <c r="B24" s="55"/>
      <c r="C24" s="55"/>
      <c r="D24" s="56"/>
    </row>
    <row r="25" spans="1:6" ht="19.5" x14ac:dyDescent="0.4">
      <c r="A25" s="316" t="s">
        <v>4</v>
      </c>
      <c r="B25" s="317"/>
      <c r="C25" s="317"/>
      <c r="D25" s="317"/>
      <c r="E25" s="317"/>
      <c r="F25" s="317"/>
    </row>
    <row r="26" spans="1:6" ht="33.75" x14ac:dyDescent="0.35">
      <c r="A26" s="76" t="s">
        <v>107</v>
      </c>
      <c r="B26" s="221">
        <v>1</v>
      </c>
      <c r="C26" s="248" t="str">
        <f>IF(B26=0, -5, "0")</f>
        <v>0</v>
      </c>
      <c r="D26" s="222" t="s">
        <v>455</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125">
        <f>SUM(B26:C31)</f>
        <v>11</v>
      </c>
    </row>
    <row r="33" spans="1:6" x14ac:dyDescent="0.3">
      <c r="A33" s="307" t="s">
        <v>342</v>
      </c>
      <c r="B33" s="308"/>
      <c r="C33" s="309"/>
      <c r="D33" s="65">
        <f>D32/(COUNT(B26:C31)*2)</f>
        <v>0.91666666666666663</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7" t="s">
        <v>38</v>
      </c>
      <c r="B41" s="308"/>
      <c r="C41" s="309"/>
      <c r="D41" s="125">
        <f>SUM(B36:C40)</f>
        <v>10</v>
      </c>
      <c r="E41" s="37"/>
      <c r="F41" s="37"/>
    </row>
    <row r="42" spans="1:6" s="50" customFormat="1" x14ac:dyDescent="0.3">
      <c r="A42" s="307" t="s">
        <v>342</v>
      </c>
      <c r="B42" s="308"/>
      <c r="C42" s="309"/>
      <c r="D42" s="65">
        <f>D41/(COUNT(B36:C40)*2)</f>
        <v>1</v>
      </c>
      <c r="E42" s="37"/>
      <c r="F42" s="37"/>
    </row>
    <row r="43" spans="1:6" s="50" customFormat="1" x14ac:dyDescent="0.3">
      <c r="A43" s="90"/>
      <c r="B43" s="91"/>
      <c r="C43" s="91"/>
      <c r="D43" s="92"/>
    </row>
    <row r="44" spans="1:6" ht="19.5" x14ac:dyDescent="0.4">
      <c r="A44" s="322" t="s">
        <v>21</v>
      </c>
      <c r="B44" s="323"/>
      <c r="C44" s="323"/>
      <c r="D44" s="323"/>
      <c r="E44" s="323"/>
      <c r="F44" s="323"/>
    </row>
    <row r="45" spans="1:6" ht="30.75" x14ac:dyDescent="0.3">
      <c r="A45" s="41" t="s">
        <v>317</v>
      </c>
      <c r="B45" s="221">
        <v>1</v>
      </c>
      <c r="C45" s="221"/>
      <c r="D45" s="225" t="s">
        <v>456</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0">
        <v>0.54</v>
      </c>
      <c r="E49" s="221"/>
      <c r="F49" s="221"/>
    </row>
    <row r="50" spans="1:6" ht="18" x14ac:dyDescent="0.35">
      <c r="A50" s="76" t="s">
        <v>343</v>
      </c>
      <c r="B50" s="221">
        <v>2</v>
      </c>
      <c r="C50" s="248" t="str">
        <f>IF(B50=0, -5, "0")</f>
        <v>0</v>
      </c>
      <c r="D50" s="225"/>
      <c r="E50" s="221"/>
      <c r="F50" s="221"/>
    </row>
    <row r="51" spans="1:6" x14ac:dyDescent="0.3">
      <c r="A51" s="307" t="s">
        <v>38</v>
      </c>
      <c r="B51" s="308"/>
      <c r="C51" s="309"/>
      <c r="D51" s="125">
        <f>SUM(B45:C50)</f>
        <v>11</v>
      </c>
    </row>
    <row r="52" spans="1:6" x14ac:dyDescent="0.3">
      <c r="A52" s="307" t="s">
        <v>342</v>
      </c>
      <c r="B52" s="308"/>
      <c r="C52" s="309"/>
      <c r="D52" s="65">
        <f>D51/(COUNT(B45:C50)*2)</f>
        <v>0.91666666666666663</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ht="30.75" x14ac:dyDescent="0.3">
      <c r="A61" s="41" t="s">
        <v>340</v>
      </c>
      <c r="B61" s="221">
        <v>1</v>
      </c>
      <c r="C61" s="221"/>
      <c r="D61" s="225" t="s">
        <v>459</v>
      </c>
      <c r="E61" s="221"/>
      <c r="F61" s="221"/>
    </row>
    <row r="62" spans="1:6" x14ac:dyDescent="0.3">
      <c r="A62" s="307" t="s">
        <v>38</v>
      </c>
      <c r="B62" s="308"/>
      <c r="C62" s="309"/>
      <c r="D62" s="125">
        <f>SUM(B55:C61)</f>
        <v>13</v>
      </c>
    </row>
    <row r="63" spans="1:6" x14ac:dyDescent="0.3">
      <c r="A63" s="307" t="s">
        <v>342</v>
      </c>
      <c r="B63" s="308"/>
      <c r="C63" s="309"/>
      <c r="D63" s="65">
        <f>D62/(COUNT(B55:C61)*2)</f>
        <v>0.9285714285714286</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2</v>
      </c>
      <c r="C66" s="228"/>
      <c r="D66" s="229"/>
      <c r="E66" s="229"/>
      <c r="F66" s="221"/>
    </row>
    <row r="67" spans="1:6" ht="133.5" x14ac:dyDescent="0.4">
      <c r="A67" s="41" t="s">
        <v>319</v>
      </c>
      <c r="B67" s="227">
        <v>1</v>
      </c>
      <c r="C67" s="228"/>
      <c r="D67" s="222" t="s">
        <v>423</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55">
        <v>0.52</v>
      </c>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31.5" x14ac:dyDescent="0.35">
      <c r="A75" s="89" t="s">
        <v>265</v>
      </c>
      <c r="B75" s="227">
        <v>1</v>
      </c>
      <c r="C75" s="248" t="str">
        <f>IF(B75=0, -5, "0")</f>
        <v>0</v>
      </c>
      <c r="D75" s="232" t="s">
        <v>424</v>
      </c>
      <c r="E75" s="232"/>
      <c r="F75" s="221"/>
    </row>
    <row r="76" spans="1:6" ht="18" x14ac:dyDescent="0.35">
      <c r="A76" s="89" t="s">
        <v>332</v>
      </c>
      <c r="B76" s="227">
        <v>2</v>
      </c>
      <c r="C76" s="248" t="str">
        <f>IF(B76=0, -5, "0")</f>
        <v>0</v>
      </c>
      <c r="D76" s="222"/>
      <c r="E76" s="232"/>
      <c r="F76" s="221"/>
    </row>
    <row r="77" spans="1:6" s="50" customFormat="1" ht="60.75" x14ac:dyDescent="0.3">
      <c r="A77" s="49" t="s">
        <v>263</v>
      </c>
      <c r="B77" s="227">
        <v>1</v>
      </c>
      <c r="C77" s="233"/>
      <c r="D77" s="234" t="s">
        <v>419</v>
      </c>
      <c r="E77" s="234"/>
      <c r="F77" s="233"/>
    </row>
    <row r="78" spans="1:6" x14ac:dyDescent="0.3">
      <c r="A78" s="41" t="s">
        <v>198</v>
      </c>
      <c r="B78" s="227">
        <v>1</v>
      </c>
      <c r="C78" s="221"/>
      <c r="D78" s="234" t="s">
        <v>425</v>
      </c>
      <c r="E78" s="232"/>
      <c r="F78" s="221"/>
    </row>
    <row r="79" spans="1:6" ht="36" x14ac:dyDescent="0.35">
      <c r="A79" s="83" t="s">
        <v>184</v>
      </c>
      <c r="B79" s="227">
        <v>2</v>
      </c>
      <c r="C79" s="248" t="str">
        <f>IF(B79=0, -5, "0")</f>
        <v>0</v>
      </c>
      <c r="D79" s="234" t="s">
        <v>420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125">
        <f>SUM(B66:C82)</f>
        <v>30</v>
      </c>
    </row>
    <row r="84" spans="1:6" x14ac:dyDescent="0.3">
      <c r="A84" s="307" t="s">
        <v>342</v>
      </c>
      <c r="B84" s="308"/>
      <c r="C84" s="309"/>
      <c r="D84" s="65">
        <f>D83/(COUNT(B66:C82)*2)</f>
        <v>0.88235294117647056</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1</v>
      </c>
      <c r="C87" s="228"/>
      <c r="D87" s="222" t="s">
        <v>429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430</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125">
        <f>SUM(B87:C100)</f>
        <v>27</v>
      </c>
    </row>
    <row r="102" spans="1:6" x14ac:dyDescent="0.3">
      <c r="A102" s="307" t="s">
        <v>342</v>
      </c>
      <c r="B102" s="308"/>
      <c r="C102" s="309"/>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56"/>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0</v>
      </c>
      <c r="C114" s="248">
        <f>IF(B114=0, -5, "0")</f>
        <v>-5</v>
      </c>
      <c r="D114" s="256" t="s">
        <v>436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125">
        <f>SUM(B106:C116)</f>
        <v>15</v>
      </c>
      <c r="E117" s="37"/>
      <c r="F117" s="37"/>
    </row>
    <row r="118" spans="1:6" s="50" customFormat="1" x14ac:dyDescent="0.3">
      <c r="A118" s="307" t="s">
        <v>342</v>
      </c>
      <c r="B118" s="308"/>
      <c r="C118" s="309"/>
      <c r="D118" s="65">
        <f>D117/(COUNT(B106:C116)*2)</f>
        <v>0.625</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ht="33" x14ac:dyDescent="0.3">
      <c r="A121" s="87" t="s">
        <v>322</v>
      </c>
      <c r="B121" s="238">
        <v>1</v>
      </c>
      <c r="C121" s="221"/>
      <c r="D121" s="240" t="s">
        <v>443</v>
      </c>
      <c r="E121" s="240"/>
      <c r="F121" s="221"/>
    </row>
    <row r="122" spans="1:6" ht="33" x14ac:dyDescent="0.3">
      <c r="A122" s="87" t="s">
        <v>319</v>
      </c>
      <c r="B122" s="238">
        <v>1</v>
      </c>
      <c r="C122" s="221"/>
      <c r="D122" s="222" t="s">
        <v>442</v>
      </c>
      <c r="E122" s="222"/>
      <c r="F122" s="221"/>
    </row>
    <row r="123" spans="1:6" ht="67.5" x14ac:dyDescent="0.4">
      <c r="A123" s="41" t="s">
        <v>340</v>
      </c>
      <c r="B123" s="238">
        <v>1</v>
      </c>
      <c r="C123" s="228"/>
      <c r="D123" s="222" t="s">
        <v>446</v>
      </c>
      <c r="E123" s="222"/>
      <c r="F123" s="221"/>
    </row>
    <row r="124" spans="1:6" ht="34.5" x14ac:dyDescent="0.4">
      <c r="A124" s="48" t="s">
        <v>285</v>
      </c>
      <c r="B124" s="238">
        <v>1</v>
      </c>
      <c r="C124" s="228"/>
      <c r="D124" s="222" t="s">
        <v>444</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83.25" x14ac:dyDescent="0.35">
      <c r="A129" s="83" t="s">
        <v>217</v>
      </c>
      <c r="B129" s="238">
        <v>1</v>
      </c>
      <c r="C129" s="249" t="str">
        <f>IF(B129=0, -5, "0")</f>
        <v>0</v>
      </c>
      <c r="D129" s="222" t="s">
        <v>445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7" t="s">
        <v>38</v>
      </c>
      <c r="B132" s="308"/>
      <c r="C132" s="309"/>
      <c r="D132" s="125">
        <f>SUM(B121:C131)</f>
        <v>17</v>
      </c>
    </row>
    <row r="133" spans="1:6" x14ac:dyDescent="0.3">
      <c r="A133" s="307" t="s">
        <v>342</v>
      </c>
      <c r="B133" s="308"/>
      <c r="C133" s="309"/>
      <c r="D133" s="63">
        <f>D132/(COUNT(B121:C131)*2)</f>
        <v>0.77272727272727271</v>
      </c>
    </row>
    <row r="134" spans="1:6" s="50" customFormat="1" x14ac:dyDescent="0.3">
      <c r="A134" s="54"/>
      <c r="B134" s="55"/>
      <c r="C134" s="55"/>
      <c r="D134" s="61"/>
    </row>
    <row r="135" spans="1:6" ht="24.75" customHeight="1" x14ac:dyDescent="0.4">
      <c r="A135" s="316" t="s">
        <v>78</v>
      </c>
      <c r="B135" s="317"/>
      <c r="C135" s="317"/>
      <c r="D135" s="317"/>
      <c r="E135" s="317"/>
      <c r="F135" s="317"/>
    </row>
    <row r="136" spans="1:6" ht="19.5" x14ac:dyDescent="0.4">
      <c r="A136" s="51" t="s">
        <v>349</v>
      </c>
      <c r="B136" s="237">
        <v>2</v>
      </c>
      <c r="C136" s="228"/>
      <c r="D136" s="230"/>
      <c r="E136" s="221"/>
      <c r="F136" s="221"/>
    </row>
    <row r="137" spans="1:6" ht="18" x14ac:dyDescent="0.35">
      <c r="A137" s="76" t="s">
        <v>140</v>
      </c>
      <c r="B137" s="237">
        <v>2</v>
      </c>
      <c r="C137" s="250" t="str">
        <f>IF(B137=0, -5, "0")</f>
        <v>0</v>
      </c>
      <c r="D137" s="222" t="s">
        <v>448</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ht="33" x14ac:dyDescent="0.3">
      <c r="A140" s="49" t="s">
        <v>350</v>
      </c>
      <c r="B140" s="237">
        <v>1</v>
      </c>
      <c r="C140" s="244"/>
      <c r="D140" s="222" t="s">
        <v>447</v>
      </c>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33.75" x14ac:dyDescent="0.35">
      <c r="A144" s="76" t="s">
        <v>218</v>
      </c>
      <c r="B144" s="237">
        <v>2</v>
      </c>
      <c r="C144" s="250" t="str">
        <f>IF(B144=0, -5, "0")</f>
        <v>0</v>
      </c>
      <c r="D144" s="222" t="s">
        <v>449</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7" t="s">
        <v>38</v>
      </c>
      <c r="B148" s="308"/>
      <c r="C148" s="309"/>
      <c r="D148" s="125">
        <f>SUM(B136:C147)</f>
        <v>23</v>
      </c>
    </row>
    <row r="149" spans="1:6" x14ac:dyDescent="0.3">
      <c r="A149" s="307" t="s">
        <v>342</v>
      </c>
      <c r="B149" s="308"/>
      <c r="C149" s="309"/>
      <c r="D149" s="65">
        <f>D148/(COUNT(B136:C147)*2)</f>
        <v>0.95833333333333337</v>
      </c>
    </row>
    <row r="150" spans="1:6" s="50" customFormat="1" x14ac:dyDescent="0.3">
      <c r="A150" s="54"/>
      <c r="B150" s="55"/>
      <c r="C150" s="55"/>
      <c r="D150" s="56"/>
    </row>
    <row r="151" spans="1:6" ht="19.5" x14ac:dyDescent="0.4">
      <c r="A151" s="316" t="s">
        <v>243</v>
      </c>
      <c r="B151" s="317"/>
      <c r="C151" s="317"/>
      <c r="D151" s="317"/>
      <c r="E151" s="317"/>
      <c r="F151" s="317"/>
    </row>
    <row r="152" spans="1:6" ht="33" x14ac:dyDescent="0.3">
      <c r="A152" s="93" t="s">
        <v>326</v>
      </c>
      <c r="B152" s="221">
        <v>2</v>
      </c>
      <c r="C152" s="221"/>
      <c r="D152" s="261" t="s">
        <v>466</v>
      </c>
      <c r="E152" s="221"/>
      <c r="F152" s="221"/>
    </row>
    <row r="153" spans="1:6" x14ac:dyDescent="0.3">
      <c r="A153" s="41" t="s">
        <v>162</v>
      </c>
      <c r="B153" s="221">
        <v>2</v>
      </c>
      <c r="C153" s="221"/>
      <c r="D153" s="261"/>
      <c r="E153" s="221"/>
      <c r="F153" s="221"/>
    </row>
    <row r="154" spans="1:6" ht="50.25" x14ac:dyDescent="0.35">
      <c r="A154" s="76" t="s">
        <v>353</v>
      </c>
      <c r="B154" s="221">
        <v>0</v>
      </c>
      <c r="C154" s="248">
        <f>IF(B154=0, -5, "0")</f>
        <v>-5</v>
      </c>
      <c r="D154" s="261" t="s">
        <v>467</v>
      </c>
      <c r="E154" s="221"/>
      <c r="F154" s="221"/>
    </row>
    <row r="155" spans="1:6" ht="99.75" x14ac:dyDescent="0.35">
      <c r="A155" s="76" t="s">
        <v>354</v>
      </c>
      <c r="B155" s="221">
        <v>0</v>
      </c>
      <c r="C155" s="248">
        <f>IF(B155=0, -5, "0")</f>
        <v>-5</v>
      </c>
      <c r="D155" s="261" t="s">
        <v>468</v>
      </c>
      <c r="E155" s="221"/>
      <c r="F155" s="221"/>
    </row>
    <row r="156" spans="1:6" ht="33.75" x14ac:dyDescent="0.35">
      <c r="A156" s="76" t="s">
        <v>355</v>
      </c>
      <c r="B156" s="221">
        <v>1</v>
      </c>
      <c r="C156" s="248" t="str">
        <f>IF(B156=0, -5, "0")</f>
        <v>0</v>
      </c>
      <c r="D156" s="261" t="s">
        <v>469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4"/>
      <c r="C160" s="315"/>
      <c r="D160" s="188">
        <f>SUM(B152:C159)</f>
        <v>1</v>
      </c>
    </row>
    <row r="161" spans="1:6" x14ac:dyDescent="0.3">
      <c r="A161" s="307" t="s">
        <v>342</v>
      </c>
      <c r="B161" s="308"/>
      <c r="C161" s="309"/>
      <c r="D161" s="65">
        <f>D160/(COUNT(B152:C159)*2)</f>
        <v>0.05</v>
      </c>
    </row>
    <row r="162" spans="1:6" s="50" customFormat="1" ht="28.15" customHeight="1" x14ac:dyDescent="0.3">
      <c r="A162" s="54"/>
      <c r="B162" s="55"/>
      <c r="C162" s="57"/>
      <c r="D162" s="58"/>
    </row>
    <row r="163" spans="1:6" ht="19.5" x14ac:dyDescent="0.4">
      <c r="A163" s="316" t="s">
        <v>85</v>
      </c>
      <c r="B163" s="317"/>
      <c r="C163" s="317"/>
      <c r="D163" s="317"/>
      <c r="E163" s="317"/>
      <c r="F163" s="317"/>
    </row>
    <row r="164" spans="1:6" ht="66.75" x14ac:dyDescent="0.35">
      <c r="A164" s="76" t="s">
        <v>333</v>
      </c>
      <c r="B164" s="221">
        <v>0</v>
      </c>
      <c r="C164" s="248">
        <f>IF(B164=0, -5, "0")</f>
        <v>-5</v>
      </c>
      <c r="D164" s="235" t="s">
        <v>471</v>
      </c>
      <c r="E164" s="221"/>
      <c r="F164" s="221"/>
    </row>
    <row r="165" spans="1:6" x14ac:dyDescent="0.3">
      <c r="A165" s="41" t="s">
        <v>334</v>
      </c>
      <c r="B165" s="221">
        <v>2</v>
      </c>
      <c r="C165" s="221"/>
      <c r="D165" s="235"/>
      <c r="E165" s="221"/>
      <c r="F165" s="221"/>
    </row>
    <row r="166" spans="1:6" ht="115.5" x14ac:dyDescent="0.3">
      <c r="A166" s="87" t="s">
        <v>241</v>
      </c>
      <c r="B166" s="221">
        <v>0</v>
      </c>
      <c r="C166" s="221"/>
      <c r="D166" s="235" t="s">
        <v>470</v>
      </c>
      <c r="E166" s="221"/>
      <c r="F166" s="221"/>
    </row>
    <row r="167" spans="1:6" ht="19.5" customHeight="1" x14ac:dyDescent="0.3">
      <c r="A167" s="41" t="s">
        <v>95</v>
      </c>
      <c r="B167" s="221">
        <v>1</v>
      </c>
      <c r="C167" s="221"/>
      <c r="D167" s="221" t="s">
        <v>421</v>
      </c>
      <c r="E167" s="222"/>
      <c r="F167" s="221"/>
    </row>
    <row r="168" spans="1:6" ht="17.45" customHeight="1" x14ac:dyDescent="0.3">
      <c r="A168" s="307" t="s">
        <v>38</v>
      </c>
      <c r="B168" s="308"/>
      <c r="C168" s="309"/>
      <c r="D168" s="125">
        <f>SUM(B164:C167)</f>
        <v>-2</v>
      </c>
    </row>
    <row r="169" spans="1:6" x14ac:dyDescent="0.3">
      <c r="A169" s="307" t="s">
        <v>342</v>
      </c>
      <c r="B169" s="308"/>
      <c r="C169" s="309"/>
      <c r="D169" s="65">
        <f>D168/(COUNT(B164:C167)*2)</f>
        <v>-0.2</v>
      </c>
    </row>
    <row r="170" spans="1:6" s="50" customFormat="1" x14ac:dyDescent="0.3">
      <c r="A170" s="54"/>
      <c r="B170" s="55"/>
      <c r="C170" s="55"/>
      <c r="D170" s="56"/>
    </row>
    <row r="171" spans="1:6" ht="19.5" x14ac:dyDescent="0.4">
      <c r="A171" s="324" t="s">
        <v>17</v>
      </c>
      <c r="B171" s="325"/>
      <c r="C171" s="325"/>
      <c r="D171" s="325"/>
      <c r="E171" s="325"/>
      <c r="F171" s="325"/>
    </row>
    <row r="172" spans="1:6" ht="66" x14ac:dyDescent="0.3">
      <c r="A172" s="48" t="s">
        <v>202</v>
      </c>
      <c r="B172" s="221">
        <v>1</v>
      </c>
      <c r="C172" s="221"/>
      <c r="D172" s="235" t="s">
        <v>472</v>
      </c>
      <c r="E172" s="221"/>
      <c r="F172" s="221"/>
    </row>
    <row r="173" spans="1:6" x14ac:dyDescent="0.3">
      <c r="A173" s="41" t="s">
        <v>96</v>
      </c>
      <c r="B173" s="221">
        <v>2</v>
      </c>
      <c r="C173" s="221"/>
      <c r="D173" s="247"/>
      <c r="E173" s="221"/>
      <c r="F173" s="221"/>
    </row>
    <row r="174" spans="1:6" ht="30" x14ac:dyDescent="0.3">
      <c r="A174" s="87" t="s">
        <v>220</v>
      </c>
      <c r="B174" s="221">
        <v>0</v>
      </c>
      <c r="C174" s="221"/>
      <c r="D174" s="156" t="s">
        <v>458</v>
      </c>
      <c r="E174" s="221"/>
      <c r="F174" s="221"/>
    </row>
    <row r="175" spans="1:6" ht="48.75" customHeight="1" x14ac:dyDescent="0.3">
      <c r="A175" s="41" t="s">
        <v>163</v>
      </c>
      <c r="B175" s="221">
        <v>2</v>
      </c>
      <c r="C175" s="221"/>
      <c r="D175" s="222"/>
      <c r="E175" s="222"/>
      <c r="F175" s="221"/>
    </row>
    <row r="176" spans="1:6" x14ac:dyDescent="0.3">
      <c r="A176" s="307" t="s">
        <v>38</v>
      </c>
      <c r="B176" s="308"/>
      <c r="C176" s="309"/>
      <c r="D176" s="125">
        <f>SUM(B172:C175)</f>
        <v>5</v>
      </c>
    </row>
    <row r="177" spans="1:6" x14ac:dyDescent="0.3">
      <c r="A177" s="307" t="s">
        <v>342</v>
      </c>
      <c r="B177" s="308"/>
      <c r="C177" s="309"/>
      <c r="D177" s="65">
        <f>D176/(COUNT(B172:C175)*2)</f>
        <v>0.625</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2</v>
      </c>
      <c r="C180" s="221"/>
      <c r="D180" s="222"/>
      <c r="E180" s="222"/>
      <c r="F180" s="221"/>
    </row>
    <row r="181" spans="1:6" ht="33" x14ac:dyDescent="0.3">
      <c r="A181" s="95" t="s">
        <v>247</v>
      </c>
      <c r="B181" s="221">
        <v>1</v>
      </c>
      <c r="C181" s="221"/>
      <c r="D181" s="222" t="s">
        <v>440</v>
      </c>
      <c r="E181" s="168"/>
      <c r="F181" s="221"/>
    </row>
    <row r="182" spans="1:6" x14ac:dyDescent="0.3">
      <c r="A182" s="41" t="s">
        <v>97</v>
      </c>
      <c r="B182" s="221">
        <v>2</v>
      </c>
      <c r="C182" s="221"/>
      <c r="D182" s="222"/>
      <c r="E182" s="221"/>
      <c r="F182" s="221"/>
    </row>
    <row r="183" spans="1:6" ht="66" x14ac:dyDescent="0.3">
      <c r="A183" s="48" t="s">
        <v>269</v>
      </c>
      <c r="B183" s="221">
        <v>1</v>
      </c>
      <c r="C183" s="221"/>
      <c r="D183" s="222" t="s">
        <v>433</v>
      </c>
      <c r="E183" s="221"/>
      <c r="F183" s="221"/>
    </row>
    <row r="184" spans="1:6" x14ac:dyDescent="0.3">
      <c r="A184" s="41" t="s">
        <v>356</v>
      </c>
      <c r="B184" s="221">
        <v>2</v>
      </c>
      <c r="C184" s="221"/>
      <c r="D184" s="222"/>
      <c r="E184" s="221"/>
      <c r="F184" s="221"/>
    </row>
    <row r="185" spans="1:6" x14ac:dyDescent="0.3">
      <c r="A185" s="307" t="s">
        <v>38</v>
      </c>
      <c r="B185" s="308"/>
      <c r="C185" s="309"/>
      <c r="D185" s="125">
        <f>SUM(B180:C184)</f>
        <v>8</v>
      </c>
    </row>
    <row r="186" spans="1:6" x14ac:dyDescent="0.3">
      <c r="A186" s="307" t="s">
        <v>342</v>
      </c>
      <c r="B186" s="308"/>
      <c r="C186" s="309"/>
      <c r="D186" s="65">
        <f>D185/(COUNT(B180:C184)*2)</f>
        <v>0.8</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7" t="s">
        <v>38</v>
      </c>
      <c r="B193" s="308"/>
      <c r="C193" s="309"/>
      <c r="D193" s="97">
        <f>SUM(B189:C192)</f>
        <v>4</v>
      </c>
    </row>
    <row r="194" spans="1:4" x14ac:dyDescent="0.3">
      <c r="A194" s="307" t="s">
        <v>342</v>
      </c>
      <c r="B194" s="308"/>
      <c r="C194" s="309"/>
      <c r="D194" s="65">
        <f>D193/(COUNT(B189:C192)*2)</f>
        <v>1</v>
      </c>
    </row>
    <row r="196" spans="1:4" ht="18" x14ac:dyDescent="0.35">
      <c r="A196" s="121" t="s">
        <v>284</v>
      </c>
      <c r="B196" s="120"/>
      <c r="C196" s="120"/>
      <c r="D196" s="220">
        <v>0.61</v>
      </c>
    </row>
    <row r="197" spans="1:4" ht="22.5" x14ac:dyDescent="0.3">
      <c r="A197" s="71" t="s">
        <v>377</v>
      </c>
      <c r="B197" s="72"/>
      <c r="C197" s="73"/>
      <c r="D197" s="74">
        <f>SUM(D193,D185,D176,D168,D160,D62,D51,D32,D22,D117,D148,D132,D101,D83,D41)</f>
        <v>181</v>
      </c>
    </row>
    <row r="198" spans="1:4" ht="22.5" x14ac:dyDescent="0.3">
      <c r="A198" s="71" t="s">
        <v>378</v>
      </c>
      <c r="B198" s="72"/>
      <c r="C198" s="73"/>
      <c r="D198" s="75">
        <f>D197/(COUNT(B189:C192,B180:C184,B172:C175,B164:C167,B152:C159,B55:C61,B45:C50,B26:C31,B17:C21,B106:C116,B136:C147,B121:C131,B87:C100,B66:C82,B36:C40)*2)</f>
        <v>0.75416666666666665</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08" zoomScaleNormal="100" zoomScaleSheetLayoutView="100" workbookViewId="0">
      <selection activeCell="D419" sqref="D41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5">
      <c r="A8" s="297" t="str">
        <f>'Page de garde'!D18</f>
        <v>Boumhal</v>
      </c>
      <c r="B8" s="297"/>
      <c r="C8" s="297"/>
      <c r="D8" s="297"/>
      <c r="E8" s="297"/>
      <c r="F8" s="297"/>
      <c r="G8" s="216"/>
      <c r="H8" s="216"/>
      <c r="I8" s="213"/>
    </row>
    <row r="9" spans="1:9" ht="24.75" x14ac:dyDescent="0.5">
      <c r="A9" s="38" t="s">
        <v>44</v>
      </c>
      <c r="B9" s="298" t="s">
        <v>521</v>
      </c>
      <c r="C9" s="298"/>
      <c r="D9" s="298"/>
      <c r="E9" s="298"/>
      <c r="F9" s="298"/>
      <c r="G9" s="216"/>
      <c r="H9" s="216"/>
      <c r="I9" s="213"/>
    </row>
    <row r="10" spans="1:9" ht="24" x14ac:dyDescent="0.45">
      <c r="A10" s="39" t="s">
        <v>46</v>
      </c>
      <c r="B10" s="299" t="s">
        <v>478</v>
      </c>
      <c r="C10" s="299"/>
      <c r="D10" s="299"/>
      <c r="E10" s="299"/>
      <c r="F10" s="299"/>
      <c r="G10" s="216"/>
      <c r="H10" s="216"/>
      <c r="I10" s="213"/>
    </row>
    <row r="11" spans="1:9" ht="24.75" x14ac:dyDescent="0.5">
      <c r="A11" s="38" t="s">
        <v>45</v>
      </c>
      <c r="B11" s="294">
        <v>42894</v>
      </c>
      <c r="C11" s="294"/>
      <c r="D11" s="294"/>
      <c r="E11" s="294"/>
      <c r="F11" s="294"/>
      <c r="G11" s="216"/>
      <c r="H11" s="216"/>
      <c r="I11" s="213"/>
    </row>
    <row r="12" spans="1:9" ht="24.75" x14ac:dyDescent="0.5">
      <c r="A12" s="38" t="s">
        <v>276</v>
      </c>
      <c r="B12" s="300">
        <f>D505</f>
        <v>0.91605839416058399</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42894</v>
      </c>
      <c r="B17" s="36"/>
      <c r="C17" s="36"/>
      <c r="D17" s="36"/>
      <c r="E17" s="36"/>
      <c r="F17" s="36"/>
      <c r="G17" s="36"/>
      <c r="H17" s="36"/>
    </row>
    <row r="18" spans="1:8" ht="18" x14ac:dyDescent="0.25">
      <c r="A18" s="305" t="s">
        <v>1</v>
      </c>
      <c r="B18" s="306"/>
      <c r="C18" s="306"/>
      <c r="D18" s="306"/>
      <c r="E18" s="306"/>
      <c r="F18" s="306"/>
    </row>
    <row r="19" spans="1:8" ht="30" x14ac:dyDescent="0.25">
      <c r="A19" s="169" t="s">
        <v>10</v>
      </c>
      <c r="B19" s="170">
        <v>1</v>
      </c>
      <c r="C19" s="170"/>
      <c r="D19" s="168" t="s">
        <v>502</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89" t="s">
        <v>18</v>
      </c>
      <c r="B26" s="290"/>
      <c r="C26" s="290"/>
      <c r="D26" s="290"/>
      <c r="E26" s="290"/>
      <c r="F26" s="290"/>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91" t="s">
        <v>137</v>
      </c>
      <c r="B43" s="291"/>
      <c r="C43" s="291"/>
      <c r="D43" s="291"/>
      <c r="E43" s="291"/>
      <c r="F43" s="291"/>
    </row>
    <row r="44" spans="1:7" x14ac:dyDescent="0.25">
      <c r="A44" s="183">
        <f>B11</f>
        <v>42894</v>
      </c>
      <c r="B44" s="6"/>
      <c r="C44" s="7"/>
      <c r="D44" s="6"/>
    </row>
    <row r="45" spans="1:7" ht="16.5" x14ac:dyDescent="0.25">
      <c r="A45" s="292" t="s">
        <v>63</v>
      </c>
      <c r="B45" s="293"/>
      <c r="C45" s="293"/>
      <c r="D45" s="293"/>
      <c r="E45" s="293"/>
      <c r="F45" s="293"/>
    </row>
    <row r="46" spans="1:7" x14ac:dyDescent="0.25">
      <c r="A46" s="33" t="s">
        <v>109</v>
      </c>
      <c r="B46" s="170">
        <v>2</v>
      </c>
      <c r="C46" s="170"/>
      <c r="D46" s="156"/>
      <c r="E46" s="147"/>
      <c r="F46" s="147"/>
    </row>
    <row r="47" spans="1:7" ht="75" x14ac:dyDescent="0.25">
      <c r="A47" s="43" t="s">
        <v>259</v>
      </c>
      <c r="B47" s="170">
        <v>1</v>
      </c>
      <c r="C47" s="170"/>
      <c r="D47" s="156" t="s">
        <v>526</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9" t="s">
        <v>65</v>
      </c>
      <c r="B57" s="290"/>
      <c r="C57" s="290"/>
      <c r="D57" s="290"/>
      <c r="E57" s="290"/>
      <c r="F57" s="290"/>
    </row>
    <row r="58" spans="1:6" ht="81.75" customHeight="1" x14ac:dyDescent="0.25">
      <c r="A58" s="169" t="s">
        <v>314</v>
      </c>
      <c r="B58" s="170">
        <v>1</v>
      </c>
      <c r="C58" s="170"/>
      <c r="D58" s="168" t="s">
        <v>527</v>
      </c>
      <c r="E58" s="147"/>
      <c r="F58" s="147"/>
    </row>
    <row r="59" spans="1:6" ht="97.5" customHeight="1" x14ac:dyDescent="0.25">
      <c r="A59" s="169" t="s">
        <v>204</v>
      </c>
      <c r="B59" s="170" t="s">
        <v>34</v>
      </c>
      <c r="C59" s="171"/>
      <c r="D59" s="162" t="s">
        <v>528</v>
      </c>
      <c r="E59" s="146"/>
      <c r="F59" s="173"/>
    </row>
    <row r="60" spans="1:6" ht="35.450000000000003" customHeight="1"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45" x14ac:dyDescent="0.25">
      <c r="A64" s="108" t="s">
        <v>272</v>
      </c>
      <c r="B64" s="170">
        <v>1</v>
      </c>
      <c r="C64" s="217" t="str">
        <f>IF(B64=0, -5, "0")</f>
        <v>0</v>
      </c>
      <c r="D64" s="168" t="s">
        <v>542</v>
      </c>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60" x14ac:dyDescent="0.25">
      <c r="A71" s="169" t="s">
        <v>291</v>
      </c>
      <c r="B71" s="170">
        <v>1</v>
      </c>
      <c r="C71" s="171"/>
      <c r="D71" s="152" t="s">
        <v>543</v>
      </c>
      <c r="E71" s="173"/>
      <c r="F71" s="173"/>
    </row>
    <row r="72" spans="1:6" s="172" customFormat="1" ht="60.75" x14ac:dyDescent="0.3">
      <c r="A72" s="49" t="s">
        <v>270</v>
      </c>
      <c r="B72" s="170">
        <v>1</v>
      </c>
      <c r="C72" s="171"/>
      <c r="D72" s="152" t="s">
        <v>544</v>
      </c>
      <c r="E72" s="173"/>
      <c r="F72" s="173"/>
    </row>
    <row r="73" spans="1:6" s="172" customFormat="1" x14ac:dyDescent="0.25">
      <c r="A73" s="169" t="s">
        <v>172</v>
      </c>
      <c r="B73" s="170">
        <v>2</v>
      </c>
      <c r="C73" s="171"/>
      <c r="D73" s="156" t="s">
        <v>517</v>
      </c>
      <c r="E73" s="173"/>
      <c r="F73" s="173"/>
    </row>
    <row r="74" spans="1:6" s="172" customFormat="1" ht="45" x14ac:dyDescent="0.25">
      <c r="A74" s="169" t="s">
        <v>188</v>
      </c>
      <c r="B74" s="170">
        <v>0</v>
      </c>
      <c r="C74" s="171"/>
      <c r="D74" s="152" t="s">
        <v>532</v>
      </c>
      <c r="E74" s="146" t="s">
        <v>529</v>
      </c>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1</v>
      </c>
      <c r="C78" s="170"/>
      <c r="D78" s="157" t="s">
        <v>518</v>
      </c>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0.83333333333333337</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273" t="s">
        <v>293</v>
      </c>
      <c r="B90" s="274" t="s">
        <v>34</v>
      </c>
      <c r="C90" s="274"/>
      <c r="D90" s="275" t="s">
        <v>578</v>
      </c>
      <c r="E90" s="173"/>
      <c r="F90" s="147"/>
    </row>
    <row r="91" spans="1:6" ht="30" x14ac:dyDescent="0.25">
      <c r="A91" s="18" t="s">
        <v>260</v>
      </c>
      <c r="B91" s="170">
        <v>2</v>
      </c>
      <c r="C91" s="170"/>
      <c r="D91" s="157"/>
      <c r="E91" s="147"/>
      <c r="F91" s="147"/>
    </row>
    <row r="92" spans="1:6" ht="45" x14ac:dyDescent="0.25">
      <c r="A92" s="109" t="s">
        <v>287</v>
      </c>
      <c r="B92" s="170">
        <v>1</v>
      </c>
      <c r="C92" s="154"/>
      <c r="D92" s="254">
        <v>0.7</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0.88571428571428568</v>
      </c>
    </row>
    <row r="98" spans="1:6" x14ac:dyDescent="0.25">
      <c r="A98" s="5"/>
      <c r="B98" s="6"/>
      <c r="C98" s="7"/>
      <c r="D98" s="6"/>
    </row>
    <row r="99" spans="1:6" ht="18" x14ac:dyDescent="0.35">
      <c r="A99" s="291" t="s">
        <v>129</v>
      </c>
      <c r="B99" s="291"/>
      <c r="C99" s="291"/>
      <c r="D99" s="291"/>
      <c r="E99" s="291"/>
      <c r="F99" s="291"/>
    </row>
    <row r="100" spans="1:6" x14ac:dyDescent="0.25">
      <c r="A100" s="183">
        <f>B11</f>
        <v>42894</v>
      </c>
      <c r="B100" s="6"/>
      <c r="C100" s="7"/>
      <c r="D100" s="6"/>
    </row>
    <row r="101" spans="1:6" ht="16.5" x14ac:dyDescent="0.25">
      <c r="A101" s="292" t="s">
        <v>63</v>
      </c>
      <c r="B101" s="293"/>
      <c r="C101" s="293"/>
      <c r="D101" s="293"/>
      <c r="E101" s="293"/>
      <c r="F101" s="293"/>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71.45" customHeight="1" x14ac:dyDescent="0.25">
      <c r="A106" s="276" t="s">
        <v>174</v>
      </c>
      <c r="B106" s="274">
        <v>1</v>
      </c>
      <c r="C106" s="274"/>
      <c r="D106" s="277" t="s">
        <v>488</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70.5" customHeight="1" x14ac:dyDescent="0.35">
      <c r="A121" s="76" t="s">
        <v>74</v>
      </c>
      <c r="B121" s="170">
        <v>1</v>
      </c>
      <c r="C121" s="217" t="str">
        <f>IF(B121=0, -5, "0")</f>
        <v>0</v>
      </c>
      <c r="D121" s="168" t="s">
        <v>560</v>
      </c>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75" x14ac:dyDescent="0.25">
      <c r="A125" s="108" t="s">
        <v>272</v>
      </c>
      <c r="B125" s="170" t="s">
        <v>34</v>
      </c>
      <c r="C125" s="217" t="str">
        <f>IF(B125=0, -5, "0")</f>
        <v>0</v>
      </c>
      <c r="D125" s="168" t="s">
        <v>530</v>
      </c>
      <c r="E125" s="168"/>
      <c r="F125" s="147"/>
    </row>
    <row r="126" spans="1:6" ht="16.5" x14ac:dyDescent="0.3">
      <c r="A126" s="49" t="s">
        <v>271</v>
      </c>
      <c r="B126" s="177">
        <v>2</v>
      </c>
      <c r="C126" s="177"/>
      <c r="D126" s="184" t="s">
        <v>371</v>
      </c>
      <c r="E126" s="147"/>
      <c r="F126" s="147"/>
    </row>
    <row r="127" spans="1:6" ht="31.5" x14ac:dyDescent="0.35">
      <c r="A127" s="76" t="s">
        <v>173</v>
      </c>
      <c r="B127" s="170">
        <v>1</v>
      </c>
      <c r="C127" s="217" t="str">
        <f>IF(B127=0, -5, "0")</f>
        <v>0</v>
      </c>
      <c r="D127" s="168" t="s">
        <v>487</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6" customHeight="1" x14ac:dyDescent="0.3">
      <c r="A131" s="49" t="s">
        <v>222</v>
      </c>
      <c r="B131" s="171" t="s">
        <v>34</v>
      </c>
      <c r="C131" s="170"/>
      <c r="D131" s="168" t="s">
        <v>577</v>
      </c>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34</v>
      </c>
    </row>
    <row r="135" spans="1:6" x14ac:dyDescent="0.25">
      <c r="A135" s="19" t="s">
        <v>37</v>
      </c>
      <c r="B135" s="20"/>
      <c r="C135" s="21"/>
      <c r="D135" s="63">
        <f>D134/(COUNT(B114:C133)*2)</f>
        <v>0.94444444444444442</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545</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63</v>
      </c>
    </row>
    <row r="150" spans="1:6" ht="18" x14ac:dyDescent="0.25">
      <c r="A150" s="78" t="s">
        <v>225</v>
      </c>
      <c r="B150" s="84"/>
      <c r="C150" s="85"/>
      <c r="D150" s="82">
        <f>D149/(COUNT(B138:C144,B102:C109,B114:C133)*2)</f>
        <v>0.95454545454545459</v>
      </c>
    </row>
    <row r="151" spans="1:6" x14ac:dyDescent="0.25">
      <c r="A151" s="9"/>
      <c r="B151" s="6"/>
      <c r="C151" s="7"/>
      <c r="D151" s="6"/>
    </row>
    <row r="152" spans="1:6" ht="18" x14ac:dyDescent="0.35">
      <c r="A152" s="291" t="s">
        <v>130</v>
      </c>
      <c r="B152" s="291"/>
      <c r="C152" s="291"/>
      <c r="D152" s="291"/>
      <c r="E152" s="291"/>
      <c r="F152" s="291"/>
    </row>
    <row r="153" spans="1:6" x14ac:dyDescent="0.25">
      <c r="A153" s="183">
        <f>B11</f>
        <v>42894</v>
      </c>
      <c r="B153" s="6"/>
      <c r="C153" s="7"/>
      <c r="D153" s="59"/>
    </row>
    <row r="154" spans="1:6" ht="16.5" x14ac:dyDescent="0.25">
      <c r="A154" s="292" t="s">
        <v>63</v>
      </c>
      <c r="B154" s="293"/>
      <c r="C154" s="293"/>
      <c r="D154" s="293"/>
      <c r="E154" s="293"/>
      <c r="F154" s="293"/>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t="s">
        <v>34</v>
      </c>
      <c r="C178" s="170"/>
      <c r="D178" s="168" t="s">
        <v>486</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1</v>
      </c>
    </row>
    <row r="191" spans="1:7" x14ac:dyDescent="0.25">
      <c r="A191" s="9"/>
      <c r="B191" s="6"/>
      <c r="C191" s="7"/>
      <c r="D191" s="6"/>
    </row>
    <row r="192" spans="1:7" ht="18" x14ac:dyDescent="0.35">
      <c r="A192" s="291" t="s">
        <v>167</v>
      </c>
      <c r="B192" s="291"/>
      <c r="C192" s="291"/>
      <c r="D192" s="291"/>
      <c r="E192" s="291"/>
      <c r="F192" s="291"/>
    </row>
    <row r="193" spans="1:7" x14ac:dyDescent="0.25">
      <c r="A193" s="189">
        <f>B11</f>
        <v>42894</v>
      </c>
      <c r="B193" s="6"/>
      <c r="C193" s="7"/>
      <c r="D193" s="6"/>
    </row>
    <row r="194" spans="1:7" ht="18" x14ac:dyDescent="0.25">
      <c r="A194" s="289" t="s">
        <v>158</v>
      </c>
      <c r="B194" s="290"/>
      <c r="C194" s="290"/>
      <c r="D194" s="290"/>
      <c r="E194" s="290"/>
      <c r="F194" s="290"/>
    </row>
    <row r="195" spans="1:7" ht="36" x14ac:dyDescent="0.35">
      <c r="A195" s="83" t="s">
        <v>27</v>
      </c>
      <c r="B195" s="170">
        <v>2</v>
      </c>
      <c r="C195" s="217" t="str">
        <f>IF(B195=0, -5, "0")</f>
        <v>0</v>
      </c>
      <c r="D195" s="168"/>
      <c r="E195" s="147"/>
      <c r="F195" s="147"/>
    </row>
    <row r="196" spans="1:7" ht="122.25" customHeight="1" x14ac:dyDescent="0.25">
      <c r="A196" s="23" t="s">
        <v>57</v>
      </c>
      <c r="B196" s="170">
        <v>1</v>
      </c>
      <c r="C196" s="170"/>
      <c r="D196" s="168" t="s">
        <v>546</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90" x14ac:dyDescent="0.25">
      <c r="A199" s="23" t="s">
        <v>154</v>
      </c>
      <c r="B199" s="170" t="s">
        <v>34</v>
      </c>
      <c r="C199" s="170"/>
      <c r="D199" s="168" t="s">
        <v>547</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75.75" customHeight="1" x14ac:dyDescent="0.25">
      <c r="A212" s="18" t="s">
        <v>192</v>
      </c>
      <c r="B212" s="170">
        <v>1</v>
      </c>
      <c r="C212" s="170"/>
      <c r="D212" s="143" t="s">
        <v>531</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0</v>
      </c>
      <c r="C218" s="170"/>
      <c r="D218" s="168" t="s">
        <v>479</v>
      </c>
      <c r="E218" s="168" t="s">
        <v>480</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ht="99.75" customHeight="1" x14ac:dyDescent="0.25">
      <c r="A221" s="24" t="s">
        <v>159</v>
      </c>
      <c r="B221" s="170">
        <v>0</v>
      </c>
      <c r="C221" s="170"/>
      <c r="D221" s="143" t="s">
        <v>574</v>
      </c>
      <c r="E221" s="168" t="s">
        <v>575</v>
      </c>
      <c r="F221" s="147"/>
    </row>
    <row r="222" spans="1:7" ht="36" customHeight="1" x14ac:dyDescent="0.25">
      <c r="A222" s="108" t="s">
        <v>72</v>
      </c>
      <c r="B222" s="170">
        <v>1</v>
      </c>
      <c r="C222" s="217" t="str">
        <f>IF(B222=0, -5, "0")</f>
        <v>0</v>
      </c>
      <c r="D222" s="143" t="s">
        <v>533</v>
      </c>
      <c r="E222" s="147"/>
      <c r="F222" s="147"/>
    </row>
    <row r="223" spans="1:7" ht="18" x14ac:dyDescent="0.35">
      <c r="A223" s="48" t="s">
        <v>289</v>
      </c>
      <c r="B223" s="170">
        <v>2</v>
      </c>
      <c r="C223" s="170"/>
      <c r="D223" s="168"/>
      <c r="E223" s="160"/>
      <c r="F223" s="147"/>
      <c r="G223" s="172"/>
    </row>
    <row r="224" spans="1:7" ht="60" x14ac:dyDescent="0.25">
      <c r="A224" s="107" t="s">
        <v>168</v>
      </c>
      <c r="B224" s="170">
        <v>1</v>
      </c>
      <c r="C224" s="218" t="str">
        <f>IF(B224=0, -5, "0")</f>
        <v>0</v>
      </c>
      <c r="D224" s="146" t="s">
        <v>534</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31</v>
      </c>
    </row>
    <row r="230" spans="1:6" x14ac:dyDescent="0.25">
      <c r="A230" s="19" t="s">
        <v>37</v>
      </c>
      <c r="B230" s="20"/>
      <c r="C230" s="21"/>
      <c r="D230" s="63">
        <f>D229/(COUNT(B210:C228)*2)</f>
        <v>0.81578947368421051</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2</v>
      </c>
      <c r="C233" s="171"/>
      <c r="D233" s="152"/>
      <c r="E233" s="147"/>
      <c r="F233" s="147"/>
    </row>
    <row r="234" spans="1:6" ht="30" x14ac:dyDescent="0.25">
      <c r="A234" s="18" t="s">
        <v>205</v>
      </c>
      <c r="B234" s="171">
        <v>1</v>
      </c>
      <c r="C234" s="170"/>
      <c r="D234" s="155" t="s">
        <v>483</v>
      </c>
      <c r="E234" s="147"/>
      <c r="F234" s="147"/>
    </row>
    <row r="235" spans="1:6" ht="18" x14ac:dyDescent="0.35">
      <c r="A235" s="76" t="s">
        <v>59</v>
      </c>
      <c r="B235" s="171">
        <v>2</v>
      </c>
      <c r="C235" s="217" t="str">
        <f>IF(B235=0, -5, "0")</f>
        <v>0</v>
      </c>
      <c r="D235" s="157"/>
      <c r="E235" s="147"/>
      <c r="F235" s="147"/>
    </row>
    <row r="236" spans="1:6" ht="36" x14ac:dyDescent="0.35">
      <c r="A236" s="83" t="s">
        <v>548</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4">
        <v>0.8</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65</v>
      </c>
    </row>
    <row r="246" spans="1:6" ht="18" x14ac:dyDescent="0.25">
      <c r="A246" s="103" t="s">
        <v>227</v>
      </c>
      <c r="B246" s="104"/>
      <c r="C246" s="105"/>
      <c r="D246" s="106">
        <f>D245/(COUNT(B210:C228,B233:C240,B195:C205)*2)</f>
        <v>0.8783783783783784</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42894</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ht="30" x14ac:dyDescent="0.25">
      <c r="A267" s="152" t="s">
        <v>549</v>
      </c>
      <c r="B267" s="171">
        <v>1</v>
      </c>
      <c r="C267" s="171"/>
      <c r="D267" s="269" t="s">
        <v>492</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30" x14ac:dyDescent="0.25">
      <c r="A270" s="169" t="s">
        <v>149</v>
      </c>
      <c r="B270" s="171">
        <v>2</v>
      </c>
      <c r="C270" s="170"/>
      <c r="D270" s="11" t="s">
        <v>494</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ht="30" x14ac:dyDescent="0.25">
      <c r="A275" s="169" t="s">
        <v>188</v>
      </c>
      <c r="B275" s="171">
        <v>0</v>
      </c>
      <c r="C275" s="170"/>
      <c r="D275" s="11" t="s">
        <v>479</v>
      </c>
      <c r="E275" s="146" t="s">
        <v>491</v>
      </c>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70">
        <v>0.9</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42894</v>
      </c>
      <c r="B292" s="6"/>
      <c r="C292" s="7"/>
      <c r="D292" s="59"/>
    </row>
    <row r="293" spans="1:7" ht="18" x14ac:dyDescent="0.25">
      <c r="A293" s="289" t="s">
        <v>19</v>
      </c>
      <c r="B293" s="290"/>
      <c r="C293" s="290"/>
      <c r="D293" s="290"/>
      <c r="E293" s="290"/>
      <c r="F293" s="290"/>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2</v>
      </c>
      <c r="C306" s="171"/>
      <c r="D306" s="146"/>
      <c r="E306" s="173"/>
      <c r="F306" s="173"/>
    </row>
    <row r="307" spans="1:6" ht="30" x14ac:dyDescent="0.25">
      <c r="A307" s="169" t="s">
        <v>373</v>
      </c>
      <c r="B307" s="171">
        <v>1</v>
      </c>
      <c r="C307" s="170"/>
      <c r="D307" s="168" t="s">
        <v>498</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17</v>
      </c>
    </row>
    <row r="319" spans="1:6" x14ac:dyDescent="0.25">
      <c r="A319" s="19" t="s">
        <v>37</v>
      </c>
      <c r="B319" s="20"/>
      <c r="C319" s="21"/>
      <c r="D319" s="63">
        <f>D318/(COUNT(B306:C316)*2)</f>
        <v>0.94444444444444442</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291" t="s">
        <v>21</v>
      </c>
      <c r="B324" s="291"/>
      <c r="C324" s="291"/>
      <c r="D324" s="291"/>
      <c r="E324" s="291"/>
      <c r="F324" s="291"/>
    </row>
    <row r="325" spans="1:9" x14ac:dyDescent="0.25">
      <c r="A325" s="193">
        <f>B11</f>
        <v>42894</v>
      </c>
      <c r="B325" s="6"/>
      <c r="C325" s="7"/>
      <c r="D325" s="6"/>
    </row>
    <row r="326" spans="1:9" ht="18" x14ac:dyDescent="0.25">
      <c r="A326" s="289" t="s">
        <v>12</v>
      </c>
      <c r="B326" s="290"/>
      <c r="C326" s="290"/>
      <c r="D326" s="290"/>
      <c r="E326" s="290"/>
      <c r="F326" s="290"/>
    </row>
    <row r="327" spans="1:9" ht="30" x14ac:dyDescent="0.25">
      <c r="A327" s="169" t="s">
        <v>109</v>
      </c>
      <c r="B327" s="170">
        <v>1</v>
      </c>
      <c r="C327" s="170"/>
      <c r="D327" s="143" t="s">
        <v>535</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45" x14ac:dyDescent="0.25">
      <c r="A334" s="169" t="s">
        <v>304</v>
      </c>
      <c r="B334" s="170">
        <v>1</v>
      </c>
      <c r="C334" s="171"/>
      <c r="D334" s="162" t="s">
        <v>536</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9" t="s">
        <v>25</v>
      </c>
      <c r="B339" s="290"/>
      <c r="C339" s="290"/>
      <c r="D339" s="290"/>
      <c r="E339" s="290"/>
      <c r="F339" s="290"/>
    </row>
    <row r="340" spans="1:6" ht="30" x14ac:dyDescent="0.25">
      <c r="A340" s="169" t="s">
        <v>110</v>
      </c>
      <c r="B340" s="170">
        <v>1</v>
      </c>
      <c r="C340" s="170"/>
      <c r="D340" s="168" t="s">
        <v>504</v>
      </c>
      <c r="E340" s="147"/>
      <c r="F340" s="147"/>
    </row>
    <row r="341" spans="1:6" ht="18" x14ac:dyDescent="0.35">
      <c r="A341" s="76" t="s">
        <v>7</v>
      </c>
      <c r="B341" s="170">
        <v>2</v>
      </c>
      <c r="C341" s="217" t="str">
        <f>IF(B341=0, -5, "0")</f>
        <v>0</v>
      </c>
      <c r="D341" s="69"/>
      <c r="E341" s="173"/>
      <c r="F341" s="147"/>
    </row>
    <row r="342" spans="1:6" x14ac:dyDescent="0.25">
      <c r="A342" s="169" t="s">
        <v>145</v>
      </c>
      <c r="B342" s="170">
        <v>2</v>
      </c>
      <c r="C342" s="170"/>
      <c r="D342" s="168"/>
      <c r="E342" s="147"/>
      <c r="F342" s="147"/>
    </row>
    <row r="343" spans="1:6" x14ac:dyDescent="0.25">
      <c r="A343" s="169" t="s">
        <v>253</v>
      </c>
      <c r="B343" s="170">
        <v>2</v>
      </c>
      <c r="C343" s="170"/>
      <c r="D343" s="69"/>
      <c r="E343" s="147"/>
      <c r="F343" s="147"/>
    </row>
    <row r="344" spans="1:6" x14ac:dyDescent="0.25">
      <c r="A344" s="24" t="s">
        <v>111</v>
      </c>
      <c r="B344" s="170">
        <v>2</v>
      </c>
      <c r="C344" s="170"/>
      <c r="D344" s="143"/>
      <c r="E344" s="147"/>
      <c r="F344" s="147"/>
    </row>
    <row r="345" spans="1:6" ht="45" x14ac:dyDescent="0.25">
      <c r="A345" s="101" t="s">
        <v>287</v>
      </c>
      <c r="B345" s="170">
        <v>1</v>
      </c>
      <c r="C345" s="154"/>
      <c r="D345" s="134">
        <v>0</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91" t="s">
        <v>8</v>
      </c>
      <c r="B352" s="291"/>
      <c r="C352" s="291"/>
      <c r="D352" s="291"/>
      <c r="E352" s="291"/>
      <c r="F352" s="291"/>
    </row>
    <row r="353" spans="1:6" x14ac:dyDescent="0.25">
      <c r="A353" s="183">
        <f>B11</f>
        <v>42894</v>
      </c>
      <c r="B353" s="6"/>
      <c r="C353" s="7"/>
      <c r="D353" s="59"/>
    </row>
    <row r="354" spans="1:6" ht="16.5" x14ac:dyDescent="0.25">
      <c r="A354" s="292" t="s">
        <v>113</v>
      </c>
      <c r="B354" s="293"/>
      <c r="C354" s="293"/>
      <c r="D354" s="293"/>
      <c r="E354" s="293"/>
      <c r="F354" s="293"/>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ht="30" x14ac:dyDescent="0.25">
      <c r="A361" s="23" t="s">
        <v>280</v>
      </c>
      <c r="B361" s="170">
        <v>0</v>
      </c>
      <c r="C361" s="138"/>
      <c r="D361" s="10" t="s">
        <v>506</v>
      </c>
      <c r="E361" s="168" t="s">
        <v>507</v>
      </c>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9" t="s">
        <v>25</v>
      </c>
      <c r="B366" s="290"/>
      <c r="C366" s="290"/>
      <c r="D366" s="290"/>
      <c r="E366" s="290"/>
      <c r="F366" s="290"/>
    </row>
    <row r="367" spans="1:6" ht="45" x14ac:dyDescent="0.25">
      <c r="A367" s="169" t="s">
        <v>314</v>
      </c>
      <c r="B367" s="171">
        <v>1</v>
      </c>
      <c r="C367" s="171"/>
      <c r="D367" s="152" t="s">
        <v>550</v>
      </c>
      <c r="E367" s="147"/>
      <c r="F367" s="147"/>
    </row>
    <row r="368" spans="1:6" x14ac:dyDescent="0.25">
      <c r="A368" s="18" t="s">
        <v>105</v>
      </c>
      <c r="B368" s="171">
        <v>2</v>
      </c>
      <c r="C368" s="170"/>
      <c r="D368" s="143"/>
      <c r="E368" s="147"/>
      <c r="F368" s="147"/>
    </row>
    <row r="369" spans="1:6" ht="46.5" x14ac:dyDescent="0.35">
      <c r="A369" s="76" t="s">
        <v>59</v>
      </c>
      <c r="B369" s="171">
        <v>0</v>
      </c>
      <c r="C369" s="217">
        <f>IF(B369=0, -5, "0")</f>
        <v>-5</v>
      </c>
      <c r="D369" s="168" t="s">
        <v>551</v>
      </c>
      <c r="E369" s="168" t="s">
        <v>538</v>
      </c>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16</v>
      </c>
    </row>
    <row r="380" spans="1:6" x14ac:dyDescent="0.25">
      <c r="A380" s="19" t="s">
        <v>37</v>
      </c>
      <c r="B380" s="20"/>
      <c r="C380" s="20"/>
      <c r="D380" s="64">
        <f>D379/(COUNT(B367:C378)*2)</f>
        <v>0.61538461538461542</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7" customHeight="1" x14ac:dyDescent="0.35">
      <c r="A387" s="76" t="s">
        <v>115</v>
      </c>
      <c r="B387" s="170">
        <v>2</v>
      </c>
      <c r="C387" s="217" t="str">
        <f>IF(B387=0, -5, "0")</f>
        <v>0</v>
      </c>
      <c r="D387" s="168"/>
      <c r="E387" s="147"/>
      <c r="F387" s="147"/>
    </row>
    <row r="388" spans="1:16384" s="3" customFormat="1" ht="13.7"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1</v>
      </c>
      <c r="C397" s="170"/>
      <c r="D397" s="155" t="s">
        <v>537</v>
      </c>
      <c r="E397" s="147"/>
      <c r="F397" s="147"/>
    </row>
    <row r="398" spans="1:16384" ht="27.75" customHeight="1" x14ac:dyDescent="0.25">
      <c r="A398" s="109" t="s">
        <v>287</v>
      </c>
      <c r="B398" s="171">
        <v>1</v>
      </c>
      <c r="C398" s="154"/>
      <c r="D398" s="254">
        <v>0</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51</v>
      </c>
    </row>
    <row r="403" spans="1:6" ht="18" x14ac:dyDescent="0.25">
      <c r="A403" s="78" t="s">
        <v>231</v>
      </c>
      <c r="B403" s="84"/>
      <c r="C403" s="85"/>
      <c r="D403" s="82">
        <f>D402/(COUNT(B392:C397,B367:C378,B383:C387,B355:C362)*2)</f>
        <v>0.796875</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42894</v>
      </c>
      <c r="B406" s="6"/>
      <c r="C406" s="7"/>
      <c r="D406" s="6"/>
    </row>
    <row r="407" spans="1:6" ht="16.5" x14ac:dyDescent="0.25">
      <c r="A407" s="292" t="s">
        <v>19</v>
      </c>
      <c r="B407" s="293"/>
      <c r="C407" s="293"/>
      <c r="D407" s="293"/>
      <c r="E407" s="293"/>
      <c r="F407" s="29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t="s">
        <v>34</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30" x14ac:dyDescent="0.25">
      <c r="A419" s="107" t="s">
        <v>127</v>
      </c>
      <c r="B419" s="170">
        <v>1</v>
      </c>
      <c r="C419" s="217" t="str">
        <f>IF(B419=0, -5, "0")</f>
        <v>0</v>
      </c>
      <c r="D419" s="168" t="s">
        <v>579</v>
      </c>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0.9285714285714286</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0.96153846153846156</v>
      </c>
    </row>
    <row r="434" spans="1:7" x14ac:dyDescent="0.25">
      <c r="A434" s="5"/>
      <c r="B434" s="6"/>
      <c r="C434" s="7"/>
      <c r="D434" s="6"/>
    </row>
    <row r="435" spans="1:7" ht="18" x14ac:dyDescent="0.35">
      <c r="A435" s="291" t="s">
        <v>374</v>
      </c>
      <c r="B435" s="291"/>
      <c r="C435" s="291"/>
      <c r="D435" s="291"/>
      <c r="E435" s="291"/>
      <c r="F435" s="291"/>
    </row>
    <row r="436" spans="1:7" x14ac:dyDescent="0.25">
      <c r="A436" s="195">
        <f>+B11</f>
        <v>42894</v>
      </c>
      <c r="B436" s="6"/>
      <c r="C436" s="7"/>
      <c r="D436" s="6"/>
    </row>
    <row r="437" spans="1:7" ht="18" x14ac:dyDescent="0.25">
      <c r="A437" s="289" t="s">
        <v>375</v>
      </c>
      <c r="B437" s="290"/>
      <c r="C437" s="290"/>
      <c r="D437" s="290"/>
      <c r="E437" s="290"/>
      <c r="F437" s="290"/>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552</v>
      </c>
      <c r="B440" s="170">
        <v>2</v>
      </c>
      <c r="C440" s="171"/>
      <c r="D440" s="147"/>
      <c r="E440" s="173"/>
      <c r="F440" s="147"/>
    </row>
    <row r="441" spans="1:7" ht="30.75" x14ac:dyDescent="0.3">
      <c r="A441" s="48" t="s">
        <v>195</v>
      </c>
      <c r="B441" s="170">
        <v>0</v>
      </c>
      <c r="C441" s="171"/>
      <c r="D441" s="146" t="s">
        <v>539</v>
      </c>
      <c r="E441" s="146" t="s">
        <v>540</v>
      </c>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89" t="s">
        <v>31</v>
      </c>
      <c r="B444" s="290"/>
      <c r="C444" s="290"/>
      <c r="D444" s="290"/>
      <c r="E444" s="290"/>
      <c r="F444" s="290"/>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2</v>
      </c>
      <c r="C456" s="170"/>
      <c r="D456" s="168"/>
      <c r="E456" s="147"/>
      <c r="F456" s="147"/>
    </row>
    <row r="457" spans="1:6" ht="60" x14ac:dyDescent="0.25">
      <c r="A457" s="32" t="s">
        <v>245</v>
      </c>
      <c r="B457" s="170">
        <v>1</v>
      </c>
      <c r="C457" s="170"/>
      <c r="D457" s="156" t="s">
        <v>520</v>
      </c>
      <c r="E457" s="147"/>
      <c r="F457" s="147"/>
    </row>
    <row r="458" spans="1:6" x14ac:dyDescent="0.25">
      <c r="A458" s="32" t="s">
        <v>86</v>
      </c>
      <c r="B458" s="170">
        <v>2</v>
      </c>
      <c r="C458" s="171"/>
      <c r="D458" s="162"/>
      <c r="E458" s="173"/>
      <c r="F458" s="147"/>
    </row>
    <row r="459" spans="1:6" x14ac:dyDescent="0.25">
      <c r="A459" s="32" t="s">
        <v>16</v>
      </c>
      <c r="B459" s="170">
        <v>2</v>
      </c>
      <c r="C459" s="170"/>
      <c r="D459" s="156"/>
      <c r="E459" s="168"/>
      <c r="F459" s="147"/>
    </row>
    <row r="460" spans="1:6" ht="45" x14ac:dyDescent="0.25">
      <c r="A460" s="116" t="s">
        <v>287</v>
      </c>
      <c r="B460" s="170">
        <v>2</v>
      </c>
      <c r="C460" s="154"/>
      <c r="D460" s="254">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1</v>
      </c>
      <c r="C468" s="171"/>
      <c r="D468" s="162" t="s">
        <v>490</v>
      </c>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t="s">
        <v>576</v>
      </c>
      <c r="E476" s="147"/>
      <c r="F476" s="147"/>
    </row>
    <row r="477" spans="1:7" ht="46.5" x14ac:dyDescent="0.35">
      <c r="A477" s="83" t="s">
        <v>106</v>
      </c>
      <c r="B477" s="170">
        <v>1</v>
      </c>
      <c r="C477" s="217" t="str">
        <f>IF(B477=0, -5, "0")</f>
        <v>0</v>
      </c>
      <c r="D477" s="168" t="s">
        <v>553</v>
      </c>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505</v>
      </c>
      <c r="B480" s="170">
        <v>2</v>
      </c>
      <c r="C480" s="170"/>
      <c r="D480" s="168" t="s">
        <v>554</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t="s">
        <v>34</v>
      </c>
      <c r="C483" s="170"/>
      <c r="D483" s="168" t="s">
        <v>515</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ht="30" x14ac:dyDescent="0.25">
      <c r="A486" s="194" t="s">
        <v>370</v>
      </c>
      <c r="B486" s="170">
        <v>1</v>
      </c>
      <c r="C486" s="170"/>
      <c r="D486" s="157" t="s">
        <v>541</v>
      </c>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20</v>
      </c>
    </row>
    <row r="492" spans="1:7" x14ac:dyDescent="0.25">
      <c r="A492" s="19" t="s">
        <v>37</v>
      </c>
      <c r="B492" s="20"/>
      <c r="C492" s="21"/>
      <c r="D492" s="63">
        <f>D491/(COUNT(B475:C489)*2)</f>
        <v>0.90909090909090906</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0.82666666666666666</v>
      </c>
    </row>
    <row r="504" spans="1:6" ht="22.5" x14ac:dyDescent="0.3">
      <c r="A504" s="71" t="s">
        <v>47</v>
      </c>
      <c r="B504" s="72"/>
      <c r="C504" s="73"/>
      <c r="D504" s="74">
        <f>SUM(D500,D491,D461,D451,D402,D349,D321,D40,D470,D288,D245,D149,D432,D189,D96)</f>
        <v>502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0.91605839416058399</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4" zoomScale="80" zoomScaleNormal="80" workbookViewId="0">
      <selection activeCell="D174" sqref="D17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5">
      <c r="A7" s="297" t="str">
        <f>'A1 Exploitation'!A8:F8</f>
        <v>Boumhal</v>
      </c>
      <c r="B7" s="297"/>
      <c r="C7" s="297"/>
      <c r="D7" s="297"/>
      <c r="E7" s="297"/>
      <c r="F7" s="297"/>
      <c r="G7" s="216"/>
      <c r="H7" s="216"/>
      <c r="I7" s="216"/>
    </row>
    <row r="8" spans="1:9" s="36" customFormat="1" ht="24.75" x14ac:dyDescent="0.5">
      <c r="A8" s="38" t="s">
        <v>44</v>
      </c>
      <c r="B8" s="320" t="str">
        <f>'A2 Exploitation'!B9:F9</f>
        <v>Mme Meriam CHOUCHENE &amp; M. Bilel HAMDI</v>
      </c>
      <c r="C8" s="320"/>
      <c r="D8" s="320"/>
      <c r="E8" s="320"/>
      <c r="F8" s="320"/>
      <c r="G8" s="216"/>
      <c r="H8" s="216"/>
      <c r="I8" s="216"/>
    </row>
    <row r="9" spans="1:9" s="36" customFormat="1" ht="24" x14ac:dyDescent="0.45">
      <c r="A9" s="39" t="s">
        <v>46</v>
      </c>
      <c r="B9" s="321" t="str">
        <f>'A2 Exploitation'!B10:F10</f>
        <v>Chefs rayons</v>
      </c>
      <c r="C9" s="321"/>
      <c r="D9" s="321"/>
      <c r="E9" s="321"/>
      <c r="F9" s="321"/>
      <c r="G9" s="216"/>
      <c r="H9" s="216"/>
      <c r="I9" s="216"/>
    </row>
    <row r="10" spans="1:9" s="36" customFormat="1" ht="24.75" x14ac:dyDescent="0.5">
      <c r="A10" s="38" t="s">
        <v>45</v>
      </c>
      <c r="B10" s="318">
        <f>'A2 Exploitation'!B11:F11</f>
        <v>42894</v>
      </c>
      <c r="C10" s="318"/>
      <c r="D10" s="318"/>
      <c r="E10" s="318"/>
      <c r="F10" s="318"/>
      <c r="G10" s="216"/>
      <c r="H10" s="216"/>
      <c r="I10" s="216"/>
    </row>
    <row r="11" spans="1:9" s="36" customFormat="1" ht="24.75" x14ac:dyDescent="0.5">
      <c r="A11" s="38" t="s">
        <v>341</v>
      </c>
      <c r="B11" s="310">
        <f>D198</f>
        <v>0.77777777777777779</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22" t="s">
        <v>501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3" t="s">
        <v>38</v>
      </c>
      <c r="B22" s="314"/>
      <c r="C22" s="315"/>
      <c r="D22" s="215">
        <f>SUM(B17:C21)</f>
        <v>9</v>
      </c>
    </row>
    <row r="23" spans="1:6" x14ac:dyDescent="0.3">
      <c r="A23" s="307" t="s">
        <v>342</v>
      </c>
      <c r="B23" s="308"/>
      <c r="C23" s="309"/>
      <c r="D23" s="65">
        <f>D22/(COUNT(B17:C21)*2)</f>
        <v>0.9</v>
      </c>
    </row>
    <row r="24" spans="1:6" s="50" customFormat="1" x14ac:dyDescent="0.3">
      <c r="A24" s="54"/>
      <c r="B24" s="55"/>
      <c r="C24" s="55"/>
      <c r="D24" s="56"/>
    </row>
    <row r="25" spans="1:6" ht="19.5" x14ac:dyDescent="0.4">
      <c r="A25" s="316" t="s">
        <v>4</v>
      </c>
      <c r="B25" s="317"/>
      <c r="C25" s="317"/>
      <c r="D25" s="317"/>
      <c r="E25" s="317"/>
      <c r="F25" s="317"/>
    </row>
    <row r="26" spans="1:6" ht="33.75" x14ac:dyDescent="0.35">
      <c r="A26" s="76" t="s">
        <v>107</v>
      </c>
      <c r="B26" s="221">
        <v>1</v>
      </c>
      <c r="C26" s="248" t="str">
        <f>IF(B26=0, -5, "0")</f>
        <v>0</v>
      </c>
      <c r="D26" s="222" t="s">
        <v>500</v>
      </c>
      <c r="E26" s="222"/>
      <c r="F26" s="221"/>
    </row>
    <row r="27" spans="1:6" x14ac:dyDescent="0.3">
      <c r="A27" s="41" t="s">
        <v>99</v>
      </c>
      <c r="B27" s="221">
        <v>2</v>
      </c>
      <c r="C27" s="221"/>
      <c r="D27" s="222" t="s">
        <v>499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214">
        <f>SUM(B26:C31)</f>
        <v>11</v>
      </c>
    </row>
    <row r="33" spans="1:6" x14ac:dyDescent="0.3">
      <c r="A33" s="307" t="s">
        <v>342</v>
      </c>
      <c r="B33" s="308"/>
      <c r="C33" s="309"/>
      <c r="D33" s="65">
        <f>D32/(COUNT(B26:C31)*2)</f>
        <v>0.91666666666666663</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9.5" x14ac:dyDescent="0.3">
      <c r="A39" s="41" t="s">
        <v>91</v>
      </c>
      <c r="B39" s="221">
        <v>1</v>
      </c>
      <c r="C39" s="221"/>
      <c r="D39" s="222" t="s">
        <v>497</v>
      </c>
      <c r="E39" s="221"/>
      <c r="F39" s="221"/>
    </row>
    <row r="40" spans="1:6" s="50" customFormat="1" x14ac:dyDescent="0.3">
      <c r="A40" s="41" t="s">
        <v>340</v>
      </c>
      <c r="B40" s="221">
        <v>2</v>
      </c>
      <c r="C40" s="221"/>
      <c r="D40" s="225"/>
      <c r="E40" s="221"/>
      <c r="F40" s="221"/>
    </row>
    <row r="41" spans="1:6" s="50" customFormat="1" x14ac:dyDescent="0.3">
      <c r="A41" s="307" t="s">
        <v>38</v>
      </c>
      <c r="B41" s="308"/>
      <c r="C41" s="309"/>
      <c r="D41" s="214">
        <f>SUM(B36:C40)</f>
        <v>9</v>
      </c>
      <c r="E41" s="37"/>
      <c r="F41" s="37"/>
    </row>
    <row r="42" spans="1:6" s="50" customFormat="1" x14ac:dyDescent="0.3">
      <c r="A42" s="307" t="s">
        <v>342</v>
      </c>
      <c r="B42" s="308"/>
      <c r="C42" s="309"/>
      <c r="D42" s="65">
        <f>D41/(COUNT(B36:C40)*2)</f>
        <v>0.9</v>
      </c>
      <c r="E42" s="37"/>
      <c r="F42" s="37"/>
    </row>
    <row r="43" spans="1:6" s="50" customFormat="1" x14ac:dyDescent="0.3">
      <c r="A43" s="90"/>
      <c r="B43" s="91"/>
      <c r="C43" s="91"/>
      <c r="D43" s="92"/>
    </row>
    <row r="44" spans="1:6" ht="19.5" x14ac:dyDescent="0.4">
      <c r="A44" s="322" t="s">
        <v>21</v>
      </c>
      <c r="B44" s="323"/>
      <c r="C44" s="323"/>
      <c r="D44" s="323"/>
      <c r="E44" s="323"/>
      <c r="F44" s="323"/>
    </row>
    <row r="45" spans="1:6" ht="82.5" x14ac:dyDescent="0.3">
      <c r="A45" s="41" t="s">
        <v>317</v>
      </c>
      <c r="B45" s="221">
        <v>1</v>
      </c>
      <c r="C45" s="221"/>
      <c r="D45" s="222" t="s">
        <v>581</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9</v>
      </c>
    </row>
    <row r="52" spans="1:6" x14ac:dyDescent="0.3">
      <c r="A52" s="307" t="s">
        <v>342</v>
      </c>
      <c r="B52" s="308"/>
      <c r="C52" s="309"/>
      <c r="D52" s="65">
        <f>D51/(COUNT(B45:C50)*2)</f>
        <v>0.9</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v>1</v>
      </c>
      <c r="C55" s="248" t="str">
        <f>IF(B55=0, -5, "0")</f>
        <v>0</v>
      </c>
      <c r="D55" s="222" t="s">
        <v>508</v>
      </c>
      <c r="E55" s="221"/>
      <c r="F55" s="221"/>
    </row>
    <row r="56" spans="1:6" x14ac:dyDescent="0.3">
      <c r="A56" s="49" t="s">
        <v>185</v>
      </c>
      <c r="B56" s="221">
        <v>2</v>
      </c>
      <c r="C56" s="221"/>
      <c r="D56" s="221"/>
      <c r="E56" s="226"/>
      <c r="F56" s="221"/>
    </row>
    <row r="57" spans="1:6" ht="33" x14ac:dyDescent="0.3">
      <c r="A57" s="51" t="s">
        <v>282</v>
      </c>
      <c r="B57" s="221">
        <v>1</v>
      </c>
      <c r="C57" s="221"/>
      <c r="D57" s="222" t="s">
        <v>580</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7" t="s">
        <v>38</v>
      </c>
      <c r="B62" s="308"/>
      <c r="C62" s="309"/>
      <c r="D62" s="214">
        <f>SUM(B55:C61)</f>
        <v>12</v>
      </c>
    </row>
    <row r="63" spans="1:6" x14ac:dyDescent="0.3">
      <c r="A63" s="307" t="s">
        <v>342</v>
      </c>
      <c r="B63" s="308"/>
      <c r="C63" s="309"/>
      <c r="D63" s="65">
        <f>D62/(COUNT(B55:C61)*2)</f>
        <v>0.8571428571428571</v>
      </c>
    </row>
    <row r="64" spans="1:6" s="50" customFormat="1" x14ac:dyDescent="0.3">
      <c r="A64" s="54"/>
      <c r="B64" s="55"/>
      <c r="C64" s="55"/>
      <c r="D64" s="56"/>
    </row>
    <row r="65" spans="1:6" ht="19.5" x14ac:dyDescent="0.4">
      <c r="A65" s="316" t="s">
        <v>143</v>
      </c>
      <c r="B65" s="317"/>
      <c r="C65" s="317"/>
      <c r="D65" s="317"/>
      <c r="E65" s="317"/>
      <c r="F65" s="317"/>
    </row>
    <row r="66" spans="1:6" ht="51" x14ac:dyDescent="0.4">
      <c r="A66" s="41" t="s">
        <v>318</v>
      </c>
      <c r="B66" s="227">
        <v>1</v>
      </c>
      <c r="C66" s="228"/>
      <c r="D66" s="222" t="s">
        <v>564</v>
      </c>
      <c r="E66" s="229"/>
      <c r="F66" s="221"/>
    </row>
    <row r="67" spans="1:6" ht="67.5" x14ac:dyDescent="0.4">
      <c r="A67" s="41" t="s">
        <v>319</v>
      </c>
      <c r="B67" s="227">
        <v>1</v>
      </c>
      <c r="C67" s="228"/>
      <c r="D67" s="222" t="s">
        <v>495</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22" t="s">
        <v>509</v>
      </c>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5" t="s">
        <v>524</v>
      </c>
      <c r="E74" s="232"/>
      <c r="F74" s="221"/>
    </row>
    <row r="75" spans="1:6" ht="50.25" x14ac:dyDescent="0.35">
      <c r="A75" s="89" t="s">
        <v>265</v>
      </c>
      <c r="B75" s="227">
        <v>0</v>
      </c>
      <c r="C75" s="248">
        <f>IF(B75=0, -5, "0")</f>
        <v>-5</v>
      </c>
      <c r="D75" s="235" t="s">
        <v>522</v>
      </c>
      <c r="E75" s="235" t="s">
        <v>523</v>
      </c>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61" t="s">
        <v>555</v>
      </c>
      <c r="E77" s="234"/>
      <c r="F77" s="233"/>
    </row>
    <row r="78" spans="1:6" ht="33" x14ac:dyDescent="0.3">
      <c r="A78" s="41" t="s">
        <v>198</v>
      </c>
      <c r="B78" s="227">
        <v>1</v>
      </c>
      <c r="C78" s="221"/>
      <c r="D78" s="222" t="s">
        <v>496</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214">
        <f>SUM(B66:C82)</f>
        <v>21</v>
      </c>
    </row>
    <row r="84" spans="1:6" x14ac:dyDescent="0.3">
      <c r="A84" s="307" t="s">
        <v>342</v>
      </c>
      <c r="B84" s="308"/>
      <c r="C84" s="309"/>
      <c r="D84" s="65">
        <f>D83/(COUNT(B66:C82)*2)</f>
        <v>0.61764705882352944</v>
      </c>
    </row>
    <row r="85" spans="1:6" s="50" customFormat="1" x14ac:dyDescent="0.3">
      <c r="A85" s="54"/>
      <c r="B85" s="55"/>
      <c r="C85" s="55"/>
      <c r="D85" s="56"/>
    </row>
    <row r="86" spans="1:6" ht="19.5" x14ac:dyDescent="0.4">
      <c r="A86" s="316" t="s">
        <v>237</v>
      </c>
      <c r="B86" s="317"/>
      <c r="C86" s="317"/>
      <c r="D86" s="317"/>
      <c r="E86" s="317"/>
      <c r="F86" s="317"/>
    </row>
    <row r="87" spans="1:6" ht="107.45" customHeight="1" x14ac:dyDescent="0.4">
      <c r="A87" s="93" t="s">
        <v>320</v>
      </c>
      <c r="B87" s="237">
        <v>1</v>
      </c>
      <c r="C87" s="228"/>
      <c r="D87" s="240" t="s">
        <v>565</v>
      </c>
      <c r="E87" s="222"/>
      <c r="F87" s="221"/>
    </row>
    <row r="88" spans="1:6" ht="34.5" x14ac:dyDescent="0.4">
      <c r="A88" s="41" t="s">
        <v>319</v>
      </c>
      <c r="B88" s="237">
        <v>1</v>
      </c>
      <c r="C88" s="228"/>
      <c r="D88" s="222" t="s">
        <v>512</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72" t="s">
        <v>556</v>
      </c>
      <c r="E92" s="221"/>
      <c r="F92" s="221"/>
    </row>
    <row r="93" spans="1:6" ht="18" x14ac:dyDescent="0.35">
      <c r="A93" s="76" t="s">
        <v>266</v>
      </c>
      <c r="B93" s="237">
        <v>2</v>
      </c>
      <c r="C93" s="251" t="str">
        <f>IF(B93=0, -5, "0")</f>
        <v>0</v>
      </c>
      <c r="D93" s="222"/>
      <c r="E93" s="221"/>
      <c r="F93" s="221"/>
    </row>
    <row r="94" spans="1:6" ht="66" x14ac:dyDescent="0.3">
      <c r="A94" s="48" t="s">
        <v>182</v>
      </c>
      <c r="B94" s="237">
        <v>1</v>
      </c>
      <c r="C94" s="221"/>
      <c r="D94" s="222" t="s">
        <v>566</v>
      </c>
      <c r="E94" s="221"/>
      <c r="F94" s="221"/>
    </row>
    <row r="95" spans="1:6" ht="33" x14ac:dyDescent="0.3">
      <c r="A95" s="53" t="s">
        <v>329</v>
      </c>
      <c r="B95" s="237">
        <v>1</v>
      </c>
      <c r="C95" s="221"/>
      <c r="D95" s="222" t="s">
        <v>557</v>
      </c>
      <c r="E95" s="221"/>
      <c r="F95" s="221"/>
    </row>
    <row r="96" spans="1:6" ht="132" x14ac:dyDescent="0.3">
      <c r="A96" s="53" t="s">
        <v>330</v>
      </c>
      <c r="B96" s="237">
        <v>0</v>
      </c>
      <c r="C96" s="221"/>
      <c r="D96" s="222" t="s">
        <v>558</v>
      </c>
      <c r="E96" s="222" t="s">
        <v>559</v>
      </c>
      <c r="F96" s="221"/>
    </row>
    <row r="97" spans="1:6" ht="33" x14ac:dyDescent="0.3">
      <c r="A97" s="41" t="s">
        <v>147</v>
      </c>
      <c r="B97" s="237">
        <v>1</v>
      </c>
      <c r="C97" s="221"/>
      <c r="D97" s="222" t="s">
        <v>513</v>
      </c>
      <c r="E97" s="221"/>
      <c r="F97" s="221"/>
    </row>
    <row r="98" spans="1:6" ht="36" x14ac:dyDescent="0.35">
      <c r="A98" s="89" t="s">
        <v>216</v>
      </c>
      <c r="B98" s="237">
        <v>2</v>
      </c>
      <c r="C98" s="248" t="str">
        <f>IF(B98=0, -5, "0")</f>
        <v>0</v>
      </c>
      <c r="D98" s="222" t="s">
        <v>484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214">
        <f>SUM(B87:C100)</f>
        <v>21</v>
      </c>
    </row>
    <row r="102" spans="1:6" x14ac:dyDescent="0.3">
      <c r="A102" s="307" t="s">
        <v>342</v>
      </c>
      <c r="B102" s="308"/>
      <c r="C102" s="309"/>
      <c r="D102" s="65">
        <f>D101/(COUNT(B87:C100)*2)</f>
        <v>0.75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268" t="s">
        <v>347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t="s">
        <v>34</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214">
        <f>SUM(B106:C116)</f>
        <v>20</v>
      </c>
      <c r="E117" s="37"/>
      <c r="F117" s="37"/>
    </row>
    <row r="118" spans="1:6" s="50" customFormat="1" x14ac:dyDescent="0.3">
      <c r="A118" s="307" t="s">
        <v>342</v>
      </c>
      <c r="B118" s="308"/>
      <c r="C118" s="309"/>
      <c r="D118" s="65">
        <f>D117/(COUNT(B106:C116)*2)</f>
        <v>1</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v>2</v>
      </c>
      <c r="C121" s="221"/>
      <c r="D121" s="240"/>
      <c r="E121" s="240"/>
      <c r="F121" s="221"/>
    </row>
    <row r="122" spans="1:6" ht="49.5" x14ac:dyDescent="0.3">
      <c r="A122" s="87" t="s">
        <v>319</v>
      </c>
      <c r="B122" s="238">
        <v>1</v>
      </c>
      <c r="C122" s="221"/>
      <c r="D122" s="222" t="s">
        <v>567</v>
      </c>
      <c r="E122" s="222"/>
      <c r="F122" s="221"/>
    </row>
    <row r="123" spans="1:6" ht="19.5" x14ac:dyDescent="0.4">
      <c r="A123" s="41" t="s">
        <v>340</v>
      </c>
      <c r="B123" s="238">
        <v>2</v>
      </c>
      <c r="C123" s="228"/>
      <c r="D123" s="222"/>
      <c r="E123" s="222"/>
      <c r="F123" s="221"/>
    </row>
    <row r="124" spans="1:6" ht="78.75" customHeight="1" x14ac:dyDescent="0.4">
      <c r="A124" s="48" t="s">
        <v>285</v>
      </c>
      <c r="B124" s="238">
        <v>1</v>
      </c>
      <c r="C124" s="228"/>
      <c r="D124" s="240" t="s">
        <v>568</v>
      </c>
      <c r="E124" s="222"/>
      <c r="F124" s="221"/>
    </row>
    <row r="125" spans="1:6" ht="136.5" customHeight="1" x14ac:dyDescent="0.4">
      <c r="A125" s="41" t="s">
        <v>339</v>
      </c>
      <c r="B125" s="238">
        <v>1</v>
      </c>
      <c r="C125" s="228"/>
      <c r="D125" s="240" t="s">
        <v>561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481</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569</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7" t="s">
        <v>38</v>
      </c>
      <c r="B132" s="308"/>
      <c r="C132" s="309"/>
      <c r="D132" s="214">
        <f>SUM(B121:C131)</f>
        <v>19</v>
      </c>
    </row>
    <row r="133" spans="1:6" x14ac:dyDescent="0.3">
      <c r="A133" s="307" t="s">
        <v>342</v>
      </c>
      <c r="B133" s="308"/>
      <c r="C133" s="309"/>
      <c r="D133" s="63">
        <f>D132/(COUNT(B121:C131)*2)</f>
        <v>0.86363636363636365</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2</v>
      </c>
      <c r="C136" s="228"/>
      <c r="D136" s="230"/>
      <c r="E136" s="221"/>
      <c r="F136" s="221"/>
    </row>
    <row r="137" spans="1:6" ht="18" x14ac:dyDescent="0.35">
      <c r="A137" s="76" t="s">
        <v>140</v>
      </c>
      <c r="B137" s="237">
        <v>2</v>
      </c>
      <c r="C137" s="250" t="str">
        <f>IF(B137=0, -5, "0")</f>
        <v>0</v>
      </c>
      <c r="D137" s="271"/>
      <c r="E137" s="222"/>
      <c r="F137" s="221"/>
    </row>
    <row r="138" spans="1:6" ht="33" x14ac:dyDescent="0.3">
      <c r="A138" s="49" t="s">
        <v>324</v>
      </c>
      <c r="B138" s="237">
        <v>1</v>
      </c>
      <c r="C138" s="222"/>
      <c r="D138" s="222" t="s">
        <v>510</v>
      </c>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2</v>
      </c>
      <c r="C143" s="250" t="str">
        <f>IF(B143=0, -5, "0")</f>
        <v>0</v>
      </c>
      <c r="D143" s="261" t="s">
        <v>493</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1</v>
      </c>
      <c r="C147" s="222"/>
      <c r="D147" s="245" t="s">
        <v>489</v>
      </c>
      <c r="E147" s="221"/>
      <c r="F147" s="221"/>
    </row>
    <row r="148" spans="1:6" x14ac:dyDescent="0.3">
      <c r="A148" s="307" t="s">
        <v>38</v>
      </c>
      <c r="B148" s="308"/>
      <c r="C148" s="309"/>
      <c r="D148" s="214">
        <f>SUM(B136:C147)</f>
        <v>22</v>
      </c>
    </row>
    <row r="149" spans="1:6" x14ac:dyDescent="0.3">
      <c r="A149" s="307" t="s">
        <v>342</v>
      </c>
      <c r="B149" s="308"/>
      <c r="C149" s="309"/>
      <c r="D149" s="65">
        <f>D148/(COUNT(B136:C147)*2)</f>
        <v>0.91666666666666663</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1</v>
      </c>
      <c r="C155" s="248" t="str">
        <f>IF(B155=0, -5, "0")</f>
        <v>0</v>
      </c>
      <c r="D155" s="222" t="s">
        <v>563</v>
      </c>
      <c r="E155" s="221"/>
      <c r="F155" s="221"/>
    </row>
    <row r="156" spans="1:6" ht="66.75" x14ac:dyDescent="0.35">
      <c r="A156" s="76" t="s">
        <v>355</v>
      </c>
      <c r="B156" s="221">
        <v>1</v>
      </c>
      <c r="C156" s="248" t="str">
        <f>IF(B156=0, -5, "0")</f>
        <v>0</v>
      </c>
      <c r="D156" s="261" t="s">
        <v>562</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4"/>
      <c r="C160" s="315"/>
      <c r="D160" s="215">
        <f>SUM(B152:C159)</f>
        <v>14</v>
      </c>
    </row>
    <row r="161" spans="1:6" x14ac:dyDescent="0.3">
      <c r="A161" s="307" t="s">
        <v>342</v>
      </c>
      <c r="B161" s="308"/>
      <c r="C161" s="309"/>
      <c r="D161" s="65">
        <f>D160/(COUNT(B152:C159)*2)</f>
        <v>0.875</v>
      </c>
    </row>
    <row r="162" spans="1:6" s="50" customFormat="1" x14ac:dyDescent="0.3">
      <c r="A162" s="54"/>
      <c r="B162" s="55"/>
      <c r="C162" s="57"/>
      <c r="D162" s="58"/>
    </row>
    <row r="163" spans="1:6" ht="19.5" x14ac:dyDescent="0.4">
      <c r="A163" s="316" t="s">
        <v>85</v>
      </c>
      <c r="B163" s="317"/>
      <c r="C163" s="317"/>
      <c r="D163" s="317"/>
      <c r="E163" s="317"/>
      <c r="F163" s="317"/>
    </row>
    <row r="164" spans="1:6" ht="168.75" customHeight="1" x14ac:dyDescent="0.35">
      <c r="A164" s="76" t="s">
        <v>333</v>
      </c>
      <c r="B164" s="221">
        <v>0</v>
      </c>
      <c r="C164" s="248">
        <f>IF(B164=0, -5, "0")</f>
        <v>-5</v>
      </c>
      <c r="D164" s="222" t="s">
        <v>525</v>
      </c>
      <c r="E164" s="222" t="s">
        <v>570</v>
      </c>
      <c r="F164" s="221"/>
    </row>
    <row r="165" spans="1:6" ht="74.25" customHeight="1" x14ac:dyDescent="0.3">
      <c r="A165" s="41" t="s">
        <v>334</v>
      </c>
      <c r="B165" s="221">
        <v>1</v>
      </c>
      <c r="C165" s="221"/>
      <c r="D165" s="222" t="s">
        <v>519</v>
      </c>
      <c r="E165" s="221"/>
      <c r="F165" s="221"/>
    </row>
    <row r="166" spans="1:6" ht="156.75" customHeight="1" x14ac:dyDescent="0.3">
      <c r="A166" s="87" t="s">
        <v>241</v>
      </c>
      <c r="B166" s="221">
        <v>0</v>
      </c>
      <c r="C166" s="221"/>
      <c r="D166" s="240" t="s">
        <v>514</v>
      </c>
      <c r="E166" s="222" t="s">
        <v>571</v>
      </c>
      <c r="F166" s="221"/>
    </row>
    <row r="167" spans="1:6" ht="40.700000000000003" customHeight="1" x14ac:dyDescent="0.3">
      <c r="A167" s="41" t="s">
        <v>95</v>
      </c>
      <c r="B167" s="221">
        <v>1</v>
      </c>
      <c r="C167" s="221"/>
      <c r="D167" s="240" t="s">
        <v>482</v>
      </c>
      <c r="E167" s="222"/>
      <c r="F167" s="221"/>
    </row>
    <row r="168" spans="1:6" x14ac:dyDescent="0.3">
      <c r="A168" s="307" t="s">
        <v>38</v>
      </c>
      <c r="B168" s="308"/>
      <c r="C168" s="309"/>
      <c r="D168" s="214">
        <f>SUM(B164:C167)</f>
        <v>-3</v>
      </c>
    </row>
    <row r="169" spans="1:6" x14ac:dyDescent="0.3">
      <c r="A169" s="307" t="s">
        <v>342</v>
      </c>
      <c r="B169" s="308"/>
      <c r="C169" s="309"/>
      <c r="D169" s="65">
        <f>D168/(COUNT(B164:C167)*2)</f>
        <v>-0.3</v>
      </c>
    </row>
    <row r="170" spans="1:6" s="50" customFormat="1" x14ac:dyDescent="0.3">
      <c r="A170" s="54"/>
      <c r="B170" s="55"/>
      <c r="C170" s="55"/>
      <c r="D170" s="56"/>
    </row>
    <row r="171" spans="1:6" ht="19.5" x14ac:dyDescent="0.4">
      <c r="A171" s="324" t="s">
        <v>17</v>
      </c>
      <c r="B171" s="325"/>
      <c r="C171" s="325"/>
      <c r="D171" s="325"/>
      <c r="E171" s="325"/>
      <c r="F171" s="325"/>
    </row>
    <row r="172" spans="1:6" ht="82.5" x14ac:dyDescent="0.3">
      <c r="A172" s="48" t="s">
        <v>202</v>
      </c>
      <c r="B172" s="221">
        <v>1</v>
      </c>
      <c r="C172" s="221"/>
      <c r="D172" s="222" t="s">
        <v>503</v>
      </c>
      <c r="E172" s="221"/>
      <c r="F172" s="221"/>
    </row>
    <row r="173" spans="1:6" x14ac:dyDescent="0.3">
      <c r="A173" s="41" t="s">
        <v>96</v>
      </c>
      <c r="B173" s="221">
        <v>2</v>
      </c>
      <c r="C173" s="221"/>
      <c r="D173" s="247"/>
      <c r="E173" s="221"/>
      <c r="F173" s="221"/>
    </row>
    <row r="174" spans="1:6" ht="145.5" customHeight="1" x14ac:dyDescent="0.3">
      <c r="A174" s="87" t="s">
        <v>220</v>
      </c>
      <c r="B174" s="221">
        <v>0</v>
      </c>
      <c r="C174" s="221"/>
      <c r="D174" s="222" t="s">
        <v>582</v>
      </c>
      <c r="E174" s="222" t="s">
        <v>511</v>
      </c>
      <c r="F174" s="221"/>
    </row>
    <row r="175" spans="1:6" x14ac:dyDescent="0.3">
      <c r="A175" s="41" t="s">
        <v>163</v>
      </c>
      <c r="B175" s="221">
        <v>2</v>
      </c>
      <c r="C175" s="221"/>
      <c r="D175" s="222"/>
      <c r="E175" s="222"/>
      <c r="F175" s="221"/>
    </row>
    <row r="176" spans="1:6" x14ac:dyDescent="0.3">
      <c r="A176" s="307" t="s">
        <v>38</v>
      </c>
      <c r="B176" s="308"/>
      <c r="C176" s="309"/>
      <c r="D176" s="214">
        <f>SUM(B172:C175)</f>
        <v>5</v>
      </c>
    </row>
    <row r="177" spans="1:6" x14ac:dyDescent="0.3">
      <c r="A177" s="307" t="s">
        <v>342</v>
      </c>
      <c r="B177" s="308"/>
      <c r="C177" s="309"/>
      <c r="D177" s="65">
        <f>D176/(COUNT(B172:C175)*2)</f>
        <v>0.625</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2</v>
      </c>
      <c r="C180" s="221"/>
      <c r="D180" s="222"/>
      <c r="E180" s="222"/>
      <c r="F180" s="221"/>
    </row>
    <row r="181" spans="1:6" ht="66" x14ac:dyDescent="0.3">
      <c r="A181" s="95" t="s">
        <v>247</v>
      </c>
      <c r="B181" s="221">
        <v>1</v>
      </c>
      <c r="C181" s="221"/>
      <c r="D181" s="222" t="s">
        <v>485</v>
      </c>
      <c r="E181" s="168"/>
      <c r="F181" s="221"/>
    </row>
    <row r="182" spans="1:6" ht="33.75" customHeight="1" x14ac:dyDescent="0.3">
      <c r="A182" s="41" t="s">
        <v>97</v>
      </c>
      <c r="B182" s="221">
        <v>1</v>
      </c>
      <c r="C182" s="221"/>
      <c r="D182" s="222" t="s">
        <v>516</v>
      </c>
      <c r="E182" s="221"/>
      <c r="F182" s="221"/>
    </row>
    <row r="183" spans="1:6" x14ac:dyDescent="0.3">
      <c r="A183" s="48" t="s">
        <v>269</v>
      </c>
      <c r="B183" s="221">
        <v>2</v>
      </c>
      <c r="C183" s="221"/>
      <c r="D183" s="222"/>
      <c r="E183" s="221"/>
      <c r="F183" s="221"/>
    </row>
    <row r="184" spans="1:6" ht="89.25" customHeight="1" x14ac:dyDescent="0.3">
      <c r="A184" s="41" t="s">
        <v>356</v>
      </c>
      <c r="B184" s="221">
        <v>1</v>
      </c>
      <c r="C184" s="221"/>
      <c r="D184" s="261" t="s">
        <v>572</v>
      </c>
      <c r="E184" s="221"/>
      <c r="F184" s="221"/>
    </row>
    <row r="185" spans="1:6" x14ac:dyDescent="0.3">
      <c r="A185" s="307" t="s">
        <v>38</v>
      </c>
      <c r="B185" s="308"/>
      <c r="C185" s="309"/>
      <c r="D185" s="214">
        <f>SUM(B180:C184)</f>
        <v>7</v>
      </c>
    </row>
    <row r="186" spans="1:6" x14ac:dyDescent="0.3">
      <c r="A186" s="307" t="s">
        <v>342</v>
      </c>
      <c r="B186" s="308"/>
      <c r="C186" s="309"/>
      <c r="D186" s="65">
        <f>D185/(COUNT(B180:C184)*2)</f>
        <v>0.7</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7" t="s">
        <v>38</v>
      </c>
      <c r="B193" s="308"/>
      <c r="C193" s="309"/>
      <c r="D193" s="97">
        <f>SUM(B189:C192)</f>
        <v>6</v>
      </c>
    </row>
    <row r="194" spans="1:4" x14ac:dyDescent="0.3">
      <c r="A194" s="307" t="s">
        <v>342</v>
      </c>
      <c r="B194" s="308"/>
      <c r="C194" s="309"/>
      <c r="D194" s="65">
        <f>D193/(COUNT(B189:C192)*2)</f>
        <v>1</v>
      </c>
    </row>
    <row r="196" spans="1:4" ht="18" x14ac:dyDescent="0.35">
      <c r="A196" s="121" t="s">
        <v>573</v>
      </c>
      <c r="B196" s="120"/>
      <c r="C196" s="120"/>
      <c r="D196" s="220">
        <v>0.4</v>
      </c>
    </row>
    <row r="197" spans="1:4" ht="22.5" x14ac:dyDescent="0.3">
      <c r="A197" s="71" t="s">
        <v>47</v>
      </c>
      <c r="B197" s="72"/>
      <c r="C197" s="73"/>
      <c r="D197" s="74">
        <f>SUM(D193,D185,D176,D168,D160,D62,D51,D32,D22,D117,D148,D132,D101,D83,D41)</f>
        <v>182</v>
      </c>
    </row>
    <row r="198" spans="1:4" ht="22.5" x14ac:dyDescent="0.3">
      <c r="A198" s="71" t="s">
        <v>378</v>
      </c>
      <c r="B198" s="72"/>
      <c r="C198" s="73"/>
      <c r="D198" s="75">
        <f>D197/(COUNT(B189:C192,B180:C184,B172:C175,B164:C167,B152:C159,B55:C61,B45:C50,B26:C31,B17:C21,B106:C116,B136:C147,B121:C131,B87:C100,B66:C82,B36:C40)*2)</f>
        <v>0.77777777777777779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93" zoomScale="93" zoomScaleNormal="70" zoomScaleSheetLayoutView="93" workbookViewId="0">
      <selection activeCell="D477" sqref="D47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5">
      <c r="A8" s="297" t="str">
        <f>'Page de garde'!D18</f>
        <v>Boumhal</v>
      </c>
      <c r="B8" s="297"/>
      <c r="C8" s="297"/>
      <c r="D8" s="297"/>
      <c r="E8" s="297"/>
      <c r="F8" s="297"/>
      <c r="G8" s="216"/>
      <c r="H8" s="216"/>
      <c r="I8" s="213"/>
    </row>
    <row r="9" spans="1:9" ht="24.75" x14ac:dyDescent="0.5">
      <c r="A9" s="38" t="s">
        <v>44</v>
      </c>
      <c r="B9" s="298" t="s">
        <v>412</v>
      </c>
      <c r="C9" s="298"/>
      <c r="D9" s="298"/>
      <c r="E9" s="298"/>
      <c r="F9" s="298"/>
      <c r="G9" s="216"/>
      <c r="H9" s="216"/>
      <c r="I9" s="213"/>
    </row>
    <row r="10" spans="1:9" ht="24" x14ac:dyDescent="0.45">
      <c r="A10" s="39" t="s">
        <v>46</v>
      </c>
      <c r="B10" s="299" t="s">
        <v>583</v>
      </c>
      <c r="C10" s="299"/>
      <c r="D10" s="299"/>
      <c r="E10" s="299"/>
      <c r="F10" s="299"/>
      <c r="G10" s="216"/>
      <c r="H10" s="216"/>
      <c r="I10" s="213"/>
    </row>
    <row r="11" spans="1:9" ht="24.75" x14ac:dyDescent="0.5">
      <c r="A11" s="38" t="s">
        <v>45</v>
      </c>
      <c r="B11" s="294">
        <v>42972</v>
      </c>
      <c r="C11" s="294"/>
      <c r="D11" s="294"/>
      <c r="E11" s="294"/>
      <c r="F11" s="294"/>
      <c r="G11" s="216"/>
      <c r="H11" s="216"/>
      <c r="I11" s="213"/>
    </row>
    <row r="12" spans="1:9" ht="24.75" x14ac:dyDescent="0.5">
      <c r="A12" s="38" t="s">
        <v>276</v>
      </c>
      <c r="B12" s="300">
        <f>D505</f>
        <v>0.94137931034482758</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42972</v>
      </c>
      <c r="B17" s="36"/>
      <c r="C17" s="36"/>
      <c r="D17" s="36"/>
      <c r="E17" s="36"/>
      <c r="F17" s="36"/>
      <c r="G17" s="36"/>
      <c r="H17" s="36"/>
    </row>
    <row r="18" spans="1:8" ht="18" x14ac:dyDescent="0.25">
      <c r="A18" s="305" t="s">
        <v>1</v>
      </c>
      <c r="B18" s="306"/>
      <c r="C18" s="306"/>
      <c r="D18" s="306"/>
      <c r="E18" s="306"/>
      <c r="F18" s="306"/>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262">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91" t="s">
        <v>137</v>
      </c>
      <c r="B43" s="291"/>
      <c r="C43" s="291"/>
      <c r="D43" s="291"/>
      <c r="E43" s="291"/>
      <c r="F43" s="291"/>
    </row>
    <row r="44" spans="1:7" x14ac:dyDescent="0.25">
      <c r="A44" s="183">
        <f>B11</f>
        <v>42972</v>
      </c>
      <c r="B44" s="6"/>
      <c r="C44" s="7"/>
      <c r="D44" s="6"/>
    </row>
    <row r="45" spans="1:7" ht="16.5" x14ac:dyDescent="0.25">
      <c r="A45" s="292" t="s">
        <v>63</v>
      </c>
      <c r="B45" s="293"/>
      <c r="C45" s="293"/>
      <c r="D45" s="293"/>
      <c r="E45" s="293"/>
      <c r="F45" s="293"/>
    </row>
    <row r="46" spans="1:7" x14ac:dyDescent="0.25">
      <c r="A46" s="33" t="s">
        <v>109</v>
      </c>
      <c r="B46" s="170">
        <v>2</v>
      </c>
      <c r="C46" s="170"/>
      <c r="D46" s="156"/>
      <c r="E46" s="147"/>
      <c r="F46" s="147"/>
    </row>
    <row r="47" spans="1:7" ht="45" x14ac:dyDescent="0.25">
      <c r="A47" s="43" t="s">
        <v>259</v>
      </c>
      <c r="B47" s="170">
        <v>1</v>
      </c>
      <c r="C47" s="170"/>
      <c r="D47" s="156" t="s">
        <v>584</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46</v>
      </c>
    </row>
    <row r="82" spans="1:6" x14ac:dyDescent="0.25">
      <c r="A82" s="19" t="s">
        <v>37</v>
      </c>
      <c r="B82" s="20"/>
      <c r="C82" s="21"/>
      <c r="D82" s="63">
        <f>D81/(COUNT(B58:C80)*2)</f>
        <v>1</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2</v>
      </c>
      <c r="C85" s="170"/>
      <c r="D85" s="157"/>
      <c r="E85" s="147"/>
      <c r="F85" s="147"/>
    </row>
    <row r="86" spans="1:6" x14ac:dyDescent="0.25">
      <c r="A86" s="18" t="s">
        <v>105</v>
      </c>
      <c r="B86" s="170">
        <v>2</v>
      </c>
      <c r="C86" s="170"/>
      <c r="D86" s="155"/>
      <c r="E86" s="147"/>
      <c r="F86" s="147"/>
    </row>
    <row r="87" spans="1:6" ht="31.5" x14ac:dyDescent="0.35">
      <c r="A87" s="76" t="s">
        <v>59</v>
      </c>
      <c r="B87" s="170">
        <v>0</v>
      </c>
      <c r="C87" s="217">
        <f>IF(B87=0, -5, "0")</f>
        <v>-5</v>
      </c>
      <c r="D87" s="157" t="s">
        <v>585</v>
      </c>
      <c r="E87" s="147" t="s">
        <v>586</v>
      </c>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1</v>
      </c>
      <c r="C92" s="154"/>
      <c r="D92" s="263">
        <v>0.88880000000000003</v>
      </c>
      <c r="E92" s="102"/>
      <c r="F92" s="102"/>
    </row>
    <row r="93" spans="1:6" x14ac:dyDescent="0.25">
      <c r="A93" s="19" t="s">
        <v>38</v>
      </c>
      <c r="B93" s="19"/>
      <c r="C93" s="19"/>
      <c r="D93" s="19">
        <f>SUM(B85:C91)</f>
        <v>7</v>
      </c>
    </row>
    <row r="94" spans="1:6" x14ac:dyDescent="0.25">
      <c r="A94" s="19" t="s">
        <v>37</v>
      </c>
      <c r="B94" s="20"/>
      <c r="C94" s="21"/>
      <c r="D94" s="63">
        <f>D93/(COUNT(B85:C91)*2)</f>
        <v>0.4375</v>
      </c>
    </row>
    <row r="95" spans="1:6" x14ac:dyDescent="0.25">
      <c r="A95" s="9"/>
      <c r="B95" s="6"/>
      <c r="C95" s="7"/>
      <c r="D95" s="6"/>
    </row>
    <row r="96" spans="1:6" ht="18" x14ac:dyDescent="0.25">
      <c r="A96" s="78" t="s">
        <v>66</v>
      </c>
      <c r="B96" s="84"/>
      <c r="C96" s="85"/>
      <c r="D96" s="81">
        <f>SUM(D81,D93,D54)</f>
        <v>68</v>
      </c>
    </row>
    <row r="97" spans="1:6" ht="18" x14ac:dyDescent="0.25">
      <c r="A97" s="78" t="s">
        <v>224</v>
      </c>
      <c r="B97" s="84"/>
      <c r="C97" s="85"/>
      <c r="D97" s="82">
        <f>D96/(COUNT(B85:C91,B46:C53,B58:C80)*2)</f>
        <v>0.87179487179487181</v>
      </c>
    </row>
    <row r="98" spans="1:6" x14ac:dyDescent="0.25">
      <c r="A98" s="5"/>
      <c r="B98" s="6"/>
      <c r="C98" s="7"/>
      <c r="D98" s="6"/>
    </row>
    <row r="99" spans="1:6" ht="18" x14ac:dyDescent="0.35">
      <c r="A99" s="291" t="s">
        <v>129</v>
      </c>
      <c r="B99" s="291"/>
      <c r="C99" s="291"/>
      <c r="D99" s="291"/>
      <c r="E99" s="291"/>
      <c r="F99" s="291"/>
    </row>
    <row r="100" spans="1:6" x14ac:dyDescent="0.25">
      <c r="A100" s="183">
        <f>B11</f>
        <v>42972</v>
      </c>
      <c r="B100" s="6"/>
      <c r="C100" s="7"/>
      <c r="D100" s="6"/>
    </row>
    <row r="101" spans="1:6" ht="16.5" x14ac:dyDescent="0.25">
      <c r="A101" s="292" t="s">
        <v>63</v>
      </c>
      <c r="B101" s="293"/>
      <c r="C101" s="293"/>
      <c r="D101" s="293"/>
      <c r="E101" s="293"/>
      <c r="F101" s="293"/>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62">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70</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91" t="s">
        <v>130</v>
      </c>
      <c r="B152" s="291"/>
      <c r="C152" s="291"/>
      <c r="D152" s="291"/>
      <c r="E152" s="291"/>
      <c r="F152" s="291"/>
    </row>
    <row r="153" spans="1:6" x14ac:dyDescent="0.25">
      <c r="A153" s="183">
        <f>B11</f>
        <v>42972</v>
      </c>
      <c r="B153" s="6"/>
      <c r="C153" s="7"/>
      <c r="D153" s="59"/>
    </row>
    <row r="154" spans="1:6" ht="16.5" x14ac:dyDescent="0.25">
      <c r="A154" s="292" t="s">
        <v>63</v>
      </c>
      <c r="B154" s="293"/>
      <c r="C154" s="293"/>
      <c r="D154" s="293"/>
      <c r="E154" s="293"/>
      <c r="F154" s="293"/>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0" x14ac:dyDescent="0.25">
      <c r="A169" s="18" t="s">
        <v>135</v>
      </c>
      <c r="B169" s="170">
        <v>1</v>
      </c>
      <c r="C169" s="170"/>
      <c r="D169" s="143" t="s">
        <v>596</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62">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91" t="s">
        <v>167</v>
      </c>
      <c r="B192" s="291"/>
      <c r="C192" s="291"/>
      <c r="D192" s="291"/>
      <c r="E192" s="291"/>
      <c r="F192" s="291"/>
    </row>
    <row r="193" spans="1:7" x14ac:dyDescent="0.25">
      <c r="A193" s="189">
        <f>B11</f>
        <v>42972</v>
      </c>
      <c r="B193" s="6"/>
      <c r="C193" s="7"/>
      <c r="D193" s="6"/>
    </row>
    <row r="194" spans="1:7" ht="18" x14ac:dyDescent="0.25">
      <c r="A194" s="289" t="s">
        <v>158</v>
      </c>
      <c r="B194" s="290"/>
      <c r="C194" s="290"/>
      <c r="D194" s="290"/>
      <c r="E194" s="290"/>
      <c r="F194" s="290"/>
    </row>
    <row r="195" spans="1:7" ht="36" x14ac:dyDescent="0.35">
      <c r="A195" s="83" t="s">
        <v>27</v>
      </c>
      <c r="B195" s="170">
        <v>2</v>
      </c>
      <c r="C195" s="217" t="str">
        <f>IF(B195=0, -5, "0")</f>
        <v>0</v>
      </c>
      <c r="D195" s="168"/>
      <c r="E195" s="147"/>
      <c r="F195" s="147"/>
    </row>
    <row r="196" spans="1:7" ht="30" x14ac:dyDescent="0.25">
      <c r="A196" s="23" t="s">
        <v>57</v>
      </c>
      <c r="B196" s="170">
        <v>1</v>
      </c>
      <c r="C196" s="170"/>
      <c r="D196" s="168" t="s">
        <v>607</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1</v>
      </c>
      <c r="C212" s="170"/>
      <c r="D212" s="143" t="s">
        <v>598</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0</v>
      </c>
      <c r="C218" s="170"/>
      <c r="D218" s="168" t="s">
        <v>604</v>
      </c>
      <c r="E218" s="147" t="s">
        <v>605</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20" x14ac:dyDescent="0.25">
      <c r="A222" s="108" t="s">
        <v>72</v>
      </c>
      <c r="B222" s="170">
        <v>1</v>
      </c>
      <c r="C222" s="217" t="str">
        <f>IF(B222=0, -5, "0")</f>
        <v>0</v>
      </c>
      <c r="D222" s="278" t="s">
        <v>599</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46.5" x14ac:dyDescent="0.35">
      <c r="A235" s="76" t="s">
        <v>59</v>
      </c>
      <c r="B235" s="171">
        <v>1</v>
      </c>
      <c r="C235" s="217" t="str">
        <f>IF(B235=0, -5, "0")</f>
        <v>0</v>
      </c>
      <c r="D235" s="157" t="s">
        <v>600</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ht="30" x14ac:dyDescent="0.25">
      <c r="A238" s="18" t="s">
        <v>55</v>
      </c>
      <c r="B238" s="171">
        <v>1</v>
      </c>
      <c r="C238" s="170"/>
      <c r="D238" s="158" t="s">
        <v>606</v>
      </c>
      <c r="E238" s="147"/>
      <c r="F238" s="147"/>
    </row>
    <row r="239" spans="1:6" x14ac:dyDescent="0.25">
      <c r="A239" s="169" t="s">
        <v>299</v>
      </c>
      <c r="B239" s="171">
        <v>2</v>
      </c>
      <c r="C239" s="171"/>
      <c r="D239" s="165"/>
      <c r="E239" s="173"/>
      <c r="F239" s="147"/>
    </row>
    <row r="240" spans="1:6" ht="30" x14ac:dyDescent="0.25">
      <c r="A240" s="169" t="s">
        <v>156</v>
      </c>
      <c r="B240" s="171">
        <v>1</v>
      </c>
      <c r="C240" s="170"/>
      <c r="D240" s="156" t="s">
        <v>601</v>
      </c>
      <c r="E240" s="147"/>
      <c r="F240" s="147"/>
    </row>
    <row r="241" spans="1:6" ht="45" x14ac:dyDescent="0.25">
      <c r="A241" s="100" t="s">
        <v>287</v>
      </c>
      <c r="B241" s="171">
        <v>1</v>
      </c>
      <c r="C241" s="154"/>
      <c r="D241" s="264">
        <v>0.875</v>
      </c>
      <c r="E241" s="102"/>
      <c r="F241" s="102"/>
    </row>
    <row r="242" spans="1:6" x14ac:dyDescent="0.25">
      <c r="A242" s="19" t="s">
        <v>38</v>
      </c>
      <c r="B242" s="19"/>
      <c r="C242" s="19"/>
      <c r="D242" s="19">
        <f>SUM(B233:C240)</f>
        <v>13</v>
      </c>
    </row>
    <row r="243" spans="1:6" x14ac:dyDescent="0.25">
      <c r="A243" s="19" t="s">
        <v>37</v>
      </c>
      <c r="B243" s="20"/>
      <c r="C243" s="21"/>
      <c r="D243" s="63">
        <f>D242/(COUNT(B233:C240)*2)</f>
        <v>0.8125</v>
      </c>
    </row>
    <row r="244" spans="1:6" x14ac:dyDescent="0.25">
      <c r="A244" s="9"/>
      <c r="B244" s="6"/>
      <c r="C244" s="7"/>
      <c r="D244" s="6"/>
    </row>
    <row r="245" spans="1:6" ht="18" x14ac:dyDescent="0.25">
      <c r="A245" s="78" t="s">
        <v>77</v>
      </c>
      <c r="B245" s="84"/>
      <c r="C245" s="85"/>
      <c r="D245" s="81">
        <f>SUM(D242,D206,D229)</f>
        <v>68</v>
      </c>
    </row>
    <row r="246" spans="1:6" ht="18" x14ac:dyDescent="0.25">
      <c r="A246" s="103" t="s">
        <v>227</v>
      </c>
      <c r="B246" s="104"/>
      <c r="C246" s="105"/>
      <c r="D246" s="106">
        <f>D245/(COUNT(B210:C228,B233:C240,B195:C205)*2)</f>
        <v>0.89473684210526316</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42972</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ht="30" x14ac:dyDescent="0.25">
      <c r="A275" s="169" t="s">
        <v>188</v>
      </c>
      <c r="B275" s="171">
        <v>1</v>
      </c>
      <c r="C275" s="170"/>
      <c r="D275" s="11" t="s">
        <v>611</v>
      </c>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5">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42972</v>
      </c>
      <c r="B292" s="6"/>
      <c r="C292" s="7"/>
      <c r="D292" s="59"/>
    </row>
    <row r="293" spans="1:7" ht="18" x14ac:dyDescent="0.25">
      <c r="A293" s="289" t="s">
        <v>19</v>
      </c>
      <c r="B293" s="290"/>
      <c r="C293" s="290"/>
      <c r="D293" s="290"/>
      <c r="E293" s="290"/>
      <c r="F293" s="290"/>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31.5" x14ac:dyDescent="0.35">
      <c r="A311" s="76" t="s">
        <v>61</v>
      </c>
      <c r="B311" s="171">
        <v>0</v>
      </c>
      <c r="C311" s="217">
        <f>IF(B311=0, -5, "0")</f>
        <v>-5</v>
      </c>
      <c r="D311" s="157" t="s">
        <v>614</v>
      </c>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62">
        <v>1</v>
      </c>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31</v>
      </c>
    </row>
    <row r="322" spans="1:9" ht="18" x14ac:dyDescent="0.25">
      <c r="A322" s="78" t="s">
        <v>229</v>
      </c>
      <c r="B322" s="84"/>
      <c r="C322" s="85"/>
      <c r="D322" s="82">
        <f>D321/(COUNT(B306:C316,B294:C301)*2)</f>
        <v>0.77500000000000002</v>
      </c>
    </row>
    <row r="323" spans="1:9" x14ac:dyDescent="0.25">
      <c r="A323" s="9"/>
      <c r="B323" s="6"/>
      <c r="C323" s="7"/>
      <c r="D323" s="6"/>
    </row>
    <row r="324" spans="1:9" ht="18" x14ac:dyDescent="0.35">
      <c r="A324" s="291" t="s">
        <v>21</v>
      </c>
      <c r="B324" s="291"/>
      <c r="C324" s="291"/>
      <c r="D324" s="291"/>
      <c r="E324" s="291"/>
      <c r="F324" s="291"/>
    </row>
    <row r="325" spans="1:9" x14ac:dyDescent="0.25">
      <c r="A325" s="193">
        <f>B11</f>
        <v>42972</v>
      </c>
      <c r="B325" s="6"/>
      <c r="C325" s="7"/>
      <c r="D325" s="6"/>
    </row>
    <row r="326" spans="1:9" ht="18" x14ac:dyDescent="0.25">
      <c r="A326" s="289" t="s">
        <v>12</v>
      </c>
      <c r="B326" s="290"/>
      <c r="C326" s="290"/>
      <c r="D326" s="290"/>
      <c r="E326" s="290"/>
      <c r="F326" s="290"/>
    </row>
    <row r="327" spans="1:9" x14ac:dyDescent="0.25">
      <c r="A327" s="169" t="s">
        <v>109</v>
      </c>
      <c r="B327" s="170">
        <v>2</v>
      </c>
      <c r="C327" s="170"/>
      <c r="D327" s="143" t="s">
        <v>616</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1</v>
      </c>
      <c r="C334" s="171"/>
      <c r="D334" s="162" t="s">
        <v>615</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6">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91" t="s">
        <v>8</v>
      </c>
      <c r="B352" s="291"/>
      <c r="C352" s="291"/>
      <c r="D352" s="291"/>
      <c r="E352" s="291"/>
      <c r="F352" s="291"/>
    </row>
    <row r="353" spans="1:6" x14ac:dyDescent="0.25">
      <c r="A353" s="183">
        <f>B11</f>
        <v>42972</v>
      </c>
      <c r="B353" s="6"/>
      <c r="C353" s="7"/>
      <c r="D353" s="59"/>
    </row>
    <row r="354" spans="1:6" ht="16.5" x14ac:dyDescent="0.25">
      <c r="A354" s="292" t="s">
        <v>113</v>
      </c>
      <c r="B354" s="293"/>
      <c r="C354" s="293"/>
      <c r="D354" s="293"/>
      <c r="E354" s="293"/>
      <c r="F354" s="293"/>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7" customHeight="1" x14ac:dyDescent="0.35">
      <c r="A387" s="76" t="s">
        <v>115</v>
      </c>
      <c r="B387" s="170">
        <v>2</v>
      </c>
      <c r="C387" s="217" t="str">
        <f>IF(B387=0, -5, "0")</f>
        <v>0</v>
      </c>
      <c r="D387" s="168"/>
      <c r="E387" s="147"/>
      <c r="F387" s="147"/>
    </row>
    <row r="388" spans="1:16384" s="3" customFormat="1" ht="13.7"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6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42972</v>
      </c>
      <c r="B406" s="6"/>
      <c r="C406" s="7"/>
      <c r="D406" s="6"/>
    </row>
    <row r="407" spans="1:6" ht="16.5" x14ac:dyDescent="0.25">
      <c r="A407" s="292" t="s">
        <v>19</v>
      </c>
      <c r="B407" s="293"/>
      <c r="C407" s="293"/>
      <c r="D407" s="293"/>
      <c r="E407" s="293"/>
      <c r="F407" s="29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30" x14ac:dyDescent="0.25">
      <c r="A419" s="107" t="s">
        <v>127</v>
      </c>
      <c r="B419" s="170">
        <v>1</v>
      </c>
      <c r="C419" s="217" t="str">
        <f>IF(B419=0, -5, "0")</f>
        <v>0</v>
      </c>
      <c r="D419" s="168" t="s">
        <v>621</v>
      </c>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91" t="s">
        <v>374</v>
      </c>
      <c r="B435" s="291"/>
      <c r="C435" s="291"/>
      <c r="D435" s="291"/>
      <c r="E435" s="291"/>
      <c r="F435" s="291"/>
    </row>
    <row r="436" spans="1:7" x14ac:dyDescent="0.25">
      <c r="A436" s="195">
        <f>+B11</f>
        <v>42972</v>
      </c>
      <c r="B436" s="6"/>
      <c r="C436" s="7"/>
      <c r="D436" s="6"/>
    </row>
    <row r="437" spans="1:7" ht="18" x14ac:dyDescent="0.25">
      <c r="A437" s="289" t="s">
        <v>375</v>
      </c>
      <c r="B437" s="290"/>
      <c r="C437" s="290"/>
      <c r="D437" s="290"/>
      <c r="E437" s="290"/>
      <c r="F437" s="290"/>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30.75" x14ac:dyDescent="0.3">
      <c r="A441" s="48" t="s">
        <v>195</v>
      </c>
      <c r="B441" s="170">
        <v>1</v>
      </c>
      <c r="C441" s="171"/>
      <c r="D441" s="146" t="s">
        <v>622</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9" t="s">
        <v>31</v>
      </c>
      <c r="B444" s="290"/>
      <c r="C444" s="290"/>
      <c r="D444" s="290"/>
      <c r="E444" s="290"/>
      <c r="F444" s="290"/>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6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1</v>
      </c>
      <c r="C459" s="170"/>
      <c r="D459" s="156" t="s">
        <v>617</v>
      </c>
      <c r="E459" s="147"/>
      <c r="F459" s="147"/>
    </row>
    <row r="460" spans="1:6" ht="45" x14ac:dyDescent="0.25">
      <c r="A460" s="116" t="s">
        <v>287</v>
      </c>
      <c r="B460" s="170">
        <v>2</v>
      </c>
      <c r="C460" s="154"/>
      <c r="D460" s="264"/>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6">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632</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45" x14ac:dyDescent="0.25">
      <c r="A480" s="18" t="s">
        <v>49</v>
      </c>
      <c r="B480" s="170" t="s">
        <v>34</v>
      </c>
      <c r="C480" s="170"/>
      <c r="D480" s="168" t="s">
        <v>623</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0</v>
      </c>
      <c r="C486" s="170"/>
      <c r="D486" s="168" t="s">
        <v>624</v>
      </c>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267">
        <v>1</v>
      </c>
      <c r="E490" s="102"/>
      <c r="F490" s="102"/>
    </row>
    <row r="491" spans="1:7" x14ac:dyDescent="0.25">
      <c r="A491" s="19" t="s">
        <v>38</v>
      </c>
      <c r="B491" s="19"/>
      <c r="C491" s="19"/>
      <c r="D491" s="19">
        <f>SUM(B475:C489)</f>
        <v>25</v>
      </c>
    </row>
    <row r="492" spans="1:7" x14ac:dyDescent="0.25">
      <c r="A492" s="19" t="s">
        <v>37</v>
      </c>
      <c r="B492" s="20"/>
      <c r="C492" s="21"/>
      <c r="D492" s="63">
        <f>D491/(COUNT(B475:C489)*2)</f>
        <v>0.8928571428571429</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26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0.91169999999999995</v>
      </c>
    </row>
    <row r="504" spans="1:6" ht="22.5" x14ac:dyDescent="0.3">
      <c r="A504" s="71" t="s">
        <v>47</v>
      </c>
      <c r="B504" s="72"/>
      <c r="C504" s="73"/>
      <c r="D504" s="74">
        <f>SUM(D500,D491,D461,D451,D402,D349,D321,D40,D470,D288,D245,D149,D432,D189,D96)</f>
        <v>546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0.94137931034482758</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abSelected="1" topLeftCell="A120" zoomScale="96" zoomScaleNormal="96" workbookViewId="0">
      <selection activeCell="A120" sqref="A120:F12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5">
      <c r="A7" s="297" t="str">
        <f>'A1 Exploitation'!A8:F8</f>
        <v>Boumhal</v>
      </c>
      <c r="B7" s="297"/>
      <c r="C7" s="297"/>
      <c r="D7" s="297"/>
      <c r="E7" s="297"/>
      <c r="F7" s="297"/>
      <c r="G7" s="216"/>
      <c r="H7" s="216"/>
      <c r="I7" s="216"/>
    </row>
    <row r="8" spans="1:9" s="36" customFormat="1" ht="24.75" x14ac:dyDescent="0.5">
      <c r="A8" s="38" t="s">
        <v>44</v>
      </c>
      <c r="B8" s="320" t="str">
        <f>'A3 Exploitation'!B9:F9</f>
        <v>Dr Hend KAMOUN</v>
      </c>
      <c r="C8" s="320"/>
      <c r="D8" s="320"/>
      <c r="E8" s="320"/>
      <c r="F8" s="320"/>
      <c r="G8" s="216"/>
      <c r="H8" s="216"/>
      <c r="I8" s="216"/>
    </row>
    <row r="9" spans="1:9" s="36" customFormat="1" ht="24" x14ac:dyDescent="0.45">
      <c r="A9" s="39" t="s">
        <v>46</v>
      </c>
      <c r="B9" s="321" t="str">
        <f>'A3 Exploitation'!B10:F10</f>
        <v>Directeur du magasin et chefs rayons</v>
      </c>
      <c r="C9" s="321"/>
      <c r="D9" s="321"/>
      <c r="E9" s="321"/>
      <c r="F9" s="321"/>
      <c r="G9" s="216"/>
      <c r="H9" s="216"/>
      <c r="I9" s="216"/>
    </row>
    <row r="10" spans="1:9" s="36" customFormat="1" ht="24.75" x14ac:dyDescent="0.5">
      <c r="A10" s="38" t="s">
        <v>45</v>
      </c>
      <c r="B10" s="318">
        <f>'A3 Exploitation'!B11:F11</f>
        <v>42972</v>
      </c>
      <c r="C10" s="318"/>
      <c r="D10" s="318"/>
      <c r="E10" s="318"/>
      <c r="F10" s="318"/>
      <c r="G10" s="216"/>
      <c r="H10" s="216"/>
      <c r="I10" s="216"/>
    </row>
    <row r="11" spans="1:9" s="36" customFormat="1" ht="24.75" x14ac:dyDescent="0.5">
      <c r="A11" s="38" t="s">
        <v>341</v>
      </c>
      <c r="B11" s="310">
        <f>D198</f>
        <v>0.86554621848739499</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22" t="s">
        <v>501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3" t="s">
        <v>38</v>
      </c>
      <c r="B22" s="314"/>
      <c r="C22" s="315"/>
      <c r="D22" s="215">
        <f>SUM(B17:C21)</f>
        <v>9</v>
      </c>
    </row>
    <row r="23" spans="1:6" x14ac:dyDescent="0.3">
      <c r="A23" s="307" t="s">
        <v>342</v>
      </c>
      <c r="B23" s="308"/>
      <c r="C23" s="309"/>
      <c r="D23" s="65">
        <f>D22/(COUNT(B17:C21)*2)</f>
        <v>0.9</v>
      </c>
    </row>
    <row r="24" spans="1:6" s="50" customFormat="1" x14ac:dyDescent="0.3">
      <c r="A24" s="54"/>
      <c r="B24" s="55"/>
      <c r="C24" s="55"/>
      <c r="D24" s="56"/>
    </row>
    <row r="25" spans="1:6" ht="19.5" x14ac:dyDescent="0.4">
      <c r="A25" s="316" t="s">
        <v>4</v>
      </c>
      <c r="B25" s="317"/>
      <c r="C25" s="317"/>
      <c r="D25" s="317"/>
      <c r="E25" s="317"/>
      <c r="F25" s="317"/>
    </row>
    <row r="26" spans="1:6" ht="33.75" x14ac:dyDescent="0.35">
      <c r="A26" s="76" t="s">
        <v>107</v>
      </c>
      <c r="B26" s="221">
        <v>1</v>
      </c>
      <c r="C26" s="248" t="str">
        <f>IF(B26=0, -5, "0")</f>
        <v>0</v>
      </c>
      <c r="D26" s="222" t="s">
        <v>500</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214">
        <f>SUM(B26:C31)</f>
        <v>11</v>
      </c>
    </row>
    <row r="33" spans="1:7" x14ac:dyDescent="0.3">
      <c r="A33" s="307" t="s">
        <v>342</v>
      </c>
      <c r="B33" s="308"/>
      <c r="C33" s="309"/>
      <c r="D33" s="65">
        <f>D32/(COUNT(B26:C31)*2)</f>
        <v>0.91666666666666663</v>
      </c>
    </row>
    <row r="34" spans="1:7" s="50" customFormat="1" x14ac:dyDescent="0.3">
      <c r="A34" s="54"/>
      <c r="B34" s="55"/>
      <c r="C34" s="55"/>
      <c r="D34" s="56"/>
    </row>
    <row r="35" spans="1:7" s="50" customFormat="1" ht="19.5" x14ac:dyDescent="0.4">
      <c r="A35" s="316" t="s">
        <v>246</v>
      </c>
      <c r="B35" s="317"/>
      <c r="C35" s="317"/>
      <c r="D35" s="317"/>
      <c r="E35" s="317"/>
      <c r="F35" s="317"/>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7" t="s">
        <v>38</v>
      </c>
      <c r="B41" s="308"/>
      <c r="C41" s="309"/>
      <c r="D41" s="214">
        <f>SUM(B36:C40)</f>
        <v>10</v>
      </c>
      <c r="E41" s="37"/>
      <c r="F41" s="37"/>
    </row>
    <row r="42" spans="1:7" s="50" customFormat="1" x14ac:dyDescent="0.3">
      <c r="A42" s="307" t="s">
        <v>342</v>
      </c>
      <c r="B42" s="308"/>
      <c r="C42" s="309"/>
      <c r="D42" s="65">
        <f>D41/(COUNT(B36:C40)*2)</f>
        <v>1</v>
      </c>
      <c r="E42" s="37"/>
      <c r="F42" s="37"/>
    </row>
    <row r="43" spans="1:7" s="50" customFormat="1" x14ac:dyDescent="0.3">
      <c r="A43" s="90"/>
      <c r="B43" s="91"/>
      <c r="C43" s="91"/>
      <c r="D43" s="92"/>
    </row>
    <row r="44" spans="1:7" ht="19.5" x14ac:dyDescent="0.4">
      <c r="A44" s="322" t="s">
        <v>21</v>
      </c>
      <c r="B44" s="323"/>
      <c r="C44" s="323"/>
      <c r="D44" s="323"/>
      <c r="E44" s="323"/>
      <c r="F44" s="323"/>
    </row>
    <row r="45" spans="1:7" ht="30.75" x14ac:dyDescent="0.3">
      <c r="A45" s="41" t="s">
        <v>317</v>
      </c>
      <c r="B45" s="221">
        <v>1</v>
      </c>
      <c r="C45" s="221"/>
      <c r="D45" s="225" t="s">
        <v>618</v>
      </c>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7" t="s">
        <v>38</v>
      </c>
      <c r="B51" s="308"/>
      <c r="C51" s="309"/>
      <c r="D51" s="214">
        <f>SUM(B45:C50)</f>
        <v>11</v>
      </c>
    </row>
    <row r="52" spans="1:6" x14ac:dyDescent="0.3">
      <c r="A52" s="307" t="s">
        <v>342</v>
      </c>
      <c r="B52" s="308"/>
      <c r="C52" s="309"/>
      <c r="D52" s="65">
        <f>D51/(COUNT(B45:C50)*2)</f>
        <v>0.91666666666666663</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v>1</v>
      </c>
      <c r="C55" s="248" t="str">
        <f>IF(B55=0, -5, "0")</f>
        <v>0</v>
      </c>
      <c r="D55" s="225" t="s">
        <v>619</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ht="30.75" x14ac:dyDescent="0.3">
      <c r="A61" s="41" t="s">
        <v>340</v>
      </c>
      <c r="B61" s="221">
        <v>1</v>
      </c>
      <c r="C61" s="221"/>
      <c r="D61" s="225" t="s">
        <v>620</v>
      </c>
      <c r="E61" s="221"/>
      <c r="F61" s="221"/>
    </row>
    <row r="62" spans="1:6" x14ac:dyDescent="0.3">
      <c r="A62" s="307" t="s">
        <v>38</v>
      </c>
      <c r="B62" s="308"/>
      <c r="C62" s="309"/>
      <c r="D62" s="214">
        <f>SUM(B55:C61)</f>
        <v>12</v>
      </c>
    </row>
    <row r="63" spans="1:6" x14ac:dyDescent="0.3">
      <c r="A63" s="307" t="s">
        <v>342</v>
      </c>
      <c r="B63" s="308"/>
      <c r="C63" s="309"/>
      <c r="D63" s="65">
        <f>D62/(COUNT(B55:C61)*2)</f>
        <v>0.8571428571428571</v>
      </c>
    </row>
    <row r="64" spans="1:6" s="50" customFormat="1" x14ac:dyDescent="0.3">
      <c r="A64" s="54"/>
      <c r="B64" s="55"/>
      <c r="C64" s="55"/>
      <c r="D64" s="56"/>
    </row>
    <row r="65" spans="1:6" ht="19.5" x14ac:dyDescent="0.4">
      <c r="A65" s="316" t="s">
        <v>143</v>
      </c>
      <c r="B65" s="317"/>
      <c r="C65" s="317"/>
      <c r="D65" s="317"/>
      <c r="E65" s="317"/>
      <c r="F65" s="317"/>
    </row>
    <row r="66" spans="1:6" ht="51" x14ac:dyDescent="0.4">
      <c r="A66" s="41" t="s">
        <v>318</v>
      </c>
      <c r="B66" s="227">
        <v>1</v>
      </c>
      <c r="C66" s="228"/>
      <c r="D66" s="222" t="s">
        <v>564</v>
      </c>
      <c r="E66" s="229"/>
      <c r="F66" s="221"/>
    </row>
    <row r="67" spans="1:6" ht="67.5" x14ac:dyDescent="0.4">
      <c r="A67" s="41" t="s">
        <v>319</v>
      </c>
      <c r="B67" s="227">
        <v>1</v>
      </c>
      <c r="C67" s="228"/>
      <c r="D67" s="222" t="s">
        <v>495</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22"/>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5" t="s">
        <v>588</v>
      </c>
      <c r="E74" s="232"/>
      <c r="F74" s="221"/>
    </row>
    <row r="75" spans="1:6" ht="18" x14ac:dyDescent="0.35">
      <c r="A75" s="89" t="s">
        <v>265</v>
      </c>
      <c r="B75" s="227">
        <v>2</v>
      </c>
      <c r="C75" s="248" t="str">
        <f>IF(B75=0, -5, "0")</f>
        <v>0</v>
      </c>
      <c r="D75" s="235"/>
      <c r="E75" s="232"/>
      <c r="F75" s="221"/>
    </row>
    <row r="76" spans="1:6" ht="33.75" x14ac:dyDescent="0.35">
      <c r="A76" s="89" t="s">
        <v>332</v>
      </c>
      <c r="B76" s="227">
        <v>1</v>
      </c>
      <c r="C76" s="248" t="str">
        <f>IF(B76=0, -5, "0")</f>
        <v>0</v>
      </c>
      <c r="D76" s="222" t="s">
        <v>589</v>
      </c>
      <c r="E76" s="232"/>
      <c r="F76" s="221"/>
    </row>
    <row r="77" spans="1:6" s="50" customFormat="1" ht="49.5" x14ac:dyDescent="0.3">
      <c r="A77" s="49" t="s">
        <v>263</v>
      </c>
      <c r="B77" s="227">
        <v>1</v>
      </c>
      <c r="C77" s="233"/>
      <c r="D77" s="261" t="s">
        <v>590</v>
      </c>
      <c r="E77" s="234"/>
      <c r="F77" s="233"/>
    </row>
    <row r="78" spans="1:6" ht="33" x14ac:dyDescent="0.3">
      <c r="A78" s="41" t="s">
        <v>198</v>
      </c>
      <c r="B78" s="227">
        <v>1</v>
      </c>
      <c r="C78" s="221"/>
      <c r="D78" s="222" t="s">
        <v>496</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214">
        <f>SUM(B66:C82)</f>
        <v>29</v>
      </c>
    </row>
    <row r="84" spans="1:6" x14ac:dyDescent="0.3">
      <c r="A84" s="307" t="s">
        <v>342</v>
      </c>
      <c r="B84" s="308"/>
      <c r="C84" s="309"/>
      <c r="D84" s="65">
        <f>D83/(COUNT(B66:C82)*2)</f>
        <v>0.8529411764705882</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1</v>
      </c>
      <c r="C87" s="228"/>
      <c r="D87" s="240" t="s">
        <v>591</v>
      </c>
      <c r="E87" s="222"/>
      <c r="F87" s="221"/>
    </row>
    <row r="88" spans="1:6" ht="34.5" x14ac:dyDescent="0.4">
      <c r="A88" s="41" t="s">
        <v>319</v>
      </c>
      <c r="B88" s="237">
        <v>1</v>
      </c>
      <c r="C88" s="228"/>
      <c r="D88" s="222" t="s">
        <v>512</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595</v>
      </c>
      <c r="E91" s="221"/>
      <c r="F91" s="221"/>
    </row>
    <row r="92" spans="1:6" ht="36" x14ac:dyDescent="0.35">
      <c r="A92" s="89" t="s">
        <v>261</v>
      </c>
      <c r="B92" s="237">
        <v>2</v>
      </c>
      <c r="C92" s="248" t="str">
        <f>IF(B92=0, -5, "0")</f>
        <v>0</v>
      </c>
      <c r="D92" s="272"/>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592</v>
      </c>
      <c r="E94" s="221"/>
      <c r="F94" s="221"/>
    </row>
    <row r="95" spans="1:6" x14ac:dyDescent="0.3">
      <c r="A95" s="53" t="s">
        <v>329</v>
      </c>
      <c r="B95" s="237">
        <v>2</v>
      </c>
      <c r="C95" s="221"/>
      <c r="D95" s="222"/>
      <c r="E95" s="221"/>
      <c r="F95" s="221"/>
    </row>
    <row r="96" spans="1:6" ht="66" x14ac:dyDescent="0.3">
      <c r="A96" s="53" t="s">
        <v>330</v>
      </c>
      <c r="B96" s="237">
        <v>1</v>
      </c>
      <c r="C96" s="221"/>
      <c r="D96" s="222" t="s">
        <v>593</v>
      </c>
      <c r="E96" s="221"/>
      <c r="F96" s="221"/>
    </row>
    <row r="97" spans="1:6" ht="33" x14ac:dyDescent="0.3">
      <c r="A97" s="41" t="s">
        <v>147</v>
      </c>
      <c r="B97" s="237">
        <v>1</v>
      </c>
      <c r="C97" s="221"/>
      <c r="D97" s="222" t="s">
        <v>594</v>
      </c>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214">
        <f>SUM(B87:C100)</f>
        <v>22</v>
      </c>
    </row>
    <row r="102" spans="1:6" x14ac:dyDescent="0.3">
      <c r="A102" s="307" t="s">
        <v>342</v>
      </c>
      <c r="B102" s="308"/>
      <c r="C102" s="309"/>
      <c r="D102" s="65">
        <f>D101/(COUNT(B87:C100)*2)</f>
        <v>0.7857142857142857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597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214">
        <f>SUM(B106:C116)</f>
        <v>22</v>
      </c>
      <c r="E117" s="37"/>
      <c r="F117" s="37"/>
    </row>
    <row r="118" spans="1:6" s="50" customFormat="1" x14ac:dyDescent="0.3">
      <c r="A118" s="307" t="s">
        <v>342</v>
      </c>
      <c r="B118" s="308"/>
      <c r="C118" s="309"/>
      <c r="D118" s="65">
        <f>D117/(COUNT(B106:C116)*2)</f>
        <v>1</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ht="49.5" x14ac:dyDescent="0.3">
      <c r="A121" s="87" t="s">
        <v>322</v>
      </c>
      <c r="B121" s="238">
        <v>1</v>
      </c>
      <c r="C121" s="221"/>
      <c r="D121" s="280" t="s">
        <v>567</v>
      </c>
      <c r="E121" s="240"/>
      <c r="F121" s="221"/>
    </row>
    <row r="122" spans="1:6" x14ac:dyDescent="0.3">
      <c r="A122" s="87" t="s">
        <v>319</v>
      </c>
      <c r="B122" s="238">
        <v>2</v>
      </c>
      <c r="C122" s="221"/>
      <c r="D122" s="222"/>
      <c r="E122" s="222"/>
      <c r="F122" s="221"/>
    </row>
    <row r="123" spans="1:6" ht="19.5" x14ac:dyDescent="0.4">
      <c r="A123" s="41" t="s">
        <v>340</v>
      </c>
      <c r="B123" s="238">
        <v>1</v>
      </c>
      <c r="C123" s="228"/>
      <c r="D123" s="222" t="s">
        <v>610</v>
      </c>
      <c r="E123" s="222"/>
      <c r="F123" s="221"/>
    </row>
    <row r="124" spans="1:6" ht="51" x14ac:dyDescent="0.4">
      <c r="A124" s="48" t="s">
        <v>285</v>
      </c>
      <c r="B124" s="238">
        <v>1</v>
      </c>
      <c r="C124" s="228"/>
      <c r="D124" s="222" t="s">
        <v>608</v>
      </c>
      <c r="E124" s="222"/>
      <c r="F124" s="221"/>
    </row>
    <row r="125" spans="1:6" ht="32.25" x14ac:dyDescent="0.4">
      <c r="A125" s="41" t="s">
        <v>339</v>
      </c>
      <c r="B125" s="238">
        <v>1</v>
      </c>
      <c r="C125" s="228"/>
      <c r="D125" s="279" t="s">
        <v>609</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603</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t="s">
        <v>602</v>
      </c>
      <c r="E131" s="229"/>
      <c r="F131" s="233"/>
    </row>
    <row r="132" spans="1:6" x14ac:dyDescent="0.3">
      <c r="A132" s="307" t="s">
        <v>38</v>
      </c>
      <c r="B132" s="308"/>
      <c r="C132" s="309"/>
      <c r="D132" s="214">
        <f>SUM(B121:C131)</f>
        <v>17</v>
      </c>
    </row>
    <row r="133" spans="1:6" x14ac:dyDescent="0.3">
      <c r="A133" s="307" t="s">
        <v>342</v>
      </c>
      <c r="B133" s="308"/>
      <c r="C133" s="309"/>
      <c r="D133" s="63">
        <f>D132/(COUNT(B121:C131)*2)</f>
        <v>0.77272727272727271</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2</v>
      </c>
      <c r="C136" s="228"/>
      <c r="D136" s="230"/>
      <c r="E136" s="221"/>
      <c r="F136" s="221"/>
    </row>
    <row r="137" spans="1:6" ht="18" x14ac:dyDescent="0.35">
      <c r="A137" s="76" t="s">
        <v>140</v>
      </c>
      <c r="B137" s="237">
        <v>2</v>
      </c>
      <c r="C137" s="250" t="str">
        <f>IF(B137=0, -5, "0")</f>
        <v>0</v>
      </c>
      <c r="D137" s="271"/>
      <c r="E137" s="221"/>
      <c r="F137" s="221"/>
    </row>
    <row r="138" spans="1:6" ht="33" x14ac:dyDescent="0.3">
      <c r="A138" s="49" t="s">
        <v>324</v>
      </c>
      <c r="B138" s="237">
        <v>1</v>
      </c>
      <c r="C138" s="222"/>
      <c r="D138" s="222" t="s">
        <v>510</v>
      </c>
      <c r="E138" s="221"/>
      <c r="F138" s="221"/>
    </row>
    <row r="139" spans="1:6" x14ac:dyDescent="0.3">
      <c r="A139" s="95" t="s">
        <v>325</v>
      </c>
      <c r="B139" s="237">
        <v>2</v>
      </c>
      <c r="C139" s="222"/>
      <c r="D139" s="222"/>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2</v>
      </c>
      <c r="C143" s="250" t="str">
        <f>IF(B143=0, -5, "0")</f>
        <v>0</v>
      </c>
      <c r="D143" s="261" t="s">
        <v>612</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5"/>
      <c r="E147" s="221"/>
      <c r="F147" s="221"/>
    </row>
    <row r="148" spans="1:6" x14ac:dyDescent="0.3">
      <c r="A148" s="307" t="s">
        <v>38</v>
      </c>
      <c r="B148" s="308"/>
      <c r="C148" s="309"/>
      <c r="D148" s="214">
        <f>SUM(B136:C147)</f>
        <v>23</v>
      </c>
    </row>
    <row r="149" spans="1:6" x14ac:dyDescent="0.3">
      <c r="A149" s="307" t="s">
        <v>342</v>
      </c>
      <c r="B149" s="308"/>
      <c r="C149" s="309"/>
      <c r="D149" s="65">
        <f>D148/(COUNT(B136:C147)*2)</f>
        <v>0.95833333333333337</v>
      </c>
    </row>
    <row r="150" spans="1:6" s="50" customFormat="1" x14ac:dyDescent="0.3">
      <c r="A150" s="54"/>
      <c r="B150" s="55"/>
      <c r="C150" s="55"/>
      <c r="D150" s="56"/>
    </row>
    <row r="151" spans="1:6" ht="19.5" x14ac:dyDescent="0.4">
      <c r="A151" s="316" t="s">
        <v>243</v>
      </c>
      <c r="B151" s="317"/>
      <c r="C151" s="317"/>
      <c r="D151" s="317"/>
      <c r="E151" s="317"/>
      <c r="F151" s="317"/>
    </row>
    <row r="152" spans="1:6" ht="33" x14ac:dyDescent="0.3">
      <c r="A152" s="93" t="s">
        <v>326</v>
      </c>
      <c r="B152" s="221">
        <v>1</v>
      </c>
      <c r="C152" s="221"/>
      <c r="D152" s="222" t="s">
        <v>625</v>
      </c>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626</v>
      </c>
      <c r="E154" s="221"/>
      <c r="F154" s="221"/>
    </row>
    <row r="155" spans="1:6" ht="18" x14ac:dyDescent="0.35">
      <c r="A155" s="76" t="s">
        <v>354</v>
      </c>
      <c r="B155" s="221">
        <v>2</v>
      </c>
      <c r="C155" s="248" t="str">
        <f>IF(B155=0, -5, "0")</f>
        <v>0</v>
      </c>
      <c r="D155" s="222"/>
      <c r="E155" s="221"/>
      <c r="F155" s="221"/>
    </row>
    <row r="156" spans="1:6" ht="83.25" x14ac:dyDescent="0.35">
      <c r="A156" s="76" t="s">
        <v>355</v>
      </c>
      <c r="B156" s="221">
        <v>1</v>
      </c>
      <c r="C156" s="248" t="str">
        <f>IF(B156=0, -5, "0")</f>
        <v>0</v>
      </c>
      <c r="D156" s="261" t="s">
        <v>627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4"/>
      <c r="C160" s="315"/>
      <c r="D160" s="215">
        <f>SUM(B152:C159)</f>
        <v>13</v>
      </c>
    </row>
    <row r="161" spans="1:6" x14ac:dyDescent="0.3">
      <c r="A161" s="307" t="s">
        <v>342</v>
      </c>
      <c r="B161" s="308"/>
      <c r="C161" s="309"/>
      <c r="D161" s="65">
        <f>D160/(COUNT(B152:C159)*2)</f>
        <v>0.8125</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115.5" x14ac:dyDescent="0.3">
      <c r="A166" s="87" t="s">
        <v>241</v>
      </c>
      <c r="B166" s="221">
        <v>1</v>
      </c>
      <c r="C166" s="221"/>
      <c r="D166" s="240" t="s">
        <v>613</v>
      </c>
      <c r="E166" s="221"/>
      <c r="F166" s="221"/>
    </row>
    <row r="167" spans="1:6" ht="49.5" x14ac:dyDescent="0.3">
      <c r="A167" s="41" t="s">
        <v>95</v>
      </c>
      <c r="B167" s="221">
        <v>1</v>
      </c>
      <c r="C167" s="221"/>
      <c r="D167" s="222" t="s">
        <v>628</v>
      </c>
      <c r="E167" s="222"/>
      <c r="F167" s="221"/>
    </row>
    <row r="168" spans="1:6" x14ac:dyDescent="0.3">
      <c r="A168" s="307" t="s">
        <v>38</v>
      </c>
      <c r="B168" s="308"/>
      <c r="C168" s="309"/>
      <c r="D168" s="214">
        <f>SUM(B164:C167)</f>
        <v>6</v>
      </c>
    </row>
    <row r="169" spans="1:6" x14ac:dyDescent="0.3">
      <c r="A169" s="307" t="s">
        <v>342</v>
      </c>
      <c r="B169" s="308"/>
      <c r="C169" s="309"/>
      <c r="D169" s="65">
        <f>D168/(COUNT(B164:C167)*2)</f>
        <v>0.75</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1</v>
      </c>
      <c r="C174" s="221"/>
      <c r="D174" s="222" t="s">
        <v>617</v>
      </c>
      <c r="E174" s="221"/>
      <c r="F174" s="221"/>
    </row>
    <row r="175" spans="1:6" x14ac:dyDescent="0.3">
      <c r="A175" s="41" t="s">
        <v>163</v>
      </c>
      <c r="B175" s="221">
        <v>2</v>
      </c>
      <c r="C175" s="221"/>
      <c r="D175" s="222"/>
      <c r="E175" s="222"/>
      <c r="F175" s="221"/>
    </row>
    <row r="176" spans="1:6" x14ac:dyDescent="0.3">
      <c r="A176" s="307" t="s">
        <v>38</v>
      </c>
      <c r="B176" s="308"/>
      <c r="C176" s="309"/>
      <c r="D176" s="214">
        <f>SUM(B172:C175)</f>
        <v>7</v>
      </c>
    </row>
    <row r="177" spans="1:6" x14ac:dyDescent="0.3">
      <c r="A177" s="307" t="s">
        <v>342</v>
      </c>
      <c r="B177" s="308"/>
      <c r="C177" s="309"/>
      <c r="D177" s="65">
        <f>D176/(COUNT(B172:C175)*2)</f>
        <v>0.875</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2</v>
      </c>
      <c r="C180" s="221"/>
      <c r="D180" s="222"/>
      <c r="E180" s="222"/>
      <c r="F180" s="221"/>
    </row>
    <row r="181" spans="1:6" ht="66" x14ac:dyDescent="0.3">
      <c r="A181" s="95" t="s">
        <v>247</v>
      </c>
      <c r="B181" s="221">
        <v>1</v>
      </c>
      <c r="C181" s="221"/>
      <c r="D181" s="280" t="s">
        <v>629</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587</v>
      </c>
      <c r="E184" s="221"/>
      <c r="F184" s="221"/>
    </row>
    <row r="185" spans="1:6" x14ac:dyDescent="0.3">
      <c r="A185" s="307" t="s">
        <v>38</v>
      </c>
      <c r="B185" s="308"/>
      <c r="C185" s="309"/>
      <c r="D185" s="214">
        <f>SUM(B180:C184)</f>
        <v>8</v>
      </c>
    </row>
    <row r="186" spans="1:6" x14ac:dyDescent="0.3">
      <c r="A186" s="307" t="s">
        <v>342</v>
      </c>
      <c r="B186" s="308"/>
      <c r="C186" s="309"/>
      <c r="D186" s="65">
        <f>D185/(COUNT(B180:C184)*2)</f>
        <v>0.8</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0</v>
      </c>
      <c r="C192" s="221"/>
      <c r="D192" s="327" t="s">
        <v>630</v>
      </c>
      <c r="E192" s="328" t="s">
        <v>631</v>
      </c>
      <c r="F192" s="221"/>
    </row>
    <row r="193" spans="1:4" x14ac:dyDescent="0.3">
      <c r="A193" s="307" t="s">
        <v>38</v>
      </c>
      <c r="B193" s="308"/>
      <c r="C193" s="309"/>
      <c r="D193" s="97">
        <f>SUM(B189:C192)</f>
        <v>6</v>
      </c>
    </row>
    <row r="194" spans="1:4" x14ac:dyDescent="0.3">
      <c r="A194" s="307" t="s">
        <v>342</v>
      </c>
      <c r="B194" s="308"/>
      <c r="C194" s="309"/>
      <c r="D194" s="65">
        <f>D193/(COUNT(B189:C192)*2)</f>
        <v>0.75</v>
      </c>
    </row>
    <row r="196" spans="1:4" ht="18" x14ac:dyDescent="0.35">
      <c r="A196" s="121" t="s">
        <v>284</v>
      </c>
      <c r="B196" s="120"/>
      <c r="C196" s="120"/>
      <c r="D196" s="220">
        <v>0.35289999999999999</v>
      </c>
    </row>
    <row r="197" spans="1:4" ht="22.5" x14ac:dyDescent="0.3">
      <c r="A197" s="71" t="s">
        <v>377</v>
      </c>
      <c r="B197" s="72"/>
      <c r="C197" s="73"/>
      <c r="D197" s="74">
        <f>SUM(D193,D185,D176,D168,D160,D62,D51,D32,D22,D117,D148,D132,D101,D83,D41)</f>
        <v>206</v>
      </c>
    </row>
    <row r="198" spans="1:4" ht="22.5" x14ac:dyDescent="0.3">
      <c r="A198" s="71" t="s">
        <v>378</v>
      </c>
      <c r="B198" s="72"/>
      <c r="C198" s="73"/>
      <c r="D198" s="75">
        <f>D197/(COUNT(B189:C192,B180:C184,B172:C175,B164:C167,B152:C159,B55:C61,B45:C50,B26:C31,B17:C21,B106:C116,B136:C147,B121:C131,B87:C100,B66:C82,B36:C40)*2)</f>
        <v>0.86554621848739499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5">
      <c r="A8" s="297" t="str">
        <f>'Page de garde'!D18</f>
        <v>Boumhal</v>
      </c>
      <c r="B8" s="297"/>
      <c r="C8" s="297"/>
      <c r="D8" s="297"/>
      <c r="E8" s="297"/>
      <c r="F8" s="297"/>
      <c r="G8" s="216"/>
      <c r="H8" s="216"/>
      <c r="I8" s="213"/>
    </row>
    <row r="9" spans="1:9" ht="24.75" x14ac:dyDescent="0.5">
      <c r="A9" s="38" t="s">
        <v>44</v>
      </c>
      <c r="B9" s="298"/>
      <c r="C9" s="298"/>
      <c r="D9" s="298"/>
      <c r="E9" s="298"/>
      <c r="F9" s="298"/>
      <c r="G9" s="216"/>
      <c r="H9" s="216"/>
      <c r="I9" s="213"/>
    </row>
    <row r="10" spans="1:9" ht="24" x14ac:dyDescent="0.45">
      <c r="A10" s="39" t="s">
        <v>46</v>
      </c>
      <c r="B10" s="299"/>
      <c r="C10" s="299"/>
      <c r="D10" s="299"/>
      <c r="E10" s="299"/>
      <c r="F10" s="299"/>
      <c r="G10" s="216"/>
      <c r="H10" s="216"/>
      <c r="I10" s="213"/>
    </row>
    <row r="11" spans="1:9" ht="24.75" x14ac:dyDescent="0.5">
      <c r="A11" s="38" t="s">
        <v>45</v>
      </c>
      <c r="B11" s="294"/>
      <c r="C11" s="294"/>
      <c r="D11" s="294"/>
      <c r="E11" s="294"/>
      <c r="F11" s="294"/>
      <c r="G11" s="216"/>
      <c r="H11" s="216"/>
      <c r="I11" s="213"/>
    </row>
    <row r="12" spans="1:9" ht="24.75" x14ac:dyDescent="0.5">
      <c r="A12" s="38" t="s">
        <v>276</v>
      </c>
      <c r="B12" s="300">
        <f>D505</f>
        <v>0</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0</v>
      </c>
      <c r="B17" s="36"/>
      <c r="C17" s="36"/>
      <c r="D17" s="36"/>
      <c r="E17" s="36"/>
      <c r="F17" s="36"/>
      <c r="G17" s="36"/>
      <c r="H17" s="36"/>
    </row>
    <row r="18" spans="1:8" ht="18" x14ac:dyDescent="0.25">
      <c r="A18" s="305" t="s">
        <v>1</v>
      </c>
      <c r="B18" s="306"/>
      <c r="C18" s="306"/>
      <c r="D18" s="306"/>
      <c r="E18" s="306"/>
      <c r="F18" s="30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1" t="s">
        <v>137</v>
      </c>
      <c r="B43" s="291"/>
      <c r="C43" s="291"/>
      <c r="D43" s="291"/>
      <c r="E43" s="291"/>
      <c r="F43" s="291"/>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1" t="s">
        <v>129</v>
      </c>
      <c r="B99" s="291"/>
      <c r="C99" s="291"/>
      <c r="D99" s="291"/>
      <c r="E99" s="291"/>
      <c r="F99" s="291"/>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1" t="s">
        <v>130</v>
      </c>
      <c r="B152" s="291"/>
      <c r="C152" s="291"/>
      <c r="D152" s="291"/>
      <c r="E152" s="291"/>
      <c r="F152" s="291"/>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1" t="s">
        <v>167</v>
      </c>
      <c r="B192" s="291"/>
      <c r="C192" s="291"/>
      <c r="D192" s="291"/>
      <c r="E192" s="291"/>
      <c r="F192" s="291"/>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1" t="s">
        <v>21</v>
      </c>
      <c r="B324" s="291"/>
      <c r="C324" s="291"/>
      <c r="D324" s="291"/>
      <c r="E324" s="291"/>
      <c r="F324" s="291"/>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1" t="s">
        <v>8</v>
      </c>
      <c r="B352" s="291"/>
      <c r="C352" s="291"/>
      <c r="D352" s="291"/>
      <c r="E352" s="291"/>
      <c r="F352" s="291"/>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1" t="s">
        <v>374</v>
      </c>
      <c r="B435" s="291"/>
      <c r="C435" s="291"/>
      <c r="D435" s="291"/>
      <c r="E435" s="291"/>
      <c r="F435" s="291"/>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k+jsGSocJxSZ6IlQ/VqHleeAm0+3ItDO1MANWWmbG3GvgeOFm+T+EBzooFlDQEJphF/xfyhPWK6+MBOnnpfl2Q==" saltValue="PAYyMdYplvCayIBmIeR6N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5">
      <c r="A7" s="297" t="str">
        <f>'A1 Exploitation'!A8:F8</f>
        <v>Boumhal</v>
      </c>
      <c r="B7" s="297"/>
      <c r="C7" s="297"/>
      <c r="D7" s="297"/>
      <c r="E7" s="297"/>
      <c r="F7" s="297"/>
      <c r="G7" s="216"/>
      <c r="H7" s="216"/>
      <c r="I7" s="216"/>
    </row>
    <row r="8" spans="1:9" s="36" customFormat="1" ht="24.75" x14ac:dyDescent="0.5">
      <c r="A8" s="38" t="s">
        <v>44</v>
      </c>
      <c r="B8" s="320">
        <f>'A4 Exploitation'!B9:F9</f>
        <v>0</v>
      </c>
      <c r="C8" s="320"/>
      <c r="D8" s="320"/>
      <c r="E8" s="320"/>
      <c r="F8" s="320"/>
      <c r="G8" s="216"/>
      <c r="H8" s="216"/>
      <c r="I8" s="216"/>
    </row>
    <row r="9" spans="1:9" s="36" customFormat="1" ht="24" x14ac:dyDescent="0.45">
      <c r="A9" s="39" t="s">
        <v>46</v>
      </c>
      <c r="B9" s="321">
        <f>'A4 Exploitation'!B10:F10</f>
        <v>0</v>
      </c>
      <c r="C9" s="321"/>
      <c r="D9" s="321"/>
      <c r="E9" s="321"/>
      <c r="F9" s="321"/>
      <c r="G9" s="216"/>
      <c r="H9" s="216"/>
      <c r="I9" s="216"/>
    </row>
    <row r="10" spans="1:9" s="36" customFormat="1" ht="24.75" x14ac:dyDescent="0.5">
      <c r="A10" s="38" t="s">
        <v>45</v>
      </c>
      <c r="B10" s="318">
        <f>'A4 Exploitation'!B11:F11</f>
        <v>0</v>
      </c>
      <c r="C10" s="318"/>
      <c r="D10" s="318"/>
      <c r="E10" s="318"/>
      <c r="F10" s="318"/>
      <c r="G10" s="216"/>
      <c r="H10" s="216"/>
      <c r="I10" s="216"/>
    </row>
    <row r="11" spans="1:9" s="36" customFormat="1" ht="24.75" x14ac:dyDescent="0.5">
      <c r="A11" s="38" t="s">
        <v>341</v>
      </c>
      <c r="B11" s="326">
        <f>D198</f>
        <v>0</v>
      </c>
      <c r="C11" s="326"/>
      <c r="D11" s="326"/>
      <c r="E11" s="326"/>
      <c r="F11" s="326"/>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14"/>
      <c r="C22" s="315"/>
      <c r="D22" s="215">
        <f>SUM(B17:C21)</f>
        <v>0</v>
      </c>
    </row>
    <row r="23" spans="1:6" x14ac:dyDescent="0.3">
      <c r="A23" s="307" t="s">
        <v>342</v>
      </c>
      <c r="B23" s="308"/>
      <c r="C23" s="309"/>
      <c r="D23" s="65">
        <f>D22/(COUNT(B17:C21)*2)</f>
        <v>0</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7" t="s">
        <v>38</v>
      </c>
      <c r="B32" s="308"/>
      <c r="C32" s="309"/>
      <c r="D32" s="214">
        <f>SUM(B26:C31)</f>
        <v>0</v>
      </c>
    </row>
    <row r="33" spans="1:6" x14ac:dyDescent="0.3">
      <c r="A33" s="307" t="s">
        <v>342</v>
      </c>
      <c r="B33" s="308"/>
      <c r="C33" s="309"/>
      <c r="D33" s="65">
        <f>D32/(COUNT(B26:C31)*2)</f>
        <v>0</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7" t="s">
        <v>38</v>
      </c>
      <c r="B41" s="308"/>
      <c r="C41" s="309"/>
      <c r="D41" s="214">
        <f>SUM(B36:C40)</f>
        <v>0</v>
      </c>
      <c r="E41" s="37"/>
      <c r="F41" s="37"/>
    </row>
    <row r="42" spans="1:6" s="50" customFormat="1" x14ac:dyDescent="0.3">
      <c r="A42" s="307" t="s">
        <v>342</v>
      </c>
      <c r="B42" s="308"/>
      <c r="C42" s="309"/>
      <c r="D42" s="65">
        <f>D41/(COUNT(B36:C40)*2)</f>
        <v>0</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0</v>
      </c>
    </row>
    <row r="52" spans="1:6" x14ac:dyDescent="0.3">
      <c r="A52" s="307" t="s">
        <v>342</v>
      </c>
      <c r="B52" s="308"/>
      <c r="C52" s="309"/>
      <c r="D52" s="65">
        <f>D51/(COUNT(B45:C50)*2)</f>
        <v>0</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7" t="s">
        <v>38</v>
      </c>
      <c r="B62" s="308"/>
      <c r="C62" s="309"/>
      <c r="D62" s="214">
        <f>SUM(B55:C61)</f>
        <v>0</v>
      </c>
    </row>
    <row r="63" spans="1:6" x14ac:dyDescent="0.3">
      <c r="A63" s="307" t="s">
        <v>342</v>
      </c>
      <c r="B63" s="308"/>
      <c r="C63" s="309"/>
      <c r="D63" s="65">
        <f>D62/(COUNT(B55:C61)*2)</f>
        <v>0</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7" t="s">
        <v>38</v>
      </c>
      <c r="B83" s="308"/>
      <c r="C83" s="309"/>
      <c r="D83" s="214">
        <f>SUM(B66:C82)</f>
        <v>0</v>
      </c>
    </row>
    <row r="84" spans="1:6" x14ac:dyDescent="0.3">
      <c r="A84" s="307" t="s">
        <v>342</v>
      </c>
      <c r="B84" s="308"/>
      <c r="C84" s="309"/>
      <c r="D84" s="65">
        <f>D83/(COUNT(B66:C82)*2)</f>
        <v>0</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7" t="s">
        <v>38</v>
      </c>
      <c r="B101" s="308"/>
      <c r="C101" s="309"/>
      <c r="D101" s="214">
        <f>SUM(B87:C100)</f>
        <v>0</v>
      </c>
    </row>
    <row r="102" spans="1:6" x14ac:dyDescent="0.3">
      <c r="A102" s="307" t="s">
        <v>342</v>
      </c>
      <c r="B102" s="308"/>
      <c r="C102" s="30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7" t="s">
        <v>38</v>
      </c>
      <c r="B117" s="308"/>
      <c r="C117" s="309"/>
      <c r="D117" s="214">
        <f>SUM(B106:C116)</f>
        <v>0</v>
      </c>
      <c r="E117" s="37"/>
      <c r="F117" s="37"/>
    </row>
    <row r="118" spans="1:6" s="50" customFormat="1" x14ac:dyDescent="0.3">
      <c r="A118" s="307" t="s">
        <v>342</v>
      </c>
      <c r="B118" s="308"/>
      <c r="C118" s="309"/>
      <c r="D118" s="65">
        <f>D117/(COUNT(B106:C116)*2)</f>
        <v>0</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214">
        <f>SUM(B121:C131)</f>
        <v>0</v>
      </c>
    </row>
    <row r="133" spans="1:6" x14ac:dyDescent="0.3">
      <c r="A133" s="307" t="s">
        <v>342</v>
      </c>
      <c r="B133" s="308"/>
      <c r="C133" s="309"/>
      <c r="D133" s="63">
        <f>D132/(COUNT(B121:C131)*2)</f>
        <v>0</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7" t="s">
        <v>38</v>
      </c>
      <c r="B148" s="308"/>
      <c r="C148" s="309"/>
      <c r="D148" s="214">
        <f>SUM(B136:C147)</f>
        <v>0</v>
      </c>
    </row>
    <row r="149" spans="1:6" x14ac:dyDescent="0.3">
      <c r="A149" s="307" t="s">
        <v>342</v>
      </c>
      <c r="B149" s="308"/>
      <c r="C149" s="309"/>
      <c r="D149" s="65">
        <f>D148/(COUNT(B136:C147)*2)</f>
        <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7" t="s">
        <v>38</v>
      </c>
      <c r="B160" s="314"/>
      <c r="C160" s="315"/>
      <c r="D160" s="215">
        <f>SUM(B152:C159)</f>
        <v>0</v>
      </c>
    </row>
    <row r="161" spans="1:6" x14ac:dyDescent="0.3">
      <c r="A161" s="307" t="s">
        <v>342</v>
      </c>
      <c r="B161" s="308"/>
      <c r="C161" s="309"/>
      <c r="D161" s="65">
        <f>D160/(COUNT(B152:C159)*2)</f>
        <v>0</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7" t="s">
        <v>38</v>
      </c>
      <c r="B168" s="308"/>
      <c r="C168" s="309"/>
      <c r="D168" s="214">
        <f>SUM(B164:C167)</f>
        <v>0</v>
      </c>
    </row>
    <row r="169" spans="1:6" x14ac:dyDescent="0.3">
      <c r="A169" s="307" t="s">
        <v>342</v>
      </c>
      <c r="B169" s="308"/>
      <c r="C169" s="309"/>
      <c r="D169" s="65">
        <f>D168/(COUNT(B164:C167)*2)</f>
        <v>0</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7" t="s">
        <v>38</v>
      </c>
      <c r="B176" s="308"/>
      <c r="C176" s="309"/>
      <c r="D176" s="214">
        <f>SUM(B172:C175)</f>
        <v>0</v>
      </c>
    </row>
    <row r="177" spans="1:6" x14ac:dyDescent="0.3">
      <c r="A177" s="307" t="s">
        <v>342</v>
      </c>
      <c r="B177" s="308"/>
      <c r="C177" s="309"/>
      <c r="D177" s="65">
        <f>D176/(COUNT(B172:C175)*2)</f>
        <v>0</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7" t="s">
        <v>38</v>
      </c>
      <c r="B185" s="308"/>
      <c r="C185" s="309"/>
      <c r="D185" s="214">
        <f>SUM(B180:C184)</f>
        <v>0</v>
      </c>
    </row>
    <row r="186" spans="1:6" x14ac:dyDescent="0.3">
      <c r="A186" s="307" t="s">
        <v>342</v>
      </c>
      <c r="B186" s="308"/>
      <c r="C186" s="309"/>
      <c r="D186" s="65">
        <f>D185/(COUNT(B180:C184)*2)</f>
        <v>0</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7" t="s">
        <v>38</v>
      </c>
      <c r="B193" s="308"/>
      <c r="C193" s="309"/>
      <c r="D193" s="97">
        <f>SUM(B189:C192)</f>
        <v>0</v>
      </c>
    </row>
    <row r="194" spans="1:4" x14ac:dyDescent="0.3">
      <c r="A194" s="307" t="s">
        <v>342</v>
      </c>
      <c r="B194" s="308"/>
      <c r="C194" s="30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DELL</cp:lastModifiedBy>
  <cp:lastPrinted>2017-06-18T15:16:18Z</cp:lastPrinted>
  <dcterms:created xsi:type="dcterms:W3CDTF">2015-10-03T07:44:26Z</dcterms:created>
  <dcterms:modified xsi:type="dcterms:W3CDTF">2017-08-29T18:45:05Z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