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activeTab="9"/>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7" i="21"/>
  <c r="D176" i="2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D148" i="19" s="1"/>
  <c r="D149" i="19" s="1"/>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C467" i="18"/>
  <c r="D470" i="18" s="1"/>
  <c r="D471" i="18" s="1"/>
  <c r="D461" i="18"/>
  <c r="D462" i="18" s="1"/>
  <c r="D448" i="18"/>
  <c r="D442" i="18"/>
  <c r="D443" i="18" s="1"/>
  <c r="C439" i="18"/>
  <c r="A436" i="18"/>
  <c r="C426" i="18"/>
  <c r="C423" i="18"/>
  <c r="C419" i="18"/>
  <c r="C413" i="18"/>
  <c r="D415" i="18" s="1"/>
  <c r="D416" i="18" s="1"/>
  <c r="A406" i="18"/>
  <c r="C396" i="18"/>
  <c r="C395" i="18"/>
  <c r="C387" i="18"/>
  <c r="C384" i="18"/>
  <c r="D388" i="18" s="1"/>
  <c r="D389" i="18" s="1"/>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D206" i="18" s="1"/>
  <c r="D207" i="18" s="1"/>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37" i="18" s="1"/>
  <c r="D23" i="18"/>
  <c r="D24" i="18" s="1"/>
  <c r="A17" i="18"/>
  <c r="A8" i="18"/>
  <c r="C419" i="16"/>
  <c r="C423" i="16"/>
  <c r="D242" i="18" l="1"/>
  <c r="D263" i="18"/>
  <c r="D264" i="18" s="1"/>
  <c r="D186" i="20"/>
  <c r="D187" i="20" s="1"/>
  <c r="D229" i="20"/>
  <c r="D230" i="20" s="1"/>
  <c r="D134" i="22"/>
  <c r="D135" i="22" s="1"/>
  <c r="D134" i="24"/>
  <c r="D135" i="24" s="1"/>
  <c r="D83" i="19"/>
  <c r="D84" i="19" s="1"/>
  <c r="D132" i="19"/>
  <c r="D133" i="19" s="1"/>
  <c r="D160" i="19"/>
  <c r="D161" i="19" s="1"/>
  <c r="D62" i="25"/>
  <c r="D63" i="25" s="1"/>
  <c r="D83" i="27"/>
  <c r="D84" i="27" s="1"/>
  <c r="D132" i="27"/>
  <c r="D133" i="27" s="1"/>
  <c r="D148" i="27"/>
  <c r="D149" i="27" s="1"/>
  <c r="D81" i="18"/>
  <c r="D399" i="18"/>
  <c r="D37" i="20"/>
  <c r="D38" i="20" s="1"/>
  <c r="D110" i="20"/>
  <c r="D111" i="20" s="1"/>
  <c r="D318" i="20"/>
  <c r="D54" i="22"/>
  <c r="D55" i="22" s="1"/>
  <c r="D186" i="22"/>
  <c r="D187" i="22" s="1"/>
  <c r="D388" i="22"/>
  <c r="D389" i="22" s="1"/>
  <c r="D54" i="24"/>
  <c r="D55" i="24" s="1"/>
  <c r="D429" i="24"/>
  <c r="D206" i="26"/>
  <c r="D207" i="26" s="1"/>
  <c r="D242" i="26"/>
  <c r="D62" i="19"/>
  <c r="D63" i="19" s="1"/>
  <c r="D83" i="21"/>
  <c r="D84" i="21" s="1"/>
  <c r="D132" i="21"/>
  <c r="D133" i="21" s="1"/>
  <c r="D148" i="21"/>
  <c r="D149" i="21" s="1"/>
  <c r="D160" i="21"/>
  <c r="D161" i="21" s="1"/>
  <c r="D83" i="23"/>
  <c r="D84" i="23" s="1"/>
  <c r="D132" i="23"/>
  <c r="D133" i="23" s="1"/>
  <c r="D148" i="23"/>
  <c r="D149" i="23" s="1"/>
  <c r="D62" i="27"/>
  <c r="D63" i="27" s="1"/>
  <c r="D134" i="18"/>
  <c r="D135" i="18" s="1"/>
  <c r="D146" i="18"/>
  <c r="D285" i="20"/>
  <c r="D37" i="24"/>
  <c r="D110" i="24"/>
  <c r="D111" i="24" s="1"/>
  <c r="D206" i="24"/>
  <c r="D207" i="24" s="1"/>
  <c r="D318" i="24"/>
  <c r="D336" i="24"/>
  <c r="D337" i="24" s="1"/>
  <c r="D81" i="26"/>
  <c r="D379" i="26"/>
  <c r="D380" i="26" s="1"/>
  <c r="D399" i="26"/>
  <c r="D117" i="19"/>
  <c r="D118" i="19" s="1"/>
  <c r="D62" i="21"/>
  <c r="D63" i="21" s="1"/>
  <c r="D62" i="23"/>
  <c r="D63" i="23" s="1"/>
  <c r="D83" i="25"/>
  <c r="D84" i="25" s="1"/>
  <c r="D132" i="25"/>
  <c r="D133" i="25" s="1"/>
  <c r="D148" i="25"/>
  <c r="D149" i="25" s="1"/>
  <c r="D336" i="20"/>
  <c r="D337" i="20" s="1"/>
  <c r="D429" i="20"/>
  <c r="D451" i="18"/>
  <c r="D452" i="18" s="1"/>
  <c r="D263" i="26"/>
  <c r="D264" i="26" s="1"/>
  <c r="D451" i="26"/>
  <c r="D452" i="26"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2" i="20" s="1"/>
  <c r="D403" i="20" s="1"/>
  <c r="D81" i="22"/>
  <c r="D110" i="22"/>
  <c r="D111" i="22" s="1"/>
  <c r="D229" i="22"/>
  <c r="D230" i="22" s="1"/>
  <c r="D242" i="22"/>
  <c r="D245" i="22" s="1"/>
  <c r="D246" i="22" s="1"/>
  <c r="D263" i="22"/>
  <c r="D264" i="22" s="1"/>
  <c r="D285" i="22"/>
  <c r="D286" i="22" s="1"/>
  <c r="D318" i="22"/>
  <c r="D336" i="22"/>
  <c r="D337" i="22" s="1"/>
  <c r="D429" i="22"/>
  <c r="D451" i="22"/>
  <c r="D452" i="22" s="1"/>
  <c r="D186" i="24"/>
  <c r="D187" i="24" s="1"/>
  <c r="D229" i="24"/>
  <c r="D230" i="24" s="1"/>
  <c r="D242" i="24"/>
  <c r="D263" i="24"/>
  <c r="D264" i="24" s="1"/>
  <c r="D285" i="24"/>
  <c r="D443" i="24"/>
  <c r="D186" i="26"/>
  <c r="D187" i="26" s="1"/>
  <c r="D229" i="26"/>
  <c r="D230" i="26" s="1"/>
  <c r="D285" i="26"/>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432" i="26"/>
  <c r="D433" i="26" s="1"/>
  <c r="D501" i="26"/>
  <c r="D96" i="26"/>
  <c r="D97" i="26" s="1"/>
  <c r="D82" i="26"/>
  <c r="D147"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349" i="22"/>
  <c r="D350" i="22" s="1"/>
  <c r="D347" i="22"/>
  <c r="D40" i="22"/>
  <c r="D41" i="22" s="1"/>
  <c r="D38" i="22"/>
  <c r="D501" i="22"/>
  <c r="D402" i="22"/>
  <c r="D403" i="22" s="1"/>
  <c r="D400" i="22"/>
  <c r="D164" i="22"/>
  <c r="D189" i="22"/>
  <c r="D190" i="22" s="1"/>
  <c r="D432" i="22"/>
  <c r="D433" i="22" s="1"/>
  <c r="D430" i="22"/>
  <c r="D82" i="22"/>
  <c r="D96" i="22"/>
  <c r="D97" i="22" s="1"/>
  <c r="D243" i="22"/>
  <c r="D319" i="22"/>
  <c r="D321" i="22"/>
  <c r="D322" i="22" s="1"/>
  <c r="D147" i="22"/>
  <c r="D449" i="22"/>
  <c r="D321" i="20"/>
  <c r="D322" i="20" s="1"/>
  <c r="D319" i="20"/>
  <c r="D432" i="20"/>
  <c r="D433" i="20" s="1"/>
  <c r="D430" i="20"/>
  <c r="D149" i="20"/>
  <c r="D150" i="20" s="1"/>
  <c r="D349" i="20"/>
  <c r="D350" i="20" s="1"/>
  <c r="D501" i="20"/>
  <c r="D286" i="20"/>
  <c r="D288" i="20"/>
  <c r="D289" i="20" s="1"/>
  <c r="D189" i="20"/>
  <c r="D190" i="20" s="1"/>
  <c r="D164" i="20"/>
  <c r="D400" i="20"/>
  <c r="D96" i="20"/>
  <c r="D97" i="20" s="1"/>
  <c r="D245" i="20"/>
  <c r="D246" i="20" s="1"/>
  <c r="D451" i="20"/>
  <c r="D452" i="20" s="1"/>
  <c r="D347" i="20"/>
  <c r="D40" i="20"/>
  <c r="D41" i="20" s="1"/>
  <c r="D449" i="20"/>
  <c r="D286" i="18"/>
  <c r="D288" i="18"/>
  <c r="D289" i="18" s="1"/>
  <c r="D321" i="18"/>
  <c r="D322" i="18" s="1"/>
  <c r="D432" i="18"/>
  <c r="D433" i="18" s="1"/>
  <c r="D501" i="18"/>
  <c r="D96" i="18"/>
  <c r="D97" i="18" s="1"/>
  <c r="D82" i="18"/>
  <c r="D243" i="18"/>
  <c r="D149" i="18"/>
  <c r="D150" i="18" s="1"/>
  <c r="D147" i="18"/>
  <c r="D164" i="18"/>
  <c r="D189" i="18"/>
  <c r="D190" i="18" s="1"/>
  <c r="D400" i="18"/>
  <c r="D402" i="18"/>
  <c r="D403" i="18" s="1"/>
  <c r="D38" i="18"/>
  <c r="D347" i="18"/>
  <c r="D449" i="18"/>
  <c r="D349" i="24" l="1"/>
  <c r="D350" i="24" s="1"/>
  <c r="D349" i="18"/>
  <c r="D350" i="18" s="1"/>
  <c r="D245" i="18"/>
  <c r="D246" i="18" s="1"/>
  <c r="D149" i="22"/>
  <c r="D150" i="22" s="1"/>
  <c r="D288" i="24"/>
  <c r="D289" i="24" s="1"/>
  <c r="D349" i="26"/>
  <c r="D350" i="26" s="1"/>
  <c r="D504" i="26"/>
  <c r="D505" i="26" s="1"/>
  <c r="B12" i="26" s="1"/>
  <c r="D504" i="24"/>
  <c r="D505" i="24" s="1"/>
  <c r="B12" i="24" s="1"/>
  <c r="D504" i="22"/>
  <c r="D505" i="22" s="1"/>
  <c r="B12" i="22" s="1"/>
  <c r="D504" i="20"/>
  <c r="D505" i="20" s="1"/>
  <c r="B12" i="20" s="1"/>
  <c r="D504" i="18"/>
  <c r="D505" i="18" s="1"/>
  <c r="B12" i="18" s="1"/>
  <c r="B125" i="29"/>
  <c r="B53" i="29"/>
  <c r="B93" i="29"/>
  <c r="B75" i="29"/>
  <c r="B128" i="29"/>
  <c r="B101" i="29"/>
  <c r="B100" i="29"/>
  <c r="B55" i="29"/>
  <c r="B99" i="29"/>
  <c r="B126" i="29"/>
  <c r="B80" i="29"/>
  <c r="B116" i="29"/>
  <c r="B89" i="29"/>
  <c r="B107" i="29"/>
  <c r="B71" i="29"/>
  <c r="B98" i="29"/>
  <c r="A8" i="16"/>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<sst xmlns="http://schemas.openxmlformats.org/spreadsheetml/2006/main" count="4463" uniqueCount="478">
  <si>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</si>
  <si>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</si>
  <si>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</si>
  <si>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</si>
  <si>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</si>
  <si>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</si>
  <si>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</si>
  <si>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</si>
  <si>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</si>
  <si>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</si>
  <si>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</si>
  <si>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</si>
  <si>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</si>
  <si>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</si>
  <si>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</si>
  <si>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</si>
  <si>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</si>
  <si>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</si>
  <si>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</si>
  <si>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</si>
  <si>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</si>
  <si>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</si>
  <si>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</si>
  <si>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</si>
  <si>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</si>
  <si>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</si>
  <si>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</si>
  <si>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</si>
  <si>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</si>
  <si>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</si>
  <si>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</si>
  <si>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</si>
  <si>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</si>
  <si>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</si>
  <si>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</si>
  <si>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</si>
  <si>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</si>
  <si>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</si>
  <si>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</si>
  <si>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</si>
  <si>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</si>
  <si>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</si>
  <si>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</si>
  <si>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</si>
  <si>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</si>
  <si>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</si>
  <si>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</si>
  <si>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</si>
  <si>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</si>
  <si>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</si>
  <si>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</si>
  <si>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</si>
  <si>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</si>
  <si>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</si>
  <si>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</si>
  <si>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</si>
  <si>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</si>
  <si>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</si>
  <si>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</si>
  <si>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</si>
  <si>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</si>
  <si>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</si>
  <si>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</si>
  <si>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</si>
  <si>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</si>
  <si>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</si>
  <si>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</si>
  <si>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</si>
  <si>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</si>
  <si>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</si>
  <si>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</si>
  <si>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</si>
  <si>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</si>
  <si>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</si>
  <si>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</si>
  <si>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</si>
  <si>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</si>
  <si>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</si>
  <si>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</si>
  <si>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</si>
  <si>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</si>
  <si>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</si>
  <si>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</si>
  <si>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</si>
  <si>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</si>
  <si>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</si>
  <si>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</si>
  <si>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</si>
  <si>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</si>
  <si>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</si>
  <si>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</si>
  <si>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</si>
  <si>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</si>
  <si>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</si>
  <si>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</si>
  <si>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</si>
  <si>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</si>
  <si>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</si>
  <si>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</si>
  <si>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</si>
  <si>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</si>
  <si>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</si>
  <si>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</si>
  <si>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</si>
  <si>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</si>
  <si>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</si>
  <si>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</si>
  <si>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</si>
  <si>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</si>
  <si>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</si>
  <si>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</si>
  <si>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</si>
  <si>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</si>
  <si>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</si>
  <si>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</si>
  <si>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</si>
  <si>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</si>
  <si>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</si>
  <si>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</si>
  <si>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</si>
  <si>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</si>
  <si>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</si>
  <si>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</si>
  <si>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</si>
  <si>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</si>
  <si>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</si>
  <si>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</si>
  <si>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</si>
  <si>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</si>
  <si>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</si>
  <si>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</si>
  <si>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</si>
  <si>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</si>
  <si>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</si>
  <si>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</si>
  <si>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</si>
  <si>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</si>
  <si>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</si>
  <si>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</si>
  <si>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</si>
  <si>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</si>
  <si>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</si>
  <si>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</si>
  <si>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</si>
  <si>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</si>
  <si>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</si>
  <si>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</si>
  <si>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</si>
  <si>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</si>
  <si>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</si>
  <si>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</si>
  <si>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</si>
  <si>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</si>
  <si>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</si>
  <si>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</si>
  <si>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</si>
  <si>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</si>
  <si>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</si>
  <si>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</si>
  <si>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</si>
  <si>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</si>
  <si>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</si>
  <si>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</si>
  <si>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</si>
  <si>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</si>
  <si>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</si>
  <si>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</si>
  <si>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</si>
  <si>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</si>
  <si>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</si>
  <si>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</si>
  <si>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</si>
  <si>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</si>
  <si>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</si>
  <si>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</si>
  <si>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</si>
  <si>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</si>
  <si>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</si>
  <si>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</si>
  <si>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</si>
  <si>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</si>
  <si>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</si>
  <si>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</si>
  <si>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</si>
  <si>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</si>
  <si>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</si>
  <si>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</si>
  <si>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</si>
  <si>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</si>
  <si>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</si>
  <si>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</si>
  <si>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</si>
  <si>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</si>
  <si>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</si>
  <si>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</si>
  <si>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</si>
  <si>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</si>
  <si>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</si>
  <si>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</si>
  <si>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</si>
  <si>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</si>
  <si>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</si>
  <si>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</si>
  <si>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</si>
  <si>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</si>
  <si>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</si>
  <si>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</si>
  <si>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</si>
  <si>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</si>
  <si>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</si>
  <si>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</si>
  <si>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</si>
  <si>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</si>
  <si>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</si>
  <si>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</si>
  <si>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</si>
  <si>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</si>
  <si>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</si>
  <si>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</si>
  <si>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</si>
  <si>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</si>
  <si>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</si>
  <si>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</si>
  <si>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</si>
  <si>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</si>
  <si>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</si>
  <si>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</si>
  <si>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</si>
  <si>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</si>
  <si>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</si>
  <si>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</si>
  <si>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</si>
  <si>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</si>
  <si>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</si>
  <si>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</si>
  <si>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</si>
  <si>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</si>
  <si>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</si>
  <si>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</si>
  <si>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</si>
  <si>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</si>
  <si>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</si>
  <si>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</si>
  <si>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</si>
  <si>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</si>
  <si>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</si>
  <si>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</si>
  <si>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</si>
  <si>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</si>
  <si>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</si>
  <si>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</si>
  <si>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</si>
  <si>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</si>
  <si>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</si>
  <si>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</si>
  <si>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</si>
  <si>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</si>
  <si>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</si>
  <si>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</si>
  <si>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</si>
  <si>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</si>
  <si>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</si>
  <si>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</si>
  <si>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</si>
  <si>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</si>
  <si>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</si>
  <si>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</si>
  <si>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</si>
  <si>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</si>
  <si>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</si>
  <si>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</si>
  <si>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</si>
  <si>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</si>
  <si>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</si>
  <si>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</si>
  <si>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</si>
  <si>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</si>
  <si>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</si>
  <si>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</si>
  <si>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</si>
  <si>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</si>
  <si>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</si>
  <si>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</si>
  <si>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</si>
  <si>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</si>
  <si>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</si>
  <si>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</si>
  <si>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</si>
  <si>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</si>
  <si>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</si>
  <si>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</si>
  <si>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</si>
  <si>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</si>
  <si>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</si>
  <si>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</si>
  <si>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</si>
  <si>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</si>
  <si>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</si>
  <si>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</si>
  <si>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</si>
  <si>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</si>
  <si>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</si>
  <si>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</si>
  <si>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</si>
  <si>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</si>
  <si>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</si>
  <si>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</si>
  <si>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</si>
  <si>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</si>
  <si>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</si>
  <si>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</si>
  <si>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</si>
  <si>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</si>
  <si>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</si>
  <si>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</si>
  <si>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</si>
  <si>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</si>
  <si>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</si>
  <si>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</si>
  <si>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</si>
  <si>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</si>
  <si>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</si>
  <si>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</si>
  <si>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</si>
  <si>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</si>
  <si>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</si>
  <si>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</si>
  <si>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</si>
  <si>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</si>
  <si>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</si>
  <si>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</si>
  <si>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</si>
  <si>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</si>
  <si>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</si>
  <si>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</si>
  <si>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</si>
  <si>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</si>
  <si>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</si>
  <si>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</si>
  <si>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</si>
  <si>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</si>
  <si>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</si>
  <si>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</si>
  <si>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</si>
  <si>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</si>
  <si>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</si>
  <si>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</si>
  <si>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</si>
  <si>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</si>
  <si>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</si>
  <si>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</si>
  <si>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</si>
  <si>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</si>
  <si>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</si>
  <si>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</si>
  <si>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</si>
  <si>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</si>
  <si>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</si>
  <si>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</si>
  <si>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</si>
  <si>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</si>
  <si>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</si>
  <si>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</si>
  <si>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</si>
  <si>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</si>
  <si>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</si>
  <si>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</si>
  <si>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</si>
  <si>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</si>
  <si>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</si>
  <si>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</si>
  <si>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</si>
  <si>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</si>
  <si>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</si>
  <si>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</si>
  <si>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</si>
  <si>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</si>
  <si>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</si>
  <si>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</si>
  <si>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</si>
  <si>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</si>
  <si>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</si>
  <si>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</si>
  <si>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</si>
  <si>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</si>
  <si>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</si>
  <si>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</si>
  <si>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</si>
  <si>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</si>
  <si>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</si>
  <si>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</si>
  <si>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</si>
  <si>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</si>
  <si>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</si>
  <si>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</si>
  <si>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</si>
  <si>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</si>
  <si>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</si>
  <si>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</si>
  <si>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</si>
  <si>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</si>
  <si>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</si>
  <si>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</si>
  <si>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</si>
  <si>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</si>
  <si>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</si>
  <si>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</si>
  <si>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</si>
  <si>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</si>
  <si>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</si>
  <si>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</si>
  <si>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Boumhal</t>
  </si>
  <si>
    <t>Dr Hend KAMOUN</t>
  </si>
  <si>
    <t>Directeur magasin et chefs rayons</t>
  </si>
  <si>
    <t>manque d'enregistrement du contrôle a la reception des poissons livrés par l'entrepot</t>
  </si>
  <si>
    <t>les certificats de salubrité ne sont pas communiquées au magasin, manque d'enregistrement du contrôle a la reception des produits surgelés chahia acceptés le 06/03/17, manque d'enregistrement du contrôle etiquetage, DLC et de la presence du certificat de salubrité sur les fiches de controle à la reception</t>
  </si>
  <si>
    <t xml:space="preserve">Les circuits d'évacuation des déchets et de la réception de matière première étaient confondus: risque de contamination croisée. Une instruction évoquant les horaires de sortie des déchets est à prévoir. </t>
  </si>
  <si>
    <t>manque du thermomètre a sonde</t>
  </si>
  <si>
    <t>utilisation d'un bouchon d'eau de javel pour 4l d'eau (une formation sur place a été faite), prevoir un gobelet pour le dosage de l'eau de javel</t>
  </si>
  <si>
    <t>le batteur nécessite un entretien vu que le revetement de cet équipement est décollé avec risque de chutes de corps étrangers dans les préparations</t>
  </si>
  <si>
    <t>température verifiée au linéaire est 5°C</t>
  </si>
  <si>
    <t>eau tiede dans tous les rayons</t>
  </si>
  <si>
    <t>veiller à enregistrer sur la fiche de suivi des corps étrangers et a la remplir quotidiennement</t>
  </si>
  <si>
    <t>1/La boulangerie ouvrait sur le couloir du local poubelle de la boucherie. Prévoir des rideaux lanières à ce niveau.
2/Le revêtement du sol du laboratoire était usé et troué, des carreaux de carrelage étaient  démontés et/ou fissurés.</t>
  </si>
  <si>
    <t>L'afficheur n'était pas fonctionnel le jour de l'audit.</t>
  </si>
  <si>
    <t>Revêtement usée du meuble froid.</t>
  </si>
  <si>
    <t>résultats des analyses non communiqués au nouveau directeur magasin</t>
  </si>
  <si>
    <t>filtres de la hotte en cours de nettoyage</t>
  </si>
  <si>
    <t>manque d'enregistrement des températures du meuble réfrigéré pour le mois de fevrier 2017</t>
  </si>
  <si>
    <t>manque d'etancheité au niveau de la porte de la chambre froide negative</t>
  </si>
  <si>
    <t>température verifiée est 4,1°C et température affichée 3,0°C</t>
  </si>
  <si>
    <t>afficher l'instruction de desinfection des legumes et œufs, manque de troplein pour boucher le bac et absence de gobelet pour dosage de l'eau de javel. (Une formation a été faite sur place)</t>
  </si>
  <si>
    <t>produit mini financier  fabriqué sur place identifié par produit décongelé a ne pas recongeler.
étiquette illisible, revoir le format de l’étiquette pour chouquette à la crème et soiréex12. etiquette tarte chocolat et gateau café contient dans la composition fruits secs alors que les produits n'en contiennent pas,  etiquette cake sorgho ne contient pas sorgho et contient raisin sec alors que le cake ne comprend pas raisin sec</t>
  </si>
  <si>
    <t>Revoir l’emplacement de la presse cartons qui est placée devant le monte charges actuellement, elle entrave le passage vers le monte charge</t>
  </si>
  <si>
    <t>Assurer l'identification des fromages entamés</t>
  </si>
  <si>
    <t>ancienne version de fiche de tracabilité utilisée</t>
  </si>
  <si>
    <t>5 thermomètres afficheurs sont non fonctionnels aux meubles fromages/charcuterie. Température vérifiées est 0,3°C</t>
  </si>
  <si>
    <t>Cheveux partiellement couverts pour le personnel feminin de volaille trad, manque de chaussures de travail pour le personnel boucherie</t>
  </si>
  <si>
    <t>DLC merguez dinde sur l'étiquette carrefour 14/03/17&gt; DLC du fournisseur 12/03/17</t>
  </si>
  <si>
    <t>ancienne version de fiches de tracabilité utilisée (une formation a été faite sur place)</t>
  </si>
  <si>
    <t>poubelle a pedale du traiteur cassée, poubelle volaille trad sans couvercle</t>
  </si>
  <si>
    <t>éviter d'entreposer les sacs d'emballages à meme le sol</t>
  </si>
  <si>
    <t>Le sol dans le laboratoire était crevassé.</t>
  </si>
  <si>
    <t>Jointures déchiquetées de la chambre froide des volailles.</t>
  </si>
  <si>
    <t>fuite d'eau au niveau de l'evaporateur de la chambre froide volailles</t>
  </si>
  <si>
    <t>Deux afficheurs étaient installés au niveau du meuble froid boucherie, un seul était fonctionnel. Température affichée au linéaire 2°C et température vérifiée 1,3°C</t>
  </si>
  <si>
    <t>Les tubes néons dans la chambre froide n'étaient pas protégés. Néon non fonctionnel au niveau chambre froide positive</t>
  </si>
  <si>
    <t>fuite d'eau au niveau de l'evaporateur de la chambre froide positive</t>
  </si>
  <si>
    <t>chambre froide négative en réparation</t>
  </si>
  <si>
    <t>température verifiée est -17°C et Température affichée est -20°C</t>
  </si>
  <si>
    <t>Les tuyaux d'évacuation des eaux de glaçage de l'étal étaient décalés par rapport au système de drainage mis en place, des seaux de récupération étaient utilisés. Déposer l'étal de manière à assurer l'évacuation directe de l'eau dans le système de drainage installé.</t>
  </si>
  <si>
    <t>rapport non communiqué au nouveau chef de réception, manque du plan d'action pour le rayon poissonnerie, fleg, epices olives</t>
  </si>
  <si>
    <t>palette sale dans la chambre froide</t>
  </si>
  <si>
    <t>etiquetage du fournisseur le ptit fresh non conforme: manque de l'indication de la température de conservation</t>
  </si>
  <si>
    <t>sol sale sous le linéaire</t>
  </si>
  <si>
    <t xml:space="preserve">Traces de rouille au niveau du sol de la chambre froide </t>
  </si>
  <si>
    <t>nécessité de repeindre le sol et murs de la réserve</t>
  </si>
  <si>
    <t>préence de toiles d'araignée sur les murs</t>
  </si>
  <si>
    <t>présence d'oiseaux au niveau de la réserve sèche</t>
  </si>
  <si>
    <t>manque d'eclairage au niveau de la chambre froide positive</t>
  </si>
  <si>
    <t>Eviter de tapisser les palettes par du carton</t>
  </si>
  <si>
    <t>revoir avec le fournisseur le remplissage des bidons d'huile d'olives 2L: différents niveaux d'huiles ont été constatés</t>
  </si>
  <si>
    <t>Le local poubelle était sale, une odeur nauséabonde s'en dégageait. Traces de moisissures au niveau plafond et murs de ce local</t>
  </si>
  <si>
    <t>L'huile de friture usagée était entreposée dans une citerne non identifiée devant la porte de la chambre froide des matières premières (traiteur) . Siphon colmaté par les dechets au niveau couloir chambres froides</t>
  </si>
  <si>
    <t>Les dernieres analyses coproparasitologiques datent de juin 2016</t>
  </si>
  <si>
    <t>plan de formation non recu</t>
  </si>
  <si>
    <t>Prévoir des moustiquaires au niveau des fenêtres des sanitaires.</t>
  </si>
  <si>
    <t>Absence des distributeurs savon dans les sanitaires et dans le rayon charcuteries/fromages.</t>
  </si>
  <si>
    <t>Absence des distributeurs papier dans les sanitaires et les rayons poissonnerie et charcuteries/fromages, ceux des rayons traiteur, boucherie et pâtisserie étaient dépourvus de leur cache.</t>
  </si>
  <si>
    <t>Le lave-main dans la boulangerie n'était pas fonctionnel.</t>
  </si>
  <si>
    <t>Développement de rouille au niveau du:
1/ Sol des laboratoires et des plonges de la pâtisserie et de la boucherie 
2/ Revêtement murale des chambres froides charcuteries/fromages et chambre de pousse pâtisserie
3/ Portières fleg.</t>
  </si>
  <si>
    <t>La station de nettoyage dans la boucherie était dépourvue de pistolet, absence de station de nettoyage au traiteur et en poissonnerie</t>
  </si>
  <si>
    <t>Absence de DEIV au niveau du stand de cuisson traiteur, du meuble d'exposition trad de la boucherie et dans le local poubelle.</t>
  </si>
  <si>
    <t>vente des merguez fabriqués le 08/03/17 pendant le 09/03/17 et le 10/03/17 (une formation a été faite sur place)</t>
  </si>
  <si>
    <t>absence de thermometre a sonde</t>
  </si>
  <si>
    <t>absence du thermometre a sonde</t>
  </si>
  <si>
    <t>presence de toiles d'araignée au niveau de la réserve</t>
  </si>
  <si>
    <t>utilisation de la fiche d'enregistrement des températures de la boucherie TRAD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</si>
</sst>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6" fillId="2" borderId="1" xfId="1" applyNumberFormat="1" applyFont="1" applyFill="1" applyBorder="1" applyAlignment="1" applyProtection="1">
      <alignment horizontal="lef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c:v>
                </c:pt>
                <c:pt idx="1">
                  <c:v>0</c:v>
                </c:pt>
                <c:pt idx="2">
                  <c:v>0</c:v>
                </c:pt>
                <c:pt idx="3">
                  <c:v>0</c:v>
                </c:pt>
                <c:pt idx="4">
                  <c:v>0</c:v>
                </c:pt>
                <c:pt idx="5">
                  <c:v>0</c:v>
                </c:pt>
              </c:numCache>
            </c:numRef>
          </c:val>
          <c:extLst>
            <c:ext xmlns:c16="http://schemas.microsoft.com/office/drawing/2014/chart" uri="{C3380CC4-5D6E-409C-BE32-E72D297353CC}">
              <c16:uniqueId val="{00000000-DE58-4CC1-9FC3-9416EE6C86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DE58-4CC1-9FC3-9416EE6C86AB}"/>
            </c:ext>
          </c:extLst>
        </c:ser>
        <c:dLbls>
          <c:showLegendKey val="0"/>
          <c:showVal val="1"/>
          <c:showCatName val="0"/>
          <c:showSerName val="0"/>
          <c:showPercent val="0"/>
          <c:showBubbleSize val="0"/>
        </c:dLbls>
        <c:gapWidth val="75"/>
        <c:overlap val="40"/>
        <c:axId val="246438560"/>
        <c:axId val="246439120"/>
      </c:barChart>
      <c:catAx>
        <c:axId val="24643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439120"/>
        <c:crosses val="autoZero"/>
        <c:auto val="1"/>
        <c:lblAlgn val="ctr"/>
        <c:lblOffset val="100"/>
        <c:noMultiLvlLbl val="0"/>
      </c:catAx>
      <c:valAx>
        <c:axId val="24643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43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extLst>
            <c:ext xmlns:c16="http://schemas.microsoft.com/office/drawing/2014/chart" uri="{C3380CC4-5D6E-409C-BE32-E72D297353CC}">
              <c16:uniqueId val="{00000000-1910-4900-9C35-70863A11D9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910-4900-9C35-70863A11D9B2}"/>
            </c:ext>
          </c:extLst>
        </c:ser>
        <c:dLbls>
          <c:showLegendKey val="0"/>
          <c:showVal val="1"/>
          <c:showCatName val="0"/>
          <c:showSerName val="0"/>
          <c:showPercent val="0"/>
          <c:showBubbleSize val="0"/>
        </c:dLbls>
        <c:gapWidth val="75"/>
        <c:overlap val="40"/>
        <c:axId val="247403824"/>
        <c:axId val="247404384"/>
      </c:barChart>
      <c:catAx>
        <c:axId val="24740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404384"/>
        <c:crosses val="autoZero"/>
        <c:auto val="1"/>
        <c:lblAlgn val="ctr"/>
        <c:lblOffset val="100"/>
        <c:noMultiLvlLbl val="0"/>
      </c:catAx>
      <c:valAx>
        <c:axId val="24740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40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5EF1-4A6F-B2C7-653D3B4C9A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5EF1-4A6F-B2C7-653D3B4C9A87}"/>
            </c:ext>
          </c:extLst>
        </c:ser>
        <c:dLbls>
          <c:showLegendKey val="0"/>
          <c:showVal val="1"/>
          <c:showCatName val="0"/>
          <c:showSerName val="0"/>
          <c:showPercent val="0"/>
          <c:showBubbleSize val="0"/>
        </c:dLbls>
        <c:gapWidth val="75"/>
        <c:overlap val="40"/>
        <c:axId val="247217056"/>
        <c:axId val="247217616"/>
      </c:barChart>
      <c:catAx>
        <c:axId val="24721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217616"/>
        <c:crosses val="autoZero"/>
        <c:auto val="1"/>
        <c:lblAlgn val="ctr"/>
        <c:lblOffset val="100"/>
        <c:noMultiLvlLbl val="0"/>
      </c:catAx>
      <c:valAx>
        <c:axId val="24721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21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D72F-4B60-AB9C-6C3A9692D6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D72F-4B60-AB9C-6C3A9692D633}"/>
            </c:ext>
          </c:extLst>
        </c:ser>
        <c:dLbls>
          <c:showLegendKey val="0"/>
          <c:showVal val="1"/>
          <c:showCatName val="0"/>
          <c:showSerName val="0"/>
          <c:showPercent val="0"/>
          <c:showBubbleSize val="0"/>
        </c:dLbls>
        <c:gapWidth val="75"/>
        <c:overlap val="40"/>
        <c:axId val="247734496"/>
        <c:axId val="247735056"/>
      </c:barChart>
      <c:catAx>
        <c:axId val="24773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735056"/>
        <c:crosses val="autoZero"/>
        <c:auto val="1"/>
        <c:lblAlgn val="ctr"/>
        <c:lblOffset val="100"/>
        <c:noMultiLvlLbl val="0"/>
      </c:catAx>
      <c:valAx>
        <c:axId val="24773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73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D8B4-4BDC-A8B8-C351196453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D8B4-4BDC-A8B8-C35119645393}"/>
            </c:ext>
          </c:extLst>
        </c:ser>
        <c:dLbls>
          <c:showLegendKey val="0"/>
          <c:showVal val="1"/>
          <c:showCatName val="0"/>
          <c:showSerName val="0"/>
          <c:showPercent val="0"/>
          <c:showBubbleSize val="0"/>
        </c:dLbls>
        <c:gapWidth val="75"/>
        <c:overlap val="40"/>
        <c:axId val="248069824"/>
        <c:axId val="248070384"/>
      </c:barChart>
      <c:catAx>
        <c:axId val="24806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070384"/>
        <c:crosses val="autoZero"/>
        <c:auto val="1"/>
        <c:lblAlgn val="ctr"/>
        <c:lblOffset val="100"/>
        <c:noMultiLvlLbl val="0"/>
      </c:catAx>
      <c:valAx>
        <c:axId val="24807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806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0.92307692307692313</c:v>
                </c:pt>
                <c:pt idx="1">
                  <c:v>0</c:v>
                </c:pt>
                <c:pt idx="2">
                  <c:v>0</c:v>
                </c:pt>
                <c:pt idx="3">
                  <c:v>0</c:v>
                </c:pt>
                <c:pt idx="4">
                  <c:v>0</c:v>
                </c:pt>
                <c:pt idx="5">
                  <c:v>0</c:v>
                </c:pt>
              </c:numCache>
            </c:numRef>
          </c:val>
          <c:extLst>
            <c:ext xmlns:c16="http://schemas.microsoft.com/office/drawing/2014/chart" uri="{C3380CC4-5D6E-409C-BE32-E72D297353CC}">
              <c16:uniqueId val="{00000000-921D-4F66-9813-C05C52E149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921D-4F66-9813-C05C52E14952}"/>
            </c:ext>
          </c:extLst>
        </c:ser>
        <c:dLbls>
          <c:showLegendKey val="0"/>
          <c:showVal val="1"/>
          <c:showCatName val="0"/>
          <c:showSerName val="0"/>
          <c:showPercent val="0"/>
          <c:showBubbleSize val="0"/>
        </c:dLbls>
        <c:gapWidth val="75"/>
        <c:overlap val="40"/>
        <c:axId val="248073184"/>
        <c:axId val="248073744"/>
      </c:barChart>
      <c:catAx>
        <c:axId val="24807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073744"/>
        <c:crosses val="autoZero"/>
        <c:auto val="1"/>
        <c:lblAlgn val="ctr"/>
        <c:lblOffset val="100"/>
        <c:noMultiLvlLbl val="0"/>
      </c:catAx>
      <c:valAx>
        <c:axId val="24807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807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4B0-417F-B9A3-CEF851ECDF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14B0-417F-B9A3-CEF851ECDFF0}"/>
            </c:ext>
          </c:extLst>
        </c:ser>
        <c:dLbls>
          <c:showLegendKey val="0"/>
          <c:showVal val="1"/>
          <c:showCatName val="0"/>
          <c:showSerName val="0"/>
          <c:showPercent val="0"/>
          <c:showBubbleSize val="0"/>
        </c:dLbls>
        <c:gapWidth val="75"/>
        <c:overlap val="40"/>
        <c:axId val="248076544"/>
        <c:axId val="247686400"/>
      </c:barChart>
      <c:catAx>
        <c:axId val="24807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86400"/>
        <c:crosses val="autoZero"/>
        <c:auto val="1"/>
        <c:lblAlgn val="ctr"/>
        <c:lblOffset val="100"/>
        <c:noMultiLvlLbl val="0"/>
      </c:catAx>
      <c:valAx>
        <c:axId val="24768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807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0.75416666666666665</c:v>
                </c:pt>
                <c:pt idx="1">
                  <c:v>0</c:v>
                </c:pt>
                <c:pt idx="2">
                  <c:v>0</c:v>
                </c:pt>
                <c:pt idx="3">
                  <c:v>0</c:v>
                </c:pt>
                <c:pt idx="4">
                  <c:v>0</c:v>
                </c:pt>
                <c:pt idx="5">
                  <c:v>0</c:v>
                </c:pt>
              </c:numCache>
            </c:numRef>
          </c:val>
          <c:extLst>
            <c:ext xmlns:c16="http://schemas.microsoft.com/office/drawing/2014/chart" uri="{C3380CC4-5D6E-409C-BE32-E72D297353CC}">
              <c16:uniqueId val="{00000000-8315-47F5-9D10-3D56CEC696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8315-47F5-9D10-3D56CEC696EE}"/>
            </c:ext>
          </c:extLst>
        </c:ser>
        <c:dLbls>
          <c:showLegendKey val="0"/>
          <c:showVal val="1"/>
          <c:showCatName val="0"/>
          <c:showSerName val="0"/>
          <c:showPercent val="0"/>
          <c:showBubbleSize val="0"/>
        </c:dLbls>
        <c:gapWidth val="75"/>
        <c:overlap val="40"/>
        <c:axId val="247689200"/>
        <c:axId val="247689760"/>
      </c:barChart>
      <c:catAx>
        <c:axId val="24768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89760"/>
        <c:crosses val="autoZero"/>
        <c:auto val="1"/>
        <c:lblAlgn val="ctr"/>
        <c:lblOffset val="100"/>
        <c:noMultiLvlLbl val="0"/>
      </c:catAx>
      <c:valAx>
        <c:axId val="24768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68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0.90344827586206899</c:v>
                </c:pt>
                <c:pt idx="1">
                  <c:v>0</c:v>
                </c:pt>
                <c:pt idx="2">
                  <c:v>0</c:v>
                </c:pt>
                <c:pt idx="3">
                  <c:v>0</c:v>
                </c:pt>
                <c:pt idx="4">
                  <c:v>0</c:v>
                </c:pt>
                <c:pt idx="5">
                  <c:v>0</c:v>
                </c:pt>
              </c:numCache>
            </c:numRef>
          </c:val>
          <c:extLst>
            <c:ext xmlns:c16="http://schemas.microsoft.com/office/drawing/2014/chart" uri="{C3380CC4-5D6E-409C-BE32-E72D297353CC}">
              <c16:uniqueId val="{00000000-BCAF-48BC-9F69-A11A19645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BCAF-48BC-9F69-A11A19645ACA}"/>
            </c:ext>
          </c:extLst>
        </c:ser>
        <c:dLbls>
          <c:showLegendKey val="0"/>
          <c:showVal val="1"/>
          <c:showCatName val="0"/>
          <c:showSerName val="0"/>
          <c:showPercent val="0"/>
          <c:showBubbleSize val="0"/>
        </c:dLbls>
        <c:gapWidth val="75"/>
        <c:overlap val="40"/>
        <c:axId val="247692560"/>
        <c:axId val="247693120"/>
      </c:barChart>
      <c:catAx>
        <c:axId val="24769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93120"/>
        <c:crosses val="autoZero"/>
        <c:auto val="1"/>
        <c:lblAlgn val="ctr"/>
        <c:lblOffset val="100"/>
        <c:noMultiLvlLbl val="0"/>
      </c:catAx>
      <c:valAx>
        <c:axId val="24769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69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0.82880747126436782</c:v>
                </c:pt>
                <c:pt idx="1">
                  <c:v>0</c:v>
                </c:pt>
                <c:pt idx="2">
                  <c:v>0</c:v>
                </c:pt>
                <c:pt idx="3">
                  <c:v>0</c:v>
                </c:pt>
                <c:pt idx="4">
                  <c:v>0</c:v>
                </c:pt>
                <c:pt idx="5">
                  <c:v>0</c:v>
                </c:pt>
              </c:numCache>
            </c:numRef>
          </c:val>
          <c:extLst>
            <c:ext xmlns:c16="http://schemas.microsoft.com/office/drawing/2014/chart" uri="{C3380CC4-5D6E-409C-BE32-E72D297353CC}">
              <c16:uniqueId val="{00000000-E6B5-43D9-8052-28A5A003E9A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E6B5-43D9-8052-28A5A003E9A0}"/>
            </c:ext>
          </c:extLst>
        </c:ser>
        <c:dLbls>
          <c:showLegendKey val="0"/>
          <c:showVal val="0"/>
          <c:showCatName val="0"/>
          <c:showSerName val="0"/>
          <c:showPercent val="0"/>
          <c:showBubbleSize val="0"/>
        </c:dLbls>
        <c:gapWidth val="75"/>
        <c:overlap val="-25"/>
        <c:axId val="247894800"/>
        <c:axId val="247895360"/>
        <c:extLst/>
      </c:barChart>
      <c:catAx>
        <c:axId val="2478948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895360"/>
        <c:crosses val="autoZero"/>
        <c:auto val="1"/>
        <c:lblAlgn val="ctr"/>
        <c:lblOffset val="100"/>
        <c:noMultiLvlLbl val="0"/>
      </c:catAx>
      <c:valAx>
        <c:axId val="247895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789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2B-4AC6-8632-D165E0AAA3A4}"/>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2B-4AC6-8632-D165E0AAA3A4}"/>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2B-4AC6-8632-D165E0AAA3A4}"/>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2B-4AC6-8632-D165E0AAA3A4}"/>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2B-4AC6-8632-D165E0AAA3A4}"/>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2B-4AC6-8632-D165E0AAA3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0.73760714285714291</c:v>
                </c:pt>
                <c:pt idx="1">
                  <c:v>0</c:v>
                </c:pt>
                <c:pt idx="2">
                  <c:v>0</c:v>
                </c:pt>
                <c:pt idx="3">
                  <c:v>0</c:v>
                </c:pt>
                <c:pt idx="4">
                  <c:v>0</c:v>
                </c:pt>
                <c:pt idx="5">
                  <c:v>0</c:v>
                </c:pt>
              </c:numCache>
            </c:numRef>
          </c:val>
          <c:extLst>
            <c:ext xmlns:c16="http://schemas.microsoft.com/office/drawing/2014/chart" uri="{C3380CC4-5D6E-409C-BE32-E72D297353CC}">
              <c16:uniqueId val="{00000006-BD2B-4AC6-8632-D165E0AAA3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D2B-4AC6-8632-D165E0AAA3A4}"/>
            </c:ext>
          </c:extLst>
        </c:ser>
        <c:dLbls>
          <c:showLegendKey val="0"/>
          <c:showVal val="1"/>
          <c:showCatName val="0"/>
          <c:showSerName val="0"/>
          <c:showPercent val="0"/>
          <c:showBubbleSize val="0"/>
        </c:dLbls>
        <c:gapWidth val="65"/>
        <c:axId val="248045792"/>
        <c:axId val="248046352"/>
        <c:extLst/>
      </c:barChart>
      <c:catAx>
        <c:axId val="24804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046352"/>
        <c:crosses val="autoZero"/>
        <c:auto val="1"/>
        <c:lblAlgn val="ctr"/>
        <c:lblOffset val="100"/>
        <c:noMultiLvlLbl val="0"/>
      </c:catAx>
      <c:valAx>
        <c:axId val="24804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804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0.92105263157894735</c:v>
                </c:pt>
                <c:pt idx="1">
                  <c:v>0</c:v>
                </c:pt>
                <c:pt idx="2">
                  <c:v>0</c:v>
                </c:pt>
                <c:pt idx="3">
                  <c:v>0</c:v>
                </c:pt>
                <c:pt idx="4">
                  <c:v>0</c:v>
                </c:pt>
                <c:pt idx="5">
                  <c:v>0</c:v>
                </c:pt>
              </c:numCache>
            </c:numRef>
          </c:val>
          <c:extLst>
            <c:ext xmlns:c16="http://schemas.microsoft.com/office/drawing/2014/chart" uri="{C3380CC4-5D6E-409C-BE32-E72D297353CC}">
              <c16:uniqueId val="{00000000-C8FD-429C-B8EC-675B1BA490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C8FD-429C-B8EC-675B1BA49087}"/>
            </c:ext>
          </c:extLst>
        </c:ser>
        <c:dLbls>
          <c:showLegendKey val="0"/>
          <c:showVal val="1"/>
          <c:showCatName val="0"/>
          <c:showSerName val="0"/>
          <c:showPercent val="0"/>
          <c:showBubbleSize val="0"/>
        </c:dLbls>
        <c:gapWidth val="75"/>
        <c:overlap val="40"/>
        <c:axId val="246441920"/>
        <c:axId val="246442480"/>
      </c:barChart>
      <c:catAx>
        <c:axId val="246441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442480"/>
        <c:crosses val="autoZero"/>
        <c:auto val="1"/>
        <c:lblAlgn val="ctr"/>
        <c:lblOffset val="100"/>
        <c:noMultiLvlLbl val="0"/>
      </c:catAx>
      <c:valAx>
        <c:axId val="24644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44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0.86111111111111116</c:v>
                </c:pt>
                <c:pt idx="1">
                  <c:v>0</c:v>
                </c:pt>
                <c:pt idx="2">
                  <c:v>0</c:v>
                </c:pt>
                <c:pt idx="3">
                  <c:v>0</c:v>
                </c:pt>
                <c:pt idx="4">
                  <c:v>0</c:v>
                </c:pt>
                <c:pt idx="5">
                  <c:v>0</c:v>
                </c:pt>
              </c:numCache>
            </c:numRef>
          </c:val>
          <c:extLst>
            <c:ext xmlns:c16="http://schemas.microsoft.com/office/drawing/2014/chart" uri="{C3380CC4-5D6E-409C-BE32-E72D297353CC}">
              <c16:uniqueId val="{00000000-0C27-4D66-B3A9-5301FA156A2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0C27-4D66-B3A9-5301FA156A25}"/>
            </c:ext>
          </c:extLst>
        </c:ser>
        <c:dLbls>
          <c:showLegendKey val="0"/>
          <c:showVal val="1"/>
          <c:showCatName val="0"/>
          <c:showSerName val="0"/>
          <c:showPercent val="0"/>
          <c:showBubbleSize val="0"/>
        </c:dLbls>
        <c:gapWidth val="75"/>
        <c:overlap val="40"/>
        <c:axId val="224502016"/>
        <c:axId val="224502576"/>
      </c:barChart>
      <c:catAx>
        <c:axId val="22450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502576"/>
        <c:crosses val="autoZero"/>
        <c:auto val="1"/>
        <c:lblAlgn val="ctr"/>
        <c:lblOffset val="100"/>
        <c:noMultiLvlLbl val="0"/>
      </c:catAx>
      <c:valAx>
        <c:axId val="22450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50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c:v>
                </c:pt>
                <c:pt idx="2">
                  <c:v>0</c:v>
                </c:pt>
                <c:pt idx="3">
                  <c:v>0</c:v>
                </c:pt>
                <c:pt idx="4">
                  <c:v>0</c:v>
                </c:pt>
                <c:pt idx="5">
                  <c:v>0</c:v>
                </c:pt>
              </c:numCache>
            </c:numRef>
          </c:val>
          <c:extLst>
            <c:ext xmlns:c16="http://schemas.microsoft.com/office/drawing/2014/chart" uri="{C3380CC4-5D6E-409C-BE32-E72D297353CC}">
              <c16:uniqueId val="{00000000-639C-4DA3-8FAA-6A05164D2A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639C-4DA3-8FAA-6A05164D2A6C}"/>
            </c:ext>
          </c:extLst>
        </c:ser>
        <c:dLbls>
          <c:showLegendKey val="0"/>
          <c:showVal val="1"/>
          <c:showCatName val="0"/>
          <c:showSerName val="0"/>
          <c:showPercent val="0"/>
          <c:showBubbleSize val="0"/>
        </c:dLbls>
        <c:gapWidth val="75"/>
        <c:overlap val="40"/>
        <c:axId val="224505376"/>
        <c:axId val="224505936"/>
      </c:barChart>
      <c:catAx>
        <c:axId val="22450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505936"/>
        <c:crosses val="autoZero"/>
        <c:auto val="1"/>
        <c:lblAlgn val="ctr"/>
        <c:lblOffset val="100"/>
        <c:noMultiLvlLbl val="0"/>
      </c:catAx>
      <c:valAx>
        <c:axId val="22450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50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c:v>
                </c:pt>
                <c:pt idx="2">
                  <c:v>0</c:v>
                </c:pt>
                <c:pt idx="3">
                  <c:v>0</c:v>
                </c:pt>
                <c:pt idx="4">
                  <c:v>0</c:v>
                </c:pt>
                <c:pt idx="5">
                  <c:v>0</c:v>
                </c:pt>
              </c:numCache>
            </c:numRef>
          </c:val>
          <c:extLst>
            <c:ext xmlns:c16="http://schemas.microsoft.com/office/drawing/2014/chart" uri="{C3380CC4-5D6E-409C-BE32-E72D297353CC}">
              <c16:uniqueId val="{00000000-5211-4520-9DBD-9A7EAD3162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5211-4520-9DBD-9A7EAD31625E}"/>
            </c:ext>
          </c:extLst>
        </c:ser>
        <c:dLbls>
          <c:showLegendKey val="0"/>
          <c:showVal val="1"/>
          <c:showCatName val="0"/>
          <c:showSerName val="0"/>
          <c:showPercent val="0"/>
          <c:showBubbleSize val="0"/>
        </c:dLbls>
        <c:gapWidth val="75"/>
        <c:overlap val="40"/>
        <c:axId val="225018704"/>
        <c:axId val="225019264"/>
      </c:barChart>
      <c:catAx>
        <c:axId val="22501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019264"/>
        <c:crosses val="autoZero"/>
        <c:auto val="1"/>
        <c:lblAlgn val="ctr"/>
        <c:lblOffset val="100"/>
        <c:noMultiLvlLbl val="0"/>
      </c:catAx>
      <c:valAx>
        <c:axId val="225019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01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c:v>
                </c:pt>
                <c:pt idx="2">
                  <c:v>0</c:v>
                </c:pt>
                <c:pt idx="3">
                  <c:v>0</c:v>
                </c:pt>
                <c:pt idx="4">
                  <c:v>0</c:v>
                </c:pt>
                <c:pt idx="5">
                  <c:v>0</c:v>
                </c:pt>
              </c:numCache>
            </c:numRef>
          </c:val>
          <c:extLst>
            <c:ext xmlns:c16="http://schemas.microsoft.com/office/drawing/2014/chart" uri="{C3380CC4-5D6E-409C-BE32-E72D297353CC}">
              <c16:uniqueId val="{00000000-F61A-4C81-9B4C-2FE5DB576F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F61A-4C81-9B4C-2FE5DB576FC0}"/>
            </c:ext>
          </c:extLst>
        </c:ser>
        <c:dLbls>
          <c:showLegendKey val="0"/>
          <c:showVal val="1"/>
          <c:showCatName val="0"/>
          <c:showSerName val="0"/>
          <c:showPercent val="0"/>
          <c:showBubbleSize val="0"/>
        </c:dLbls>
        <c:gapWidth val="75"/>
        <c:overlap val="40"/>
        <c:axId val="225022064"/>
        <c:axId val="225022624"/>
      </c:barChart>
      <c:catAx>
        <c:axId val="22502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022624"/>
        <c:crosses val="autoZero"/>
        <c:auto val="1"/>
        <c:lblAlgn val="ctr"/>
        <c:lblOffset val="100"/>
        <c:noMultiLvlLbl val="0"/>
      </c:catAx>
      <c:valAx>
        <c:axId val="22502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02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c:v>
                </c:pt>
                <c:pt idx="2">
                  <c:v>0</c:v>
                </c:pt>
                <c:pt idx="3">
                  <c:v>0</c:v>
                </c:pt>
                <c:pt idx="4">
                  <c:v>0</c:v>
                </c:pt>
                <c:pt idx="5">
                  <c:v>0</c:v>
                </c:pt>
              </c:numCache>
            </c:numRef>
          </c:val>
          <c:extLst>
            <c:ext xmlns:c16="http://schemas.microsoft.com/office/drawing/2014/chart" uri="{C3380CC4-5D6E-409C-BE32-E72D297353CC}">
              <c16:uniqueId val="{00000000-E216-4B92-9450-4F449C387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E216-4B92-9450-4F449C387C00}"/>
            </c:ext>
          </c:extLst>
        </c:ser>
        <c:dLbls>
          <c:showLegendKey val="0"/>
          <c:showVal val="1"/>
          <c:showCatName val="0"/>
          <c:showSerName val="0"/>
          <c:showPercent val="0"/>
          <c:showBubbleSize val="0"/>
        </c:dLbls>
        <c:gapWidth val="75"/>
        <c:overlap val="40"/>
        <c:axId val="224832784"/>
        <c:axId val="224833344"/>
      </c:barChart>
      <c:catAx>
        <c:axId val="22483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833344"/>
        <c:crosses val="autoZero"/>
        <c:auto val="1"/>
        <c:lblAlgn val="ctr"/>
        <c:lblOffset val="100"/>
        <c:noMultiLvlLbl val="0"/>
      </c:catAx>
      <c:valAx>
        <c:axId val="22483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3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c:v>
                </c:pt>
                <c:pt idx="2">
                  <c:v>0</c:v>
                </c:pt>
                <c:pt idx="3">
                  <c:v>0</c:v>
                </c:pt>
                <c:pt idx="4">
                  <c:v>0</c:v>
                </c:pt>
                <c:pt idx="5">
                  <c:v>0</c:v>
                </c:pt>
              </c:numCache>
            </c:numRef>
          </c:val>
          <c:extLst>
            <c:ext xmlns:c16="http://schemas.microsoft.com/office/drawing/2014/chart" uri="{C3380CC4-5D6E-409C-BE32-E72D297353CC}">
              <c16:uniqueId val="{00000000-7FE0-4ABC-8CA4-78CCEDBC88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7FE0-4ABC-8CA4-78CCEDBC88A1}"/>
            </c:ext>
          </c:extLst>
        </c:ser>
        <c:dLbls>
          <c:showLegendKey val="0"/>
          <c:showVal val="1"/>
          <c:showCatName val="0"/>
          <c:showSerName val="0"/>
          <c:showPercent val="0"/>
          <c:showBubbleSize val="0"/>
        </c:dLbls>
        <c:gapWidth val="75"/>
        <c:overlap val="40"/>
        <c:axId val="224836144"/>
        <c:axId val="224836704"/>
      </c:barChart>
      <c:catAx>
        <c:axId val="22483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836704"/>
        <c:crosses val="autoZero"/>
        <c:auto val="1"/>
        <c:lblAlgn val="ctr"/>
        <c:lblOffset val="100"/>
        <c:noMultiLvlLbl val="0"/>
      </c:catAx>
      <c:valAx>
        <c:axId val="22483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3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c:v>
                </c:pt>
                <c:pt idx="2">
                  <c:v>0</c:v>
                </c:pt>
                <c:pt idx="3">
                  <c:v>0</c:v>
                </c:pt>
                <c:pt idx="4">
                  <c:v>0</c:v>
                </c:pt>
                <c:pt idx="5">
                  <c:v>0</c:v>
                </c:pt>
              </c:numCache>
            </c:numRef>
          </c:val>
          <c:extLst>
            <c:ext xmlns:c16="http://schemas.microsoft.com/office/drawing/2014/chart" uri="{C3380CC4-5D6E-409C-BE32-E72D297353CC}">
              <c16:uniqueId val="{00000000-1AFB-4A7B-8681-7FDD0C072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AFB-4A7B-8681-7FDD0C07211B}"/>
            </c:ext>
          </c:extLst>
        </c:ser>
        <c:dLbls>
          <c:showLegendKey val="0"/>
          <c:showVal val="1"/>
          <c:showCatName val="0"/>
          <c:showSerName val="0"/>
          <c:showPercent val="0"/>
          <c:showBubbleSize val="0"/>
        </c:dLbls>
        <c:gapWidth val="75"/>
        <c:overlap val="40"/>
        <c:axId val="224839504"/>
        <c:axId val="224840064"/>
      </c:barChart>
      <c:catAx>
        <c:axId val="22483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840064"/>
        <c:crosses val="autoZero"/>
        <c:auto val="1"/>
        <c:lblAlgn val="ctr"/>
        <c:lblOffset val="100"/>
        <c:noMultiLvlLbl val="0"/>
      </c:catAx>
      <c:valAx>
        <c:axId val="22484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3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4" zoomScaleNormal="100" zoomScaleSheetLayoutView="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7" t="s">
        <v>379</v>
      </c>
      <c r="B18" s="267"/>
      <c r="C18" s="267"/>
      <c r="D18" s="268" t="s">
        <v>411</v>
      </c>
      <c r="E18" s="268"/>
      <c r="F18" s="268"/>
      <c r="G18" s="268"/>
      <c r="H18" s="268"/>
      <c r="I18" s="268"/>
      <c r="J18" s="268"/>
      <c r="K18" s="268"/>
    </row>
    <row r="20" spans="1:11" ht="16.5" x14ac:dyDescent="0.3">
      <c r="A20" s="204"/>
      <c r="B20" s="199"/>
      <c r="C20" s="199"/>
      <c r="D20" s="199"/>
      <c r="E20" s="199"/>
      <c r="F20" s="199"/>
      <c r="G20" s="199"/>
      <c r="H20" s="199"/>
      <c r="I20" s="199"/>
    </row>
    <row r="21" spans="1:11" x14ac:dyDescent="0.25">
      <c r="A21" s="269" t="s">
        <v>380</v>
      </c>
      <c r="B21" s="269"/>
      <c r="C21" s="269"/>
      <c r="D21" s="269"/>
      <c r="E21" s="269"/>
      <c r="F21" s="269"/>
      <c r="G21" s="269"/>
      <c r="H21" s="269"/>
      <c r="I21" s="269"/>
      <c r="J21" s="269"/>
      <c r="K21" s="269"/>
    </row>
    <row r="22" spans="1:11" x14ac:dyDescent="0.25">
      <c r="A22" s="205"/>
      <c r="B22" s="200"/>
      <c r="C22" s="200"/>
      <c r="D22" s="199"/>
      <c r="E22" s="199"/>
      <c r="F22" s="199"/>
      <c r="G22" s="199"/>
      <c r="H22" s="199"/>
      <c r="I22" s="199"/>
    </row>
    <row r="23" spans="1:11" ht="42" customHeight="1" x14ac:dyDescent="0.25">
      <c r="A23" s="206" t="s">
        <v>381</v>
      </c>
      <c r="B23" s="263" t="s">
        <v>382</v>
      </c>
      <c r="C23" s="263"/>
      <c r="D23" s="199"/>
      <c r="E23" s="199"/>
      <c r="F23" s="199"/>
      <c r="G23" s="199"/>
      <c r="H23" s="199"/>
      <c r="I23" s="199"/>
      <c r="J23" s="198" t="str">
        <f>D18</f>
        <v>Boumhal</v>
      </c>
    </row>
    <row r="24" spans="1:11" ht="33" customHeight="1" x14ac:dyDescent="0.25">
      <c r="A24" s="207" t="s">
        <v>383</v>
      </c>
      <c r="B24" s="262">
        <f>AVERAGE('A1 Exploitation'!D505,'A1 Technique'!D198)</f>
        <v>0.82880747126436782</v>
      </c>
      <c r="C24" s="262"/>
      <c r="D24" s="199"/>
      <c r="E24" s="199"/>
      <c r="F24" s="199"/>
      <c r="G24" s="199"/>
      <c r="H24" s="199"/>
      <c r="I24" s="199"/>
    </row>
    <row r="25" spans="1:11" ht="33" customHeight="1" x14ac:dyDescent="0.25">
      <c r="A25" s="206" t="s">
        <v>384</v>
      </c>
      <c r="B25" s="262">
        <f>AVERAGE('A2 Exploitation'!D505,'A2 Technique'!D198)</f>
        <v>0</v>
      </c>
      <c r="C25" s="262"/>
      <c r="D25" s="199"/>
      <c r="E25" s="199"/>
      <c r="F25" s="199"/>
      <c r="G25" s="199"/>
      <c r="H25" s="199"/>
      <c r="I25" s="199"/>
    </row>
    <row r="26" spans="1:11" ht="33" customHeight="1" x14ac:dyDescent="0.25">
      <c r="A26" s="207" t="s">
        <v>385</v>
      </c>
      <c r="B26" s="262">
        <f>AVERAGE('A3 Exploitation'!D505,'A3 Technique'!D198)</f>
        <v>0</v>
      </c>
      <c r="C26" s="262"/>
      <c r="D26" s="199"/>
      <c r="E26" s="199"/>
      <c r="F26" s="199"/>
      <c r="G26" s="199"/>
      <c r="H26" s="199"/>
      <c r="I26" s="199"/>
    </row>
    <row r="27" spans="1:11" ht="33" customHeight="1" x14ac:dyDescent="0.25">
      <c r="A27" s="207" t="s">
        <v>386</v>
      </c>
      <c r="B27" s="262">
        <f>AVERAGE('A4 Exploitation'!D505,'A4 Technique'!D198)</f>
        <v>0</v>
      </c>
      <c r="C27" s="262"/>
      <c r="D27" s="199"/>
      <c r="E27" s="199"/>
      <c r="F27" s="199"/>
      <c r="G27" s="199"/>
      <c r="H27" s="199"/>
      <c r="I27" s="199"/>
    </row>
    <row r="28" spans="1:11" ht="33" customHeight="1" x14ac:dyDescent="0.25">
      <c r="A28" s="206" t="s">
        <v>387</v>
      </c>
      <c r="B28" s="262">
        <f>AVERAGE('A5 Exploitation'!D505,'A5 Technique'!D198)</f>
        <v>0</v>
      </c>
      <c r="C28" s="262"/>
      <c r="D28" s="199"/>
      <c r="E28" s="199"/>
      <c r="F28" s="199"/>
      <c r="G28" s="199"/>
      <c r="H28" s="199"/>
      <c r="I28" s="199"/>
    </row>
    <row r="29" spans="1:11" ht="33" customHeight="1" x14ac:dyDescent="0.25">
      <c r="A29" s="206" t="s">
        <v>388</v>
      </c>
      <c r="B29" s="262">
        <f>AVERAGE('A6 Exploitation'!D505,'A6 Technique'!D198)</f>
        <v>0</v>
      </c>
      <c r="C29" s="26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3" t="s">
        <v>389</v>
      </c>
      <c r="C33" s="263"/>
      <c r="D33" s="199"/>
      <c r="E33" s="199"/>
      <c r="F33" s="199"/>
      <c r="G33" s="199"/>
      <c r="H33" s="199"/>
      <c r="I33" s="199"/>
      <c r="J33" s="198" t="str">
        <f>D18</f>
        <v>Boumhal</v>
      </c>
    </row>
    <row r="34" spans="1:10" ht="33" customHeight="1" x14ac:dyDescent="0.25">
      <c r="A34" s="207" t="s">
        <v>383</v>
      </c>
      <c r="B34" s="262">
        <f>'A1 Exploitation'!D505</f>
        <v>0.90344827586206899</v>
      </c>
      <c r="C34" s="262"/>
      <c r="D34" s="199"/>
      <c r="E34" s="199"/>
      <c r="F34" s="199"/>
      <c r="G34" s="199"/>
      <c r="H34" s="199"/>
      <c r="I34" s="199"/>
    </row>
    <row r="35" spans="1:10" ht="33" customHeight="1" x14ac:dyDescent="0.25">
      <c r="A35" s="206" t="s">
        <v>384</v>
      </c>
      <c r="B35" s="262">
        <f>'A2 Exploitation'!D505</f>
        <v>0</v>
      </c>
      <c r="C35" s="262"/>
      <c r="D35" s="199"/>
      <c r="E35" s="199"/>
      <c r="F35" s="199"/>
      <c r="G35" s="199"/>
      <c r="H35" s="199"/>
      <c r="I35" s="199"/>
    </row>
    <row r="36" spans="1:10" ht="33" customHeight="1" x14ac:dyDescent="0.25">
      <c r="A36" s="207" t="s">
        <v>385</v>
      </c>
      <c r="B36" s="262">
        <f>'A3 Exploitation'!D505</f>
        <v>0</v>
      </c>
      <c r="C36" s="262"/>
      <c r="D36" s="199"/>
      <c r="E36" s="199"/>
      <c r="F36" s="199"/>
      <c r="G36" s="199"/>
      <c r="H36" s="199"/>
      <c r="I36" s="199"/>
    </row>
    <row r="37" spans="1:10" ht="33" customHeight="1" x14ac:dyDescent="0.25">
      <c r="A37" s="207" t="s">
        <v>386</v>
      </c>
      <c r="B37" s="262">
        <f>'A4 Exploitation'!D505</f>
        <v>0</v>
      </c>
      <c r="C37" s="262"/>
      <c r="D37" s="199"/>
      <c r="E37" s="199"/>
      <c r="F37" s="199"/>
      <c r="G37" s="199"/>
      <c r="H37" s="199"/>
      <c r="I37" s="199"/>
    </row>
    <row r="38" spans="1:10" ht="33" customHeight="1" x14ac:dyDescent="0.25">
      <c r="A38" s="206" t="s">
        <v>387</v>
      </c>
      <c r="B38" s="262">
        <f>'A5 Exploitation'!D505</f>
        <v>0</v>
      </c>
      <c r="C38" s="262"/>
      <c r="D38" s="199"/>
      <c r="E38" s="199"/>
      <c r="F38" s="199"/>
      <c r="G38" s="199"/>
      <c r="H38" s="199"/>
      <c r="I38" s="199"/>
    </row>
    <row r="39" spans="1:10" ht="33" customHeight="1" x14ac:dyDescent="0.25">
      <c r="A39" s="206" t="s">
        <v>388</v>
      </c>
      <c r="B39" s="262">
        <f>'A6 Exploitation'!D505</f>
        <v>0</v>
      </c>
      <c r="C39" s="26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6" t="s">
        <v>390</v>
      </c>
      <c r="C42" s="266"/>
      <c r="D42" s="199"/>
      <c r="E42" s="199"/>
      <c r="F42" s="199"/>
      <c r="G42" s="199"/>
      <c r="H42" s="199"/>
      <c r="I42" s="199"/>
      <c r="J42" s="198" t="str">
        <f>D18</f>
        <v>Boumhal</v>
      </c>
    </row>
    <row r="43" spans="1:10" ht="33" customHeight="1" x14ac:dyDescent="0.25">
      <c r="A43" s="207" t="s">
        <v>383</v>
      </c>
      <c r="B43" s="262">
        <f>AVERAGE('A1 Exploitation'!D503, 'A1 Technique'!D196)</f>
        <v>0.73760714285714291</v>
      </c>
      <c r="C43" s="262"/>
      <c r="D43" s="199"/>
      <c r="E43" s="199"/>
      <c r="F43" s="199"/>
      <c r="G43" s="199"/>
      <c r="H43" s="199"/>
      <c r="I43" s="199"/>
    </row>
    <row r="44" spans="1:10" ht="33" customHeight="1" x14ac:dyDescent="0.25">
      <c r="A44" s="206" t="s">
        <v>384</v>
      </c>
      <c r="B44" s="262">
        <f>AVERAGE('A2 Exploitation'!D503, 'A2 Technique'!D196)</f>
        <v>0</v>
      </c>
      <c r="C44" s="262"/>
      <c r="D44" s="199"/>
      <c r="E44" s="199"/>
      <c r="F44" s="199"/>
      <c r="G44" s="199"/>
      <c r="H44" s="199"/>
      <c r="I44" s="199"/>
    </row>
    <row r="45" spans="1:10" ht="33" customHeight="1" x14ac:dyDescent="0.25">
      <c r="A45" s="207" t="s">
        <v>385</v>
      </c>
      <c r="B45" s="262">
        <f>AVERAGE('A3 Exploitation'!D503, 'A3 Technique'!D196)</f>
        <v>0</v>
      </c>
      <c r="C45" s="262"/>
      <c r="D45" s="199"/>
      <c r="E45" s="199"/>
      <c r="F45" s="199"/>
      <c r="G45" s="199"/>
      <c r="H45" s="199"/>
      <c r="I45" s="199"/>
    </row>
    <row r="46" spans="1:10" ht="33" customHeight="1" x14ac:dyDescent="0.25">
      <c r="A46" s="207" t="s">
        <v>386</v>
      </c>
      <c r="B46" s="262">
        <f>AVERAGE('A4 Exploitation'!D503, 'A4 Technique'!D196)</f>
        <v>0</v>
      </c>
      <c r="C46" s="262"/>
      <c r="D46" s="199"/>
      <c r="E46" s="199"/>
      <c r="F46" s="199"/>
      <c r="G46" s="199"/>
      <c r="H46" s="199"/>
      <c r="I46" s="199"/>
    </row>
    <row r="47" spans="1:10" ht="33" customHeight="1" x14ac:dyDescent="0.25">
      <c r="A47" s="206" t="s">
        <v>387</v>
      </c>
      <c r="B47" s="262">
        <f>AVERAGE('A5 Exploitation'!D503, 'A5 Technique'!D196)</f>
        <v>0</v>
      </c>
      <c r="C47" s="262"/>
      <c r="D47" s="199"/>
      <c r="E47" s="199"/>
      <c r="F47" s="199"/>
      <c r="G47" s="199"/>
      <c r="H47" s="199"/>
      <c r="I47" s="199"/>
    </row>
    <row r="48" spans="1:10" ht="33" customHeight="1" x14ac:dyDescent="0.25">
      <c r="A48" s="206" t="s">
        <v>388</v>
      </c>
      <c r="B48" s="262">
        <f>AVERAGE('A6 Exploitation'!D503, 'A6 Technique'!D196)</f>
        <v>0</v>
      </c>
      <c r="C48" s="26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3" t="s">
        <v>391</v>
      </c>
      <c r="C51" s="263"/>
      <c r="D51" s="199"/>
      <c r="E51" s="199"/>
      <c r="F51" s="199"/>
      <c r="G51" s="199"/>
      <c r="H51" s="199"/>
      <c r="I51" s="199"/>
      <c r="J51" s="198" t="str">
        <f>D18</f>
        <v>Boumhal</v>
      </c>
    </row>
    <row r="52" spans="1:10" ht="33" customHeight="1" x14ac:dyDescent="0.25">
      <c r="A52" s="207" t="s">
        <v>383</v>
      </c>
      <c r="B52" s="265">
        <f>'A1 Exploitation'!D41</f>
        <v>0.5</v>
      </c>
      <c r="C52" s="265"/>
      <c r="D52" s="199"/>
      <c r="E52" s="199"/>
      <c r="F52" s="199"/>
      <c r="G52" s="199"/>
      <c r="H52" s="199"/>
      <c r="I52" s="199"/>
    </row>
    <row r="53" spans="1:10" ht="33" customHeight="1" x14ac:dyDescent="0.25">
      <c r="A53" s="206" t="s">
        <v>384</v>
      </c>
      <c r="B53" s="265">
        <f>'A2 Exploitation'!D41</f>
        <v>0</v>
      </c>
      <c r="C53" s="265"/>
      <c r="D53" s="199"/>
      <c r="E53" s="199"/>
      <c r="F53" s="199"/>
      <c r="G53" s="199"/>
      <c r="H53" s="199"/>
      <c r="I53" s="199"/>
    </row>
    <row r="54" spans="1:10" ht="33" customHeight="1" x14ac:dyDescent="0.25">
      <c r="A54" s="207" t="s">
        <v>385</v>
      </c>
      <c r="B54" s="265">
        <f>'A3 Exploitation'!D41</f>
        <v>0</v>
      </c>
      <c r="C54" s="265"/>
      <c r="D54" s="199"/>
      <c r="E54" s="199"/>
      <c r="F54" s="199"/>
      <c r="G54" s="199"/>
      <c r="H54" s="199"/>
      <c r="I54" s="199"/>
    </row>
    <row r="55" spans="1:10" ht="33" customHeight="1" x14ac:dyDescent="0.25">
      <c r="A55" s="207" t="s">
        <v>386</v>
      </c>
      <c r="B55" s="265">
        <f>'A4 Exploitation'!D41</f>
        <v>0</v>
      </c>
      <c r="C55" s="265"/>
      <c r="D55" s="199"/>
      <c r="E55" s="199"/>
      <c r="F55" s="199"/>
      <c r="G55" s="199"/>
      <c r="H55" s="199"/>
      <c r="I55" s="199"/>
    </row>
    <row r="56" spans="1:10" ht="33" customHeight="1" x14ac:dyDescent="0.25">
      <c r="A56" s="206" t="s">
        <v>387</v>
      </c>
      <c r="B56" s="265">
        <f>'A5 Exploitation'!D41</f>
        <v>0</v>
      </c>
      <c r="C56" s="265"/>
      <c r="D56" s="199"/>
      <c r="E56" s="199"/>
      <c r="F56" s="199"/>
      <c r="G56" s="199"/>
      <c r="H56" s="199"/>
      <c r="I56" s="199"/>
    </row>
    <row r="57" spans="1:10" ht="33" customHeight="1" x14ac:dyDescent="0.25">
      <c r="A57" s="206" t="s">
        <v>388</v>
      </c>
      <c r="B57" s="265">
        <f>'A6 Exploitation'!D41</f>
        <v>0</v>
      </c>
      <c r="C57" s="26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3" t="s">
        <v>392</v>
      </c>
      <c r="C60" s="263"/>
      <c r="D60" s="199"/>
      <c r="E60" s="199"/>
      <c r="F60" s="199"/>
      <c r="G60" s="199"/>
      <c r="H60" s="199"/>
      <c r="I60" s="199"/>
      <c r="J60" s="198" t="str">
        <f>D18</f>
        <v>Boumhal</v>
      </c>
    </row>
    <row r="61" spans="1:10" ht="33" customHeight="1" x14ac:dyDescent="0.25">
      <c r="A61" s="207" t="s">
        <v>383</v>
      </c>
      <c r="B61" s="262">
        <f>'A1 Exploitation'!D97</f>
        <v>0.92105263157894735</v>
      </c>
      <c r="C61" s="262"/>
      <c r="D61" s="199"/>
      <c r="E61" s="199"/>
      <c r="F61" s="199"/>
      <c r="G61" s="199"/>
      <c r="H61" s="199"/>
      <c r="I61" s="199"/>
    </row>
    <row r="62" spans="1:10" ht="33" customHeight="1" x14ac:dyDescent="0.25">
      <c r="A62" s="206" t="s">
        <v>384</v>
      </c>
      <c r="B62" s="262">
        <f>'A2 Exploitation'!D97</f>
        <v>0</v>
      </c>
      <c r="C62" s="262"/>
      <c r="D62" s="199"/>
      <c r="E62" s="199"/>
      <c r="F62" s="199"/>
      <c r="G62" s="199"/>
      <c r="H62" s="199"/>
      <c r="I62" s="199"/>
    </row>
    <row r="63" spans="1:10" ht="33" customHeight="1" x14ac:dyDescent="0.25">
      <c r="A63" s="207" t="s">
        <v>385</v>
      </c>
      <c r="B63" s="262">
        <f>'A3 Exploitation'!D97</f>
        <v>0</v>
      </c>
      <c r="C63" s="262"/>
      <c r="D63" s="199"/>
      <c r="E63" s="199"/>
      <c r="F63" s="199"/>
      <c r="G63" s="199"/>
      <c r="H63" s="199"/>
      <c r="I63" s="199"/>
    </row>
    <row r="64" spans="1:10" ht="33" customHeight="1" x14ac:dyDescent="0.25">
      <c r="A64" s="207" t="s">
        <v>386</v>
      </c>
      <c r="B64" s="262">
        <f>'A4 Exploitation'!D97</f>
        <v>0</v>
      </c>
      <c r="C64" s="262"/>
      <c r="D64" s="199"/>
      <c r="E64" s="199"/>
      <c r="F64" s="199"/>
      <c r="G64" s="199"/>
      <c r="H64" s="199"/>
      <c r="I64" s="199"/>
    </row>
    <row r="65" spans="1:10" ht="33" customHeight="1" x14ac:dyDescent="0.25">
      <c r="A65" s="206" t="s">
        <v>387</v>
      </c>
      <c r="B65" s="262">
        <f>'A5 Exploitation'!D97</f>
        <v>0</v>
      </c>
      <c r="C65" s="262"/>
      <c r="D65" s="199"/>
      <c r="E65" s="199"/>
      <c r="F65" s="199"/>
      <c r="G65" s="199"/>
      <c r="H65" s="199"/>
      <c r="I65" s="199"/>
    </row>
    <row r="66" spans="1:10" ht="33" customHeight="1" x14ac:dyDescent="0.25">
      <c r="A66" s="206" t="s">
        <v>388</v>
      </c>
      <c r="B66" s="262">
        <f>'A6 Exploitation'!D97</f>
        <v>0</v>
      </c>
      <c r="C66" s="26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3" t="s">
        <v>393</v>
      </c>
      <c r="C69" s="263"/>
      <c r="D69" s="199"/>
      <c r="E69" s="199"/>
      <c r="F69" s="199"/>
      <c r="G69" s="199"/>
      <c r="H69" s="199"/>
      <c r="I69" s="199"/>
      <c r="J69" s="198" t="str">
        <f>D18</f>
        <v>Boumhal</v>
      </c>
    </row>
    <row r="70" spans="1:10" ht="33" customHeight="1" x14ac:dyDescent="0.25">
      <c r="A70" s="207" t="s">
        <v>383</v>
      </c>
      <c r="B70" s="262">
        <f>'A1 Exploitation'!D150</f>
        <v>0.86111111111111116</v>
      </c>
      <c r="C70" s="262"/>
      <c r="D70" s="199"/>
      <c r="E70" s="199"/>
      <c r="F70" s="199"/>
      <c r="G70" s="199"/>
      <c r="H70" s="199"/>
      <c r="I70" s="199"/>
    </row>
    <row r="71" spans="1:10" ht="33" customHeight="1" x14ac:dyDescent="0.25">
      <c r="A71" s="206" t="s">
        <v>384</v>
      </c>
      <c r="B71" s="262">
        <f>'A2 Exploitation'!D150</f>
        <v>0</v>
      </c>
      <c r="C71" s="262"/>
      <c r="D71" s="199"/>
      <c r="E71" s="199"/>
      <c r="F71" s="199"/>
      <c r="G71" s="199"/>
      <c r="H71" s="199"/>
      <c r="I71" s="199"/>
    </row>
    <row r="72" spans="1:10" ht="33" customHeight="1" x14ac:dyDescent="0.25">
      <c r="A72" s="207" t="s">
        <v>385</v>
      </c>
      <c r="B72" s="262">
        <f>'A3 Exploitation'!D150</f>
        <v>0</v>
      </c>
      <c r="C72" s="262"/>
      <c r="D72" s="199"/>
      <c r="E72" s="199"/>
      <c r="F72" s="199"/>
      <c r="G72" s="199"/>
      <c r="H72" s="199"/>
      <c r="I72" s="199"/>
    </row>
    <row r="73" spans="1:10" ht="33" customHeight="1" x14ac:dyDescent="0.25">
      <c r="A73" s="207" t="s">
        <v>386</v>
      </c>
      <c r="B73" s="262">
        <f>'A4 Exploitation'!D150</f>
        <v>0</v>
      </c>
      <c r="C73" s="262"/>
      <c r="D73" s="199"/>
      <c r="E73" s="199"/>
      <c r="F73" s="199"/>
      <c r="G73" s="199"/>
      <c r="H73" s="199"/>
      <c r="I73" s="199"/>
    </row>
    <row r="74" spans="1:10" ht="33" customHeight="1" x14ac:dyDescent="0.25">
      <c r="A74" s="206" t="s">
        <v>387</v>
      </c>
      <c r="B74" s="262">
        <f>'A5 Exploitation'!D150</f>
        <v>0</v>
      </c>
      <c r="C74" s="262"/>
      <c r="D74" s="199"/>
      <c r="E74" s="199"/>
      <c r="F74" s="199"/>
      <c r="G74" s="199"/>
      <c r="H74" s="199"/>
      <c r="I74" s="199"/>
    </row>
    <row r="75" spans="1:10" ht="33" customHeight="1" x14ac:dyDescent="0.25">
      <c r="A75" s="206" t="s">
        <v>388</v>
      </c>
      <c r="B75" s="262">
        <f>'A6 Exploitation'!D150</f>
        <v>0</v>
      </c>
      <c r="C75" s="26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3" t="s">
        <v>394</v>
      </c>
      <c r="C78" s="263"/>
      <c r="D78" s="199"/>
      <c r="E78" s="199"/>
      <c r="F78" s="199"/>
      <c r="G78" s="199"/>
      <c r="H78" s="199"/>
      <c r="I78" s="199"/>
      <c r="J78" s="198" t="str">
        <f>D18</f>
        <v>Boumhal</v>
      </c>
    </row>
    <row r="79" spans="1:10" ht="33" customHeight="1" x14ac:dyDescent="0.25">
      <c r="A79" s="207" t="s">
        <v>383</v>
      </c>
      <c r="B79" s="262">
        <f>'A1 Exploitation'!D190</f>
        <v>0.98076923076923073</v>
      </c>
      <c r="C79" s="262"/>
      <c r="D79" s="199"/>
      <c r="E79" s="199"/>
      <c r="F79" s="199"/>
      <c r="G79" s="199"/>
      <c r="H79" s="199"/>
      <c r="I79" s="199"/>
    </row>
    <row r="80" spans="1:10" ht="33" customHeight="1" x14ac:dyDescent="0.25">
      <c r="A80" s="206" t="s">
        <v>384</v>
      </c>
      <c r="B80" s="262">
        <f>'A2 Exploitation'!D190</f>
        <v>0</v>
      </c>
      <c r="C80" s="262"/>
      <c r="D80" s="199"/>
      <c r="E80" s="199"/>
      <c r="F80" s="199"/>
      <c r="G80" s="199"/>
      <c r="H80" s="199"/>
      <c r="I80" s="199"/>
    </row>
    <row r="81" spans="1:10" ht="33" customHeight="1" x14ac:dyDescent="0.25">
      <c r="A81" s="207" t="s">
        <v>385</v>
      </c>
      <c r="B81" s="262">
        <f>'A3 Exploitation'!D190</f>
        <v>0</v>
      </c>
      <c r="C81" s="262"/>
      <c r="D81" s="199"/>
      <c r="E81" s="199"/>
      <c r="F81" s="199"/>
      <c r="G81" s="199"/>
      <c r="H81" s="199"/>
      <c r="I81" s="199"/>
    </row>
    <row r="82" spans="1:10" ht="33" customHeight="1" x14ac:dyDescent="0.25">
      <c r="A82" s="207" t="s">
        <v>386</v>
      </c>
      <c r="B82" s="262">
        <f>'A4 Exploitation'!D190</f>
        <v>0</v>
      </c>
      <c r="C82" s="262"/>
      <c r="D82" s="199"/>
      <c r="E82" s="199"/>
      <c r="F82" s="199"/>
      <c r="G82" s="199"/>
      <c r="H82" s="199"/>
      <c r="I82" s="199"/>
    </row>
    <row r="83" spans="1:10" ht="33" customHeight="1" x14ac:dyDescent="0.25">
      <c r="A83" s="206" t="s">
        <v>387</v>
      </c>
      <c r="B83" s="262">
        <f>'A5 Exploitation'!D190</f>
        <v>0</v>
      </c>
      <c r="C83" s="262"/>
      <c r="D83" s="199"/>
      <c r="E83" s="199"/>
      <c r="F83" s="199"/>
      <c r="G83" s="199"/>
      <c r="H83" s="199"/>
      <c r="I83" s="199"/>
    </row>
    <row r="84" spans="1:10" ht="33" customHeight="1" x14ac:dyDescent="0.25">
      <c r="A84" s="206" t="s">
        <v>388</v>
      </c>
      <c r="B84" s="262">
        <f>'A6 Exploitation'!D190</f>
        <v>0</v>
      </c>
      <c r="C84" s="26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3" t="s">
        <v>395</v>
      </c>
      <c r="C87" s="263"/>
      <c r="D87" s="199"/>
      <c r="E87" s="199"/>
      <c r="F87" s="199"/>
      <c r="G87" s="199"/>
      <c r="H87" s="199"/>
      <c r="I87" s="199"/>
      <c r="J87" s="198" t="str">
        <f>D18</f>
        <v>Boumhal</v>
      </c>
    </row>
    <row r="88" spans="1:10" ht="33" customHeight="1" x14ac:dyDescent="0.25">
      <c r="A88" s="207" t="s">
        <v>383</v>
      </c>
      <c r="B88" s="262">
        <f>'A1 Exploitation'!D246</f>
        <v>0.82051282051282048</v>
      </c>
      <c r="C88" s="262"/>
      <c r="D88" s="199"/>
      <c r="E88" s="199"/>
      <c r="F88" s="199"/>
      <c r="G88" s="199"/>
      <c r="H88" s="199"/>
      <c r="I88" s="199"/>
    </row>
    <row r="89" spans="1:10" ht="33" customHeight="1" x14ac:dyDescent="0.25">
      <c r="A89" s="206" t="s">
        <v>384</v>
      </c>
      <c r="B89" s="262">
        <f>'A2 Exploitation'!D246</f>
        <v>0</v>
      </c>
      <c r="C89" s="262"/>
      <c r="D89" s="199"/>
      <c r="E89" s="199"/>
      <c r="F89" s="199"/>
      <c r="G89" s="199"/>
      <c r="H89" s="199"/>
      <c r="I89" s="199"/>
    </row>
    <row r="90" spans="1:10" ht="33" customHeight="1" x14ac:dyDescent="0.25">
      <c r="A90" s="207" t="s">
        <v>385</v>
      </c>
      <c r="B90" s="262">
        <f>'A3 Exploitation'!D246</f>
        <v>0</v>
      </c>
      <c r="C90" s="262"/>
      <c r="D90" s="199"/>
      <c r="E90" s="199"/>
      <c r="F90" s="199"/>
      <c r="G90" s="199"/>
      <c r="H90" s="199"/>
      <c r="I90" s="199"/>
    </row>
    <row r="91" spans="1:10" ht="33" customHeight="1" x14ac:dyDescent="0.25">
      <c r="A91" s="207" t="s">
        <v>386</v>
      </c>
      <c r="B91" s="262">
        <f>'A4 Exploitation'!D246</f>
        <v>0</v>
      </c>
      <c r="C91" s="262"/>
      <c r="D91" s="199"/>
      <c r="E91" s="199"/>
      <c r="F91" s="199"/>
      <c r="G91" s="199"/>
      <c r="H91" s="199"/>
      <c r="I91" s="199"/>
    </row>
    <row r="92" spans="1:10" ht="33" customHeight="1" x14ac:dyDescent="0.25">
      <c r="A92" s="206" t="s">
        <v>387</v>
      </c>
      <c r="B92" s="262">
        <f>'A5 Exploitation'!D246</f>
        <v>0</v>
      </c>
      <c r="C92" s="262"/>
      <c r="D92" s="199"/>
      <c r="E92" s="199"/>
      <c r="F92" s="199"/>
      <c r="G92" s="199"/>
      <c r="H92" s="199"/>
      <c r="I92" s="199"/>
    </row>
    <row r="93" spans="1:10" ht="33" customHeight="1" x14ac:dyDescent="0.25">
      <c r="A93" s="206" t="s">
        <v>388</v>
      </c>
      <c r="B93" s="262">
        <f>'A6 Exploitation'!D246</f>
        <v>0</v>
      </c>
      <c r="C93" s="26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3" t="s">
        <v>396</v>
      </c>
      <c r="C96" s="263"/>
      <c r="D96" s="199"/>
      <c r="E96" s="199"/>
      <c r="F96" s="199"/>
      <c r="G96" s="199"/>
      <c r="H96" s="199"/>
      <c r="I96" s="199"/>
      <c r="J96" s="198" t="str">
        <f>D18</f>
        <v>Boumhal</v>
      </c>
    </row>
    <row r="97" spans="1:10" ht="33" customHeight="1" x14ac:dyDescent="0.25">
      <c r="A97" s="207" t="s">
        <v>383</v>
      </c>
      <c r="B97" s="262">
        <f>'A1 Exploitation'!D289</f>
        <v>0.94827586206896552</v>
      </c>
      <c r="C97" s="262"/>
      <c r="D97" s="199"/>
      <c r="E97" s="199"/>
      <c r="F97" s="199"/>
      <c r="G97" s="199"/>
      <c r="H97" s="199"/>
      <c r="I97" s="199"/>
    </row>
    <row r="98" spans="1:10" ht="33" customHeight="1" x14ac:dyDescent="0.25">
      <c r="A98" s="206" t="s">
        <v>384</v>
      </c>
      <c r="B98" s="262">
        <f>'A2 Exploitation'!D289</f>
        <v>0</v>
      </c>
      <c r="C98" s="262"/>
      <c r="D98" s="199"/>
      <c r="E98" s="199"/>
      <c r="F98" s="199"/>
      <c r="G98" s="199"/>
      <c r="H98" s="199"/>
      <c r="I98" s="199"/>
    </row>
    <row r="99" spans="1:10" ht="33" customHeight="1" x14ac:dyDescent="0.25">
      <c r="A99" s="207" t="s">
        <v>385</v>
      </c>
      <c r="B99" s="262">
        <f>'A3 Exploitation'!D289</f>
        <v>0</v>
      </c>
      <c r="C99" s="262"/>
      <c r="D99" s="199"/>
      <c r="E99" s="199"/>
      <c r="F99" s="199"/>
      <c r="G99" s="199"/>
      <c r="H99" s="199"/>
      <c r="I99" s="199"/>
    </row>
    <row r="100" spans="1:10" ht="33" customHeight="1" x14ac:dyDescent="0.25">
      <c r="A100" s="207" t="s">
        <v>386</v>
      </c>
      <c r="B100" s="262">
        <f>'A4 Exploitation'!D289</f>
        <v>0</v>
      </c>
      <c r="C100" s="262"/>
      <c r="D100" s="199"/>
      <c r="E100" s="199"/>
      <c r="F100" s="199"/>
      <c r="G100" s="199"/>
      <c r="H100" s="199"/>
      <c r="I100" s="199"/>
    </row>
    <row r="101" spans="1:10" ht="33" customHeight="1" x14ac:dyDescent="0.25">
      <c r="A101" s="206" t="s">
        <v>387</v>
      </c>
      <c r="B101" s="262">
        <f>'A5 Exploitation'!D289</f>
        <v>0</v>
      </c>
      <c r="C101" s="262"/>
      <c r="D101" s="199"/>
      <c r="E101" s="199"/>
      <c r="F101" s="199"/>
      <c r="G101" s="199"/>
      <c r="H101" s="199"/>
      <c r="I101" s="199"/>
    </row>
    <row r="102" spans="1:10" ht="33" customHeight="1" x14ac:dyDescent="0.25">
      <c r="A102" s="206" t="s">
        <v>388</v>
      </c>
      <c r="B102" s="262">
        <f>'A6 Exploitation'!D289</f>
        <v>0</v>
      </c>
      <c r="C102" s="26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3" t="s">
        <v>397</v>
      </c>
      <c r="C105" s="263"/>
      <c r="D105" s="199"/>
      <c r="E105" s="199"/>
      <c r="F105" s="199"/>
      <c r="G105" s="199"/>
      <c r="H105" s="199"/>
      <c r="I105" s="199"/>
      <c r="J105" s="198" t="str">
        <f>D18</f>
        <v>Boumhal</v>
      </c>
    </row>
    <row r="106" spans="1:10" ht="33" customHeight="1" x14ac:dyDescent="0.25">
      <c r="A106" s="207" t="s">
        <v>383</v>
      </c>
      <c r="B106" s="262">
        <f>'A1 Exploitation'!D322</f>
        <v>0.94736842105263153</v>
      </c>
      <c r="C106" s="262"/>
      <c r="D106" s="199"/>
      <c r="E106" s="199"/>
      <c r="F106" s="199"/>
      <c r="G106" s="199"/>
      <c r="H106" s="199"/>
      <c r="I106" s="199"/>
    </row>
    <row r="107" spans="1:10" ht="33" customHeight="1" x14ac:dyDescent="0.25">
      <c r="A107" s="206" t="s">
        <v>384</v>
      </c>
      <c r="B107" s="262">
        <f>'A2 Exploitation'!D322</f>
        <v>0</v>
      </c>
      <c r="C107" s="262"/>
      <c r="D107" s="199"/>
      <c r="E107" s="199"/>
      <c r="F107" s="199"/>
      <c r="G107" s="199"/>
      <c r="H107" s="199"/>
      <c r="I107" s="199"/>
    </row>
    <row r="108" spans="1:10" ht="33" customHeight="1" x14ac:dyDescent="0.25">
      <c r="A108" s="207" t="s">
        <v>385</v>
      </c>
      <c r="B108" s="262">
        <f>'A3 Exploitation'!D322</f>
        <v>0</v>
      </c>
      <c r="C108" s="262"/>
      <c r="D108" s="199"/>
      <c r="E108" s="199"/>
      <c r="F108" s="199"/>
      <c r="G108" s="199"/>
      <c r="H108" s="199"/>
      <c r="I108" s="199"/>
    </row>
    <row r="109" spans="1:10" ht="33" customHeight="1" x14ac:dyDescent="0.25">
      <c r="A109" s="207" t="s">
        <v>386</v>
      </c>
      <c r="B109" s="262">
        <f>'A4 Exploitation'!D322</f>
        <v>0</v>
      </c>
      <c r="C109" s="262"/>
      <c r="D109" s="199"/>
      <c r="E109" s="199"/>
      <c r="F109" s="199"/>
      <c r="G109" s="199"/>
      <c r="H109" s="199"/>
      <c r="I109" s="199"/>
    </row>
    <row r="110" spans="1:10" ht="33" customHeight="1" x14ac:dyDescent="0.25">
      <c r="A110" s="206" t="s">
        <v>387</v>
      </c>
      <c r="B110" s="262">
        <f>'A5 Exploitation'!D322</f>
        <v>0</v>
      </c>
      <c r="C110" s="262"/>
      <c r="D110" s="199"/>
      <c r="E110" s="199"/>
      <c r="F110" s="199"/>
      <c r="G110" s="199"/>
      <c r="H110" s="199"/>
      <c r="I110" s="199"/>
    </row>
    <row r="111" spans="1:10" ht="33" customHeight="1" x14ac:dyDescent="0.25">
      <c r="A111" s="206" t="s">
        <v>388</v>
      </c>
      <c r="B111" s="262">
        <f>'A6 Exploitation'!D322</f>
        <v>0</v>
      </c>
      <c r="C111" s="26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3" t="s">
        <v>398</v>
      </c>
      <c r="C114" s="263"/>
      <c r="D114" s="199"/>
      <c r="E114" s="199"/>
      <c r="F114" s="199"/>
      <c r="G114" s="199"/>
      <c r="H114" s="199"/>
      <c r="I114" s="199"/>
      <c r="J114" s="198" t="str">
        <f>D18</f>
        <v>Boumhal</v>
      </c>
    </row>
    <row r="115" spans="1:10" ht="33" customHeight="1" x14ac:dyDescent="0.25">
      <c r="A115" s="207" t="s">
        <v>383</v>
      </c>
      <c r="B115" s="262">
        <f>'A1 Exploitation'!D350</f>
        <v>0.9642857142857143</v>
      </c>
      <c r="C115" s="262"/>
      <c r="D115" s="199"/>
      <c r="E115" s="199"/>
      <c r="F115" s="199"/>
      <c r="G115" s="199"/>
      <c r="H115" s="199"/>
      <c r="I115" s="199"/>
    </row>
    <row r="116" spans="1:10" ht="33" customHeight="1" x14ac:dyDescent="0.25">
      <c r="A116" s="206" t="s">
        <v>384</v>
      </c>
      <c r="B116" s="262">
        <f>'A2 Exploitation'!D350</f>
        <v>0</v>
      </c>
      <c r="C116" s="262"/>
      <c r="D116" s="199"/>
      <c r="E116" s="199"/>
      <c r="F116" s="199"/>
      <c r="G116" s="199"/>
      <c r="H116" s="199"/>
      <c r="I116" s="199"/>
    </row>
    <row r="117" spans="1:10" ht="33" customHeight="1" x14ac:dyDescent="0.25">
      <c r="A117" s="207" t="s">
        <v>385</v>
      </c>
      <c r="B117" s="262">
        <f>'A3 Exploitation'!D350</f>
        <v>0</v>
      </c>
      <c r="C117" s="262"/>
      <c r="D117" s="199"/>
      <c r="E117" s="199"/>
      <c r="F117" s="199"/>
      <c r="G117" s="199"/>
      <c r="H117" s="199"/>
      <c r="I117" s="199"/>
    </row>
    <row r="118" spans="1:10" ht="33" customHeight="1" x14ac:dyDescent="0.25">
      <c r="A118" s="207" t="s">
        <v>386</v>
      </c>
      <c r="B118" s="262">
        <f>'A4 Exploitation'!D350</f>
        <v>0</v>
      </c>
      <c r="C118" s="262"/>
      <c r="D118" s="199"/>
      <c r="E118" s="199"/>
      <c r="F118" s="199"/>
      <c r="G118" s="199"/>
      <c r="H118" s="199"/>
      <c r="I118" s="199"/>
    </row>
    <row r="119" spans="1:10" ht="33" customHeight="1" x14ac:dyDescent="0.25">
      <c r="A119" s="206" t="s">
        <v>387</v>
      </c>
      <c r="B119" s="262">
        <f>'A5 Exploitation'!D350</f>
        <v>0</v>
      </c>
      <c r="C119" s="262"/>
      <c r="D119" s="199"/>
      <c r="E119" s="199"/>
      <c r="F119" s="199"/>
      <c r="G119" s="199"/>
      <c r="H119" s="199"/>
      <c r="I119" s="199"/>
    </row>
    <row r="120" spans="1:10" ht="33" customHeight="1" x14ac:dyDescent="0.25">
      <c r="A120" s="206" t="s">
        <v>388</v>
      </c>
      <c r="B120" s="262">
        <f>'A6 Exploitation'!D350</f>
        <v>0</v>
      </c>
      <c r="C120" s="26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3" t="s">
        <v>399</v>
      </c>
      <c r="C123" s="263"/>
      <c r="D123" s="199"/>
      <c r="E123" s="199"/>
      <c r="F123" s="199"/>
      <c r="G123" s="199"/>
      <c r="H123" s="199"/>
      <c r="I123" s="199"/>
      <c r="J123" s="198" t="str">
        <f>D18</f>
        <v>Boumhal</v>
      </c>
    </row>
    <row r="124" spans="1:10" ht="33" customHeight="1" x14ac:dyDescent="0.25">
      <c r="A124" s="207" t="s">
        <v>383</v>
      </c>
      <c r="B124" s="262">
        <f>'A1 Exploitation'!D403</f>
        <v>0.967741935483871</v>
      </c>
      <c r="C124" s="262"/>
      <c r="D124" s="199"/>
      <c r="E124" s="199"/>
      <c r="F124" s="199"/>
      <c r="G124" s="199"/>
      <c r="H124" s="199"/>
      <c r="I124" s="199"/>
    </row>
    <row r="125" spans="1:10" ht="33" customHeight="1" x14ac:dyDescent="0.25">
      <c r="A125" s="206" t="s">
        <v>384</v>
      </c>
      <c r="B125" s="262">
        <f>'A2 Exploitation'!D403</f>
        <v>0</v>
      </c>
      <c r="C125" s="262"/>
      <c r="D125" s="199"/>
      <c r="E125" s="199"/>
      <c r="F125" s="199"/>
      <c r="G125" s="199"/>
      <c r="H125" s="199"/>
      <c r="I125" s="199"/>
    </row>
    <row r="126" spans="1:10" ht="33" customHeight="1" x14ac:dyDescent="0.25">
      <c r="A126" s="207" t="s">
        <v>385</v>
      </c>
      <c r="B126" s="262">
        <f>'A3 Exploitation'!D403</f>
        <v>0</v>
      </c>
      <c r="C126" s="262"/>
      <c r="D126" s="199"/>
      <c r="E126" s="199"/>
      <c r="F126" s="199"/>
      <c r="G126" s="199"/>
      <c r="H126" s="199"/>
      <c r="I126" s="199"/>
    </row>
    <row r="127" spans="1:10" ht="33" customHeight="1" x14ac:dyDescent="0.25">
      <c r="A127" s="207" t="s">
        <v>386</v>
      </c>
      <c r="B127" s="262">
        <f>'A4 Exploitation'!D403</f>
        <v>0</v>
      </c>
      <c r="C127" s="262"/>
      <c r="D127" s="199"/>
      <c r="E127" s="199"/>
      <c r="F127" s="199"/>
      <c r="G127" s="199"/>
      <c r="H127" s="199"/>
      <c r="I127" s="199"/>
    </row>
    <row r="128" spans="1:10" ht="33" customHeight="1" x14ac:dyDescent="0.25">
      <c r="A128" s="206" t="s">
        <v>387</v>
      </c>
      <c r="B128" s="262">
        <f>'A5 Exploitation'!D403</f>
        <v>0</v>
      </c>
      <c r="C128" s="262"/>
      <c r="D128" s="199"/>
      <c r="E128" s="199"/>
      <c r="F128" s="199"/>
      <c r="G128" s="199"/>
      <c r="H128" s="199"/>
      <c r="I128" s="199"/>
    </row>
    <row r="129" spans="1:10" ht="33" customHeight="1" x14ac:dyDescent="0.25">
      <c r="A129" s="206" t="s">
        <v>388</v>
      </c>
      <c r="B129" s="262">
        <f>'A6 Exploitation'!D403</f>
        <v>0</v>
      </c>
      <c r="C129" s="26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3" t="s">
        <v>400</v>
      </c>
      <c r="C132" s="263"/>
      <c r="D132" s="199"/>
      <c r="E132" s="199"/>
      <c r="F132" s="199"/>
      <c r="G132" s="199"/>
      <c r="H132" s="199"/>
      <c r="I132" s="199"/>
      <c r="J132" s="198" t="str">
        <f>D18</f>
        <v>Boumhal</v>
      </c>
    </row>
    <row r="133" spans="1:10" ht="33" customHeight="1" x14ac:dyDescent="0.25">
      <c r="A133" s="207" t="s">
        <v>383</v>
      </c>
      <c r="B133" s="262">
        <f>'A1 Exploitation'!D433</f>
        <v>0.96875</v>
      </c>
      <c r="C133" s="262"/>
      <c r="D133" s="199"/>
      <c r="E133" s="199"/>
      <c r="F133" s="199"/>
      <c r="G133" s="199"/>
      <c r="H133" s="199"/>
      <c r="I133" s="199"/>
    </row>
    <row r="134" spans="1:10" ht="33" customHeight="1" x14ac:dyDescent="0.25">
      <c r="A134" s="206" t="s">
        <v>384</v>
      </c>
      <c r="B134" s="262">
        <f>'A2 Exploitation'!D433</f>
        <v>0</v>
      </c>
      <c r="C134" s="262"/>
      <c r="D134" s="199"/>
      <c r="E134" s="199"/>
      <c r="F134" s="199"/>
      <c r="G134" s="199"/>
      <c r="H134" s="199"/>
      <c r="I134" s="199"/>
    </row>
    <row r="135" spans="1:10" ht="33" customHeight="1" x14ac:dyDescent="0.25">
      <c r="A135" s="207" t="s">
        <v>385</v>
      </c>
      <c r="B135" s="262">
        <f>'A3 Exploitation'!D433</f>
        <v>0</v>
      </c>
      <c r="C135" s="262"/>
      <c r="D135" s="199"/>
      <c r="E135" s="199"/>
      <c r="F135" s="199"/>
      <c r="G135" s="199"/>
      <c r="H135" s="199"/>
      <c r="I135" s="199"/>
    </row>
    <row r="136" spans="1:10" ht="33" customHeight="1" x14ac:dyDescent="0.25">
      <c r="A136" s="207" t="s">
        <v>386</v>
      </c>
      <c r="B136" s="262">
        <f>'A4 Exploitation'!D433</f>
        <v>0</v>
      </c>
      <c r="C136" s="262"/>
      <c r="D136" s="199"/>
      <c r="E136" s="199"/>
      <c r="F136" s="199"/>
      <c r="G136" s="199"/>
      <c r="H136" s="199"/>
      <c r="I136" s="199"/>
    </row>
    <row r="137" spans="1:10" ht="33" customHeight="1" x14ac:dyDescent="0.25">
      <c r="A137" s="206" t="s">
        <v>387</v>
      </c>
      <c r="B137" s="262">
        <f>'A5 Exploitation'!D433</f>
        <v>0</v>
      </c>
      <c r="C137" s="262"/>
      <c r="D137" s="199"/>
      <c r="E137" s="199"/>
      <c r="F137" s="199"/>
      <c r="G137" s="199"/>
      <c r="H137" s="199"/>
      <c r="I137" s="199"/>
    </row>
    <row r="138" spans="1:10" ht="33" customHeight="1" x14ac:dyDescent="0.25">
      <c r="A138" s="206" t="s">
        <v>388</v>
      </c>
      <c r="B138" s="262">
        <f>'A6 Exploitation'!D433</f>
        <v>0</v>
      </c>
      <c r="C138" s="26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3" t="s">
        <v>401</v>
      </c>
      <c r="C141" s="263"/>
      <c r="D141" s="199"/>
      <c r="E141" s="199"/>
      <c r="F141" s="199"/>
      <c r="G141" s="199"/>
      <c r="H141" s="199"/>
      <c r="I141" s="199"/>
      <c r="J141" s="198" t="str">
        <f>D18</f>
        <v>Boumhal</v>
      </c>
    </row>
    <row r="142" spans="1:10" ht="33" customHeight="1" x14ac:dyDescent="0.25">
      <c r="A142" s="207" t="s">
        <v>383</v>
      </c>
      <c r="B142" s="262">
        <f>'A1 Exploitation'!D452</f>
        <v>1</v>
      </c>
      <c r="C142" s="262"/>
      <c r="D142" s="199"/>
      <c r="E142" s="199"/>
      <c r="F142" s="199"/>
      <c r="G142" s="199"/>
      <c r="H142" s="199"/>
      <c r="I142" s="199"/>
    </row>
    <row r="143" spans="1:10" ht="33" customHeight="1" x14ac:dyDescent="0.25">
      <c r="A143" s="206" t="s">
        <v>384</v>
      </c>
      <c r="B143" s="262">
        <f>'A2 Exploitation'!D452</f>
        <v>0</v>
      </c>
      <c r="C143" s="262"/>
      <c r="D143" s="199"/>
      <c r="E143" s="199"/>
      <c r="F143" s="199"/>
      <c r="G143" s="199"/>
      <c r="H143" s="199"/>
      <c r="I143" s="199"/>
    </row>
    <row r="144" spans="1:10" ht="33" customHeight="1" x14ac:dyDescent="0.25">
      <c r="A144" s="207" t="s">
        <v>385</v>
      </c>
      <c r="B144" s="262">
        <f>'A3 Exploitation'!D452</f>
        <v>0</v>
      </c>
      <c r="C144" s="262"/>
      <c r="D144" s="199"/>
      <c r="E144" s="199"/>
      <c r="F144" s="199"/>
      <c r="G144" s="199"/>
      <c r="H144" s="199"/>
      <c r="I144" s="199"/>
    </row>
    <row r="145" spans="1:10" ht="33" customHeight="1" x14ac:dyDescent="0.25">
      <c r="A145" s="207" t="s">
        <v>386</v>
      </c>
      <c r="B145" s="262">
        <f>'A4 Exploitation'!D452</f>
        <v>0</v>
      </c>
      <c r="C145" s="262"/>
      <c r="D145" s="199"/>
      <c r="E145" s="199"/>
      <c r="F145" s="199"/>
      <c r="G145" s="199"/>
      <c r="H145" s="199"/>
      <c r="I145" s="199"/>
    </row>
    <row r="146" spans="1:10" ht="33" customHeight="1" x14ac:dyDescent="0.25">
      <c r="A146" s="206" t="s">
        <v>387</v>
      </c>
      <c r="B146" s="262">
        <f>'A5 Exploitation'!D452</f>
        <v>0</v>
      </c>
      <c r="C146" s="262"/>
      <c r="D146" s="199"/>
      <c r="E146" s="199"/>
      <c r="F146" s="199"/>
      <c r="G146" s="199"/>
      <c r="H146" s="199"/>
      <c r="I146" s="199"/>
    </row>
    <row r="147" spans="1:10" ht="33" customHeight="1" x14ac:dyDescent="0.25">
      <c r="A147" s="206" t="s">
        <v>388</v>
      </c>
      <c r="B147" s="262">
        <f>'A6 Exploitation'!D452</f>
        <v>0</v>
      </c>
      <c r="C147" s="26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3" t="s">
        <v>402</v>
      </c>
      <c r="C150" s="263"/>
      <c r="D150" s="199"/>
      <c r="E150" s="199"/>
      <c r="F150" s="199"/>
      <c r="G150" s="199"/>
      <c r="H150" s="199"/>
      <c r="I150" s="199"/>
      <c r="J150" s="198" t="str">
        <f>D18</f>
        <v>Boumhal</v>
      </c>
    </row>
    <row r="151" spans="1:10" ht="33" customHeight="1" x14ac:dyDescent="0.25">
      <c r="A151" s="207" t="s">
        <v>383</v>
      </c>
      <c r="B151" s="262">
        <f>'A1 Exploitation'!D462</f>
        <v>0.75</v>
      </c>
      <c r="C151" s="262"/>
      <c r="D151" s="199"/>
      <c r="E151" s="199"/>
      <c r="F151" s="199"/>
      <c r="G151" s="199"/>
      <c r="H151" s="199"/>
      <c r="I151" s="199"/>
    </row>
    <row r="152" spans="1:10" ht="33" customHeight="1" x14ac:dyDescent="0.25">
      <c r="A152" s="206" t="s">
        <v>384</v>
      </c>
      <c r="B152" s="262">
        <f>'A2 Exploitation'!D462</f>
        <v>0</v>
      </c>
      <c r="C152" s="262"/>
      <c r="D152" s="199"/>
      <c r="E152" s="199"/>
      <c r="F152" s="199"/>
      <c r="G152" s="199"/>
      <c r="H152" s="199"/>
      <c r="I152" s="199"/>
    </row>
    <row r="153" spans="1:10" ht="33" customHeight="1" x14ac:dyDescent="0.25">
      <c r="A153" s="207" t="s">
        <v>385</v>
      </c>
      <c r="B153" s="262">
        <f>'A3 Exploitation'!D462</f>
        <v>0</v>
      </c>
      <c r="C153" s="262"/>
      <c r="D153" s="199"/>
      <c r="E153" s="199"/>
      <c r="F153" s="199"/>
      <c r="G153" s="199"/>
      <c r="H153" s="199"/>
      <c r="I153" s="199"/>
    </row>
    <row r="154" spans="1:10" ht="33" customHeight="1" x14ac:dyDescent="0.25">
      <c r="A154" s="207" t="s">
        <v>386</v>
      </c>
      <c r="B154" s="262">
        <f>'A4 Exploitation'!D462</f>
        <v>0</v>
      </c>
      <c r="C154" s="262"/>
      <c r="D154" s="199"/>
      <c r="E154" s="199"/>
      <c r="F154" s="199"/>
      <c r="G154" s="199"/>
      <c r="H154" s="199"/>
      <c r="I154" s="199"/>
    </row>
    <row r="155" spans="1:10" ht="33" customHeight="1" x14ac:dyDescent="0.25">
      <c r="A155" s="206" t="s">
        <v>387</v>
      </c>
      <c r="B155" s="262">
        <f>'A5 Exploitation'!D462</f>
        <v>0</v>
      </c>
      <c r="C155" s="262"/>
      <c r="D155" s="199"/>
      <c r="E155" s="199"/>
      <c r="F155" s="199"/>
      <c r="G155" s="199"/>
      <c r="H155" s="199"/>
      <c r="I155" s="199"/>
    </row>
    <row r="156" spans="1:10" ht="33" customHeight="1" x14ac:dyDescent="0.25">
      <c r="A156" s="206" t="s">
        <v>388</v>
      </c>
      <c r="B156" s="262">
        <f>'A6 Exploitation'!D462</f>
        <v>0</v>
      </c>
      <c r="C156" s="26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3" t="s">
        <v>403</v>
      </c>
      <c r="C159" s="263"/>
      <c r="D159" s="199"/>
      <c r="E159" s="199"/>
      <c r="F159" s="199"/>
      <c r="G159" s="199"/>
      <c r="H159" s="199"/>
      <c r="I159" s="199"/>
      <c r="J159" s="198" t="str">
        <f>D18</f>
        <v>Boumhal</v>
      </c>
    </row>
    <row r="160" spans="1:10" ht="33" customHeight="1" x14ac:dyDescent="0.25">
      <c r="A160" s="207" t="s">
        <v>383</v>
      </c>
      <c r="B160" s="262">
        <f>'A1 Exploitation'!D471</f>
        <v>1</v>
      </c>
      <c r="C160" s="262"/>
      <c r="D160" s="199"/>
      <c r="E160" s="199"/>
      <c r="F160" s="199"/>
      <c r="G160" s="199"/>
      <c r="H160" s="199"/>
      <c r="I160" s="199"/>
    </row>
    <row r="161" spans="1:10" ht="33" customHeight="1" x14ac:dyDescent="0.25">
      <c r="A161" s="206" t="s">
        <v>384</v>
      </c>
      <c r="B161" s="262">
        <f>'A2 Exploitation'!D471</f>
        <v>0</v>
      </c>
      <c r="C161" s="262"/>
      <c r="D161" s="199"/>
      <c r="E161" s="199"/>
      <c r="F161" s="199"/>
      <c r="G161" s="199"/>
      <c r="H161" s="199"/>
      <c r="I161" s="199"/>
    </row>
    <row r="162" spans="1:10" ht="33" customHeight="1" x14ac:dyDescent="0.25">
      <c r="A162" s="207" t="s">
        <v>385</v>
      </c>
      <c r="B162" s="262">
        <f>'A3 Exploitation'!D471</f>
        <v>0</v>
      </c>
      <c r="C162" s="262"/>
      <c r="D162" s="199"/>
      <c r="E162" s="199"/>
      <c r="F162" s="199"/>
      <c r="G162" s="199"/>
      <c r="H162" s="199"/>
      <c r="I162" s="199"/>
    </row>
    <row r="163" spans="1:10" ht="33" customHeight="1" x14ac:dyDescent="0.25">
      <c r="A163" s="207" t="s">
        <v>386</v>
      </c>
      <c r="B163" s="262">
        <f>'A4 Exploitation'!D471</f>
        <v>0</v>
      </c>
      <c r="C163" s="262"/>
      <c r="D163" s="199"/>
      <c r="E163" s="199"/>
      <c r="F163" s="199"/>
      <c r="G163" s="199"/>
      <c r="H163" s="199"/>
      <c r="I163" s="199"/>
    </row>
    <row r="164" spans="1:10" ht="33" customHeight="1" x14ac:dyDescent="0.25">
      <c r="A164" s="206" t="s">
        <v>387</v>
      </c>
      <c r="B164" s="262">
        <f>'A5 Exploitation'!D471</f>
        <v>0</v>
      </c>
      <c r="C164" s="262"/>
      <c r="D164" s="199"/>
      <c r="E164" s="199"/>
      <c r="F164" s="199"/>
      <c r="G164" s="199"/>
      <c r="H164" s="199"/>
      <c r="I164" s="199"/>
    </row>
    <row r="165" spans="1:10" ht="33" customHeight="1" x14ac:dyDescent="0.25">
      <c r="A165" s="206" t="s">
        <v>388</v>
      </c>
      <c r="B165" s="262">
        <f>'A6 Exploitation'!D471</f>
        <v>0</v>
      </c>
      <c r="C165" s="262"/>
      <c r="D165" s="199"/>
      <c r="E165" s="199"/>
      <c r="F165" s="199"/>
      <c r="G165" s="199"/>
      <c r="H165" s="199"/>
      <c r="I165" s="199"/>
    </row>
    <row r="166" spans="1:10" ht="18" x14ac:dyDescent="0.25">
      <c r="A166" s="209"/>
      <c r="B166" s="264"/>
      <c r="C166" s="264"/>
      <c r="D166" s="199"/>
      <c r="E166" s="199"/>
      <c r="F166" s="199"/>
      <c r="G166" s="199"/>
      <c r="H166" s="199"/>
      <c r="I166" s="199"/>
    </row>
    <row r="167" spans="1:10" ht="18" x14ac:dyDescent="0.25">
      <c r="A167" s="209"/>
      <c r="B167" s="264"/>
      <c r="C167" s="264"/>
      <c r="D167" s="199"/>
      <c r="E167" s="199"/>
      <c r="F167" s="199"/>
      <c r="G167" s="199"/>
      <c r="H167" s="199"/>
      <c r="I167" s="199"/>
    </row>
    <row r="168" spans="1:10" ht="33" customHeight="1" x14ac:dyDescent="0.25">
      <c r="A168" s="206" t="s">
        <v>381</v>
      </c>
      <c r="B168" s="263" t="s">
        <v>404</v>
      </c>
      <c r="C168" s="263"/>
      <c r="D168" s="199"/>
      <c r="E168" s="199"/>
      <c r="F168" s="199"/>
      <c r="G168" s="199"/>
      <c r="H168" s="199"/>
      <c r="I168" s="199"/>
      <c r="J168" s="198" t="str">
        <f>D18</f>
        <v>Boumhal</v>
      </c>
    </row>
    <row r="169" spans="1:10" ht="33" customHeight="1" x14ac:dyDescent="0.25">
      <c r="A169" s="207" t="s">
        <v>383</v>
      </c>
      <c r="B169" s="262">
        <f>'A1 Exploitation'!D492</f>
        <v>0.92307692307692313</v>
      </c>
      <c r="C169" s="262"/>
      <c r="D169" s="199"/>
      <c r="E169" s="199"/>
      <c r="F169" s="199"/>
      <c r="G169" s="199"/>
      <c r="H169" s="199"/>
      <c r="I169" s="199"/>
    </row>
    <row r="170" spans="1:10" ht="33" customHeight="1" x14ac:dyDescent="0.25">
      <c r="A170" s="206" t="s">
        <v>384</v>
      </c>
      <c r="B170" s="262">
        <f>'A2 Exploitation'!D492</f>
        <v>0</v>
      </c>
      <c r="C170" s="262"/>
      <c r="D170" s="199"/>
      <c r="E170" s="199"/>
      <c r="F170" s="199"/>
      <c r="G170" s="199"/>
      <c r="H170" s="199"/>
      <c r="I170" s="199"/>
    </row>
    <row r="171" spans="1:10" ht="33" customHeight="1" x14ac:dyDescent="0.25">
      <c r="A171" s="207" t="s">
        <v>385</v>
      </c>
      <c r="B171" s="262">
        <f>'A3 Exploitation'!D492</f>
        <v>0</v>
      </c>
      <c r="C171" s="262"/>
      <c r="D171" s="199"/>
      <c r="E171" s="199"/>
      <c r="F171" s="199"/>
      <c r="G171" s="199"/>
      <c r="H171" s="199"/>
      <c r="I171" s="199"/>
    </row>
    <row r="172" spans="1:10" ht="33" customHeight="1" x14ac:dyDescent="0.25">
      <c r="A172" s="207" t="s">
        <v>386</v>
      </c>
      <c r="B172" s="262">
        <f>'A4 Exploitation'!D492</f>
        <v>0</v>
      </c>
      <c r="C172" s="262"/>
    </row>
    <row r="173" spans="1:10" ht="33" customHeight="1" x14ac:dyDescent="0.25">
      <c r="A173" s="206" t="s">
        <v>387</v>
      </c>
      <c r="B173" s="262">
        <f>'A5 Exploitation'!D492</f>
        <v>0</v>
      </c>
      <c r="C173" s="262"/>
    </row>
    <row r="174" spans="1:10" ht="33" customHeight="1" x14ac:dyDescent="0.25">
      <c r="A174" s="206" t="s">
        <v>388</v>
      </c>
      <c r="B174" s="262">
        <f>'A6 Exploitation'!D492</f>
        <v>0</v>
      </c>
      <c r="C174" s="262"/>
    </row>
    <row r="175" spans="1:10" ht="18.75" x14ac:dyDescent="0.25">
      <c r="A175" s="210"/>
      <c r="B175" s="203"/>
      <c r="C175" s="203"/>
    </row>
    <row r="176" spans="1:10" ht="18.75" x14ac:dyDescent="0.25">
      <c r="A176" s="210"/>
      <c r="B176" s="203"/>
      <c r="C176" s="203"/>
    </row>
    <row r="177" spans="1:10" ht="33" customHeight="1" x14ac:dyDescent="0.25">
      <c r="A177" s="206" t="s">
        <v>381</v>
      </c>
      <c r="B177" s="263" t="s">
        <v>405</v>
      </c>
      <c r="C177" s="263"/>
      <c r="J177" s="198" t="str">
        <f>D18</f>
        <v>Boumhal</v>
      </c>
    </row>
    <row r="178" spans="1:10" ht="33" customHeight="1" x14ac:dyDescent="0.25">
      <c r="A178" s="207" t="s">
        <v>383</v>
      </c>
      <c r="B178" s="262">
        <f>'A1 Exploitation'!D501</f>
        <v>1</v>
      </c>
      <c r="C178" s="262"/>
    </row>
    <row r="179" spans="1:10" ht="33" customHeight="1" x14ac:dyDescent="0.25">
      <c r="A179" s="206" t="s">
        <v>384</v>
      </c>
      <c r="B179" s="262">
        <f>'A2 Exploitation'!D501</f>
        <v>0</v>
      </c>
      <c r="C179" s="262"/>
    </row>
    <row r="180" spans="1:10" ht="33" customHeight="1" x14ac:dyDescent="0.25">
      <c r="A180" s="207" t="s">
        <v>385</v>
      </c>
      <c r="B180" s="262">
        <f>'A3 Exploitation'!D501</f>
        <v>0</v>
      </c>
      <c r="C180" s="262"/>
    </row>
    <row r="181" spans="1:10" ht="33" customHeight="1" x14ac:dyDescent="0.25">
      <c r="A181" s="207" t="s">
        <v>386</v>
      </c>
      <c r="B181" s="262">
        <f>'A4 Exploitation'!D501</f>
        <v>0</v>
      </c>
      <c r="C181" s="262"/>
    </row>
    <row r="182" spans="1:10" ht="33" customHeight="1" x14ac:dyDescent="0.25">
      <c r="A182" s="206" t="s">
        <v>387</v>
      </c>
      <c r="B182" s="262">
        <f>'A5 Exploitation'!D501</f>
        <v>0</v>
      </c>
      <c r="C182" s="262"/>
    </row>
    <row r="183" spans="1:10" ht="33" customHeight="1" x14ac:dyDescent="0.25">
      <c r="A183" s="206" t="s">
        <v>388</v>
      </c>
      <c r="B183" s="262">
        <f>'A6 Exploitation'!D501</f>
        <v>0</v>
      </c>
      <c r="C183" s="262"/>
    </row>
    <row r="184" spans="1:10" ht="18.75" x14ac:dyDescent="0.25">
      <c r="A184" s="210"/>
      <c r="B184" s="203"/>
      <c r="C184" s="203"/>
    </row>
    <row r="185" spans="1:10" ht="18.75" x14ac:dyDescent="0.25">
      <c r="A185" s="210"/>
      <c r="B185" s="203"/>
      <c r="C185" s="203"/>
    </row>
    <row r="186" spans="1:10" ht="33" customHeight="1" x14ac:dyDescent="0.25">
      <c r="A186" s="206" t="s">
        <v>381</v>
      </c>
      <c r="B186" s="263" t="s">
        <v>406</v>
      </c>
      <c r="C186" s="263"/>
      <c r="J186" s="198" t="str">
        <f>D18</f>
        <v>Boumhal</v>
      </c>
    </row>
    <row r="187" spans="1:10" ht="33" customHeight="1" x14ac:dyDescent="0.25">
      <c r="A187" s="207" t="s">
        <v>383</v>
      </c>
      <c r="B187" s="262">
        <f>'A1 Technique'!D198</f>
        <v>0.75416666666666665</v>
      </c>
      <c r="C187" s="262"/>
    </row>
    <row r="188" spans="1:10" ht="33" customHeight="1" x14ac:dyDescent="0.25">
      <c r="A188" s="206" t="s">
        <v>384</v>
      </c>
      <c r="B188" s="262">
        <f>'A2 Technique'!D198</f>
        <v>0</v>
      </c>
      <c r="C188" s="262"/>
    </row>
    <row r="189" spans="1:10" ht="33" customHeight="1" x14ac:dyDescent="0.25">
      <c r="A189" s="207" t="s">
        <v>385</v>
      </c>
      <c r="B189" s="262">
        <f>'A3 Technique'!D198</f>
        <v>0</v>
      </c>
      <c r="C189" s="262"/>
    </row>
    <row r="190" spans="1:10" ht="33" customHeight="1" x14ac:dyDescent="0.25">
      <c r="A190" s="207" t="s">
        <v>386</v>
      </c>
      <c r="B190" s="262">
        <f>'A4 Technique'!D198</f>
        <v>0</v>
      </c>
      <c r="C190" s="262"/>
    </row>
    <row r="191" spans="1:10" ht="33" customHeight="1" x14ac:dyDescent="0.25">
      <c r="A191" s="206" t="s">
        <v>387</v>
      </c>
      <c r="B191" s="262">
        <f>'A5 Technique'!D198</f>
        <v>0</v>
      </c>
      <c r="C191" s="262"/>
    </row>
    <row r="192" spans="1:10" ht="33" customHeight="1" x14ac:dyDescent="0.25">
      <c r="A192" s="206" t="s">
        <v>388</v>
      </c>
      <c r="B192" s="262">
        <f>'A6 Technique'!D198</f>
        <v>0</v>
      </c>
      <c r="C192" s="262"/>
    </row>
  </sheetData>
  <sheetProtection algorithmName="SHA-512" hashValue="sRC3gem6uoRHRGFi8HCldP3Q4ysn5fsm3i3RTiGETZxcoAJhnZmpiXuPdXDCPu/Itfnf2DTeFqncLodXAQ/sZA==" saltValue="fizX99Px0dJ8eu0SDmo7C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abSelected="1" topLeftCell="A452"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Boumhal</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3"/>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ReZpmQIjGOVAj4CPkCf875KVy3qLgR8tJoHl80HSMj5H87D5Nujn0UtvVCVexqiM3go3ciM5KQj53/LTGKjMg==" saltValue="idFhGBa6ABAnxwvZUQqjF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Boumhal</v>
      </c>
      <c r="B7" s="285"/>
      <c r="C7" s="285"/>
      <c r="D7" s="285"/>
      <c r="E7" s="285"/>
      <c r="F7" s="285"/>
      <c r="G7" s="216"/>
      <c r="H7" s="216"/>
      <c r="I7" s="216"/>
    </row>
    <row r="8" spans="1:9" s="36" customFormat="1" ht="24" x14ac:dyDescent="0.45">
      <c r="A8" s="38" t="s">
        <v>44</v>
      </c>
      <c r="B8" s="301">
        <f>'A5 Exploitation'!B9:F9</f>
        <v>0</v>
      </c>
      <c r="C8" s="301"/>
      <c r="D8" s="301"/>
      <c r="E8" s="301"/>
      <c r="F8" s="301"/>
      <c r="G8" s="216"/>
      <c r="H8" s="216"/>
      <c r="I8" s="216"/>
    </row>
    <row r="9" spans="1:9" s="36" customFormat="1" ht="24" x14ac:dyDescent="0.45">
      <c r="A9" s="39" t="s">
        <v>46</v>
      </c>
      <c r="B9" s="302">
        <f>'A5 Exploitation'!B10:F10</f>
        <v>0</v>
      </c>
      <c r="C9" s="302"/>
      <c r="D9" s="302"/>
      <c r="E9" s="302"/>
      <c r="F9" s="302"/>
      <c r="G9" s="216"/>
      <c r="H9" s="216"/>
      <c r="I9" s="216"/>
    </row>
    <row r="10" spans="1:9" s="36" customFormat="1" ht="24" x14ac:dyDescent="0.45">
      <c r="A10" s="38" t="s">
        <v>45</v>
      </c>
      <c r="B10" s="299">
        <f>'A5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Boumhal</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Boumhal</v>
      </c>
      <c r="B7" s="285"/>
      <c r="C7" s="285"/>
      <c r="D7" s="285"/>
      <c r="E7" s="285"/>
      <c r="F7" s="285"/>
      <c r="G7" s="216"/>
      <c r="H7" s="216"/>
      <c r="I7" s="216"/>
    </row>
    <row r="8" spans="1:9" s="36" customFormat="1" ht="24" x14ac:dyDescent="0.45">
      <c r="A8" s="38" t="s">
        <v>44</v>
      </c>
      <c r="B8" s="301">
        <f>'A6 Exploitation'!B9:F9</f>
        <v>0</v>
      </c>
      <c r="C8" s="301"/>
      <c r="D8" s="301"/>
      <c r="E8" s="301"/>
      <c r="F8" s="301"/>
      <c r="G8" s="216"/>
      <c r="H8" s="216"/>
      <c r="I8" s="216"/>
    </row>
    <row r="9" spans="1:9" s="36" customFormat="1" ht="24" x14ac:dyDescent="0.45">
      <c r="A9" s="39" t="s">
        <v>46</v>
      </c>
      <c r="B9" s="302">
        <f>'A6 Exploitation'!B10:F10</f>
        <v>0</v>
      </c>
      <c r="C9" s="302"/>
      <c r="D9" s="302"/>
      <c r="E9" s="302"/>
      <c r="F9" s="302"/>
      <c r="G9" s="216"/>
      <c r="H9" s="216"/>
      <c r="I9" s="216"/>
    </row>
    <row r="10" spans="1:9" s="36" customFormat="1" ht="24" x14ac:dyDescent="0.45">
      <c r="A10" s="38" t="s">
        <v>45</v>
      </c>
      <c r="B10" s="299">
        <f>'A6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1" zoomScale="90" zoomScaleNormal="71" zoomScaleSheetLayoutView="90" workbookViewId="0">
      <selection activeCell="D453" sqref="D45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Boumhal</v>
      </c>
      <c r="B8" s="285"/>
      <c r="C8" s="285"/>
      <c r="D8" s="285"/>
      <c r="E8" s="285"/>
      <c r="F8" s="285"/>
      <c r="G8" s="126"/>
      <c r="H8" s="126"/>
      <c r="I8" s="124"/>
    </row>
    <row r="9" spans="1:9" ht="24" x14ac:dyDescent="0.45">
      <c r="A9" s="38" t="s">
        <v>44</v>
      </c>
      <c r="B9" s="286" t="s">
        <v>412</v>
      </c>
      <c r="C9" s="286"/>
      <c r="D9" s="286"/>
      <c r="E9" s="286"/>
      <c r="F9" s="286"/>
      <c r="G9" s="126"/>
      <c r="H9" s="126"/>
      <c r="I9" s="124"/>
    </row>
    <row r="10" spans="1:9" ht="24" x14ac:dyDescent="0.45">
      <c r="A10" s="39" t="s">
        <v>46</v>
      </c>
      <c r="B10" s="287" t="s">
        <v>413</v>
      </c>
      <c r="C10" s="287"/>
      <c r="D10" s="287"/>
      <c r="E10" s="287"/>
      <c r="F10" s="287"/>
      <c r="G10" s="126"/>
      <c r="H10" s="126"/>
      <c r="I10" s="124"/>
    </row>
    <row r="11" spans="1:9" ht="24" x14ac:dyDescent="0.45">
      <c r="A11" s="38" t="s">
        <v>45</v>
      </c>
      <c r="B11" s="282">
        <v>42804</v>
      </c>
      <c r="C11" s="282"/>
      <c r="D11" s="282"/>
      <c r="E11" s="282"/>
      <c r="F11" s="282"/>
      <c r="G11" s="126"/>
      <c r="H11" s="126"/>
      <c r="I11" s="124"/>
    </row>
    <row r="12" spans="1:9" ht="24" x14ac:dyDescent="0.45">
      <c r="A12" s="38" t="s">
        <v>276</v>
      </c>
      <c r="B12" s="275">
        <f>D505</f>
        <v>0.90344827586206899</v>
      </c>
      <c r="C12" s="275"/>
      <c r="D12" s="275"/>
      <c r="E12" s="275"/>
      <c r="F12" s="275"/>
      <c r="G12" s="126"/>
      <c r="H12" s="126"/>
      <c r="I12" s="12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42804</v>
      </c>
      <c r="B17" s="36"/>
      <c r="C17" s="36"/>
      <c r="D17" s="36"/>
      <c r="E17" s="36"/>
      <c r="F17" s="36"/>
      <c r="G17" s="36"/>
      <c r="H17" s="36"/>
    </row>
    <row r="18" spans="1:8" ht="18" x14ac:dyDescent="0.25">
      <c r="A18" s="280" t="s">
        <v>1</v>
      </c>
      <c r="B18" s="281"/>
      <c r="C18" s="281"/>
      <c r="D18" s="281"/>
      <c r="E18" s="281"/>
      <c r="F18" s="28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31.5" x14ac:dyDescent="0.35">
      <c r="A28" s="76" t="s">
        <v>186</v>
      </c>
      <c r="B28" s="170">
        <v>0</v>
      </c>
      <c r="C28" s="217">
        <f>IF(B28=0, -5, "0")</f>
        <v>-5</v>
      </c>
      <c r="D28" s="128" t="s">
        <v>414</v>
      </c>
      <c r="E28" s="66"/>
      <c r="F28" s="66"/>
    </row>
    <row r="29" spans="1:8" ht="75" x14ac:dyDescent="0.25">
      <c r="A29" s="17" t="s">
        <v>170</v>
      </c>
      <c r="B29" s="170">
        <v>1</v>
      </c>
      <c r="C29" s="130"/>
      <c r="D29" s="128" t="s">
        <v>416</v>
      </c>
      <c r="E29" s="66"/>
      <c r="F29" s="66"/>
    </row>
    <row r="30" spans="1:8" ht="45" x14ac:dyDescent="0.25">
      <c r="A30" s="17" t="s">
        <v>165</v>
      </c>
      <c r="B30" s="170">
        <v>2</v>
      </c>
      <c r="C30" s="130"/>
      <c r="D30" s="132"/>
      <c r="E30" s="66"/>
      <c r="F30" s="66"/>
    </row>
    <row r="31" spans="1:8" ht="30" x14ac:dyDescent="0.25">
      <c r="A31" s="18" t="s">
        <v>53</v>
      </c>
      <c r="B31" s="170">
        <v>0</v>
      </c>
      <c r="C31" s="130"/>
      <c r="D31" s="128" t="s">
        <v>474</v>
      </c>
      <c r="E31" s="66"/>
      <c r="F31" s="66"/>
    </row>
    <row r="32" spans="1:8" ht="90" x14ac:dyDescent="0.25">
      <c r="A32" s="17" t="s">
        <v>166</v>
      </c>
      <c r="B32" s="170">
        <v>0</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0.83299999999999996</v>
      </c>
      <c r="E36" s="102"/>
      <c r="F36" s="102"/>
    </row>
    <row r="37" spans="1:7" x14ac:dyDescent="0.25">
      <c r="A37" s="19" t="s">
        <v>38</v>
      </c>
      <c r="B37" s="19"/>
      <c r="C37" s="19"/>
      <c r="D37" s="19">
        <f>SUM(B27:C35)</f>
        <v>6</v>
      </c>
    </row>
    <row r="38" spans="1:7" x14ac:dyDescent="0.25">
      <c r="A38" s="19" t="s">
        <v>37</v>
      </c>
      <c r="B38" s="20"/>
      <c r="C38" s="21"/>
      <c r="D38" s="63">
        <f>D37/(COUNT(B27:C35)*2)</f>
        <v>0.3</v>
      </c>
    </row>
    <row r="39" spans="1:7" x14ac:dyDescent="0.25">
      <c r="A39" s="8"/>
      <c r="B39" s="7"/>
      <c r="C39" s="7"/>
      <c r="D39" s="7"/>
    </row>
    <row r="40" spans="1:7" ht="18" x14ac:dyDescent="0.25">
      <c r="A40" s="78" t="s">
        <v>40</v>
      </c>
      <c r="B40" s="79"/>
      <c r="C40" s="80"/>
      <c r="D40" s="81">
        <f>SUM(D37,D23)</f>
        <v>14</v>
      </c>
    </row>
    <row r="41" spans="1:7" ht="18" x14ac:dyDescent="0.25">
      <c r="A41" s="78" t="s">
        <v>223</v>
      </c>
      <c r="B41" s="79"/>
      <c r="C41" s="80"/>
      <c r="D41" s="82">
        <f>D40/(COUNT(B27:C35,B19:C22)*2)</f>
        <v>0.5</v>
      </c>
    </row>
    <row r="42" spans="1:7" x14ac:dyDescent="0.25">
      <c r="A42" s="9"/>
      <c r="B42" s="6"/>
      <c r="C42" s="7"/>
      <c r="D42" s="6"/>
    </row>
    <row r="43" spans="1:7" ht="18" x14ac:dyDescent="0.35">
      <c r="A43" s="270" t="s">
        <v>137</v>
      </c>
      <c r="B43" s="270"/>
      <c r="C43" s="270"/>
      <c r="D43" s="270"/>
      <c r="E43" s="270"/>
      <c r="F43" s="270"/>
    </row>
    <row r="44" spans="1:7" x14ac:dyDescent="0.25">
      <c r="A44" s="183">
        <f>B11</f>
        <v>42804</v>
      </c>
      <c r="B44" s="6"/>
      <c r="C44" s="7"/>
      <c r="D44" s="6"/>
    </row>
    <row r="45" spans="1:7" ht="16.5" x14ac:dyDescent="0.25">
      <c r="A45" s="273" t="s">
        <v>63</v>
      </c>
      <c r="B45" s="274"/>
      <c r="C45" s="274"/>
      <c r="D45" s="274"/>
      <c r="E45" s="274"/>
      <c r="F45" s="274"/>
    </row>
    <row r="46" spans="1:7" x14ac:dyDescent="0.25">
      <c r="A46" s="33" t="s">
        <v>109</v>
      </c>
      <c r="B46" s="137">
        <v>2</v>
      </c>
      <c r="C46" s="137"/>
      <c r="D46" s="139"/>
      <c r="E46" s="66"/>
      <c r="F46" s="66"/>
    </row>
    <row r="47" spans="1:7" ht="30" customHeight="1" x14ac:dyDescent="0.25">
      <c r="A47" s="43" t="s">
        <v>259</v>
      </c>
      <c r="B47" s="170">
        <v>1</v>
      </c>
      <c r="C47" s="137"/>
      <c r="D47" s="139" t="s">
        <v>476</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1" t="s">
        <v>65</v>
      </c>
      <c r="B57" s="272"/>
      <c r="C57" s="272"/>
      <c r="D57" s="272"/>
      <c r="E57" s="272"/>
      <c r="F57" s="27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45" x14ac:dyDescent="0.25">
      <c r="A64" s="108" t="s">
        <v>272</v>
      </c>
      <c r="B64" s="170">
        <v>1</v>
      </c>
      <c r="C64" s="217" t="str">
        <f>IF(B64=0, -5, "0")</f>
        <v>0</v>
      </c>
      <c r="D64" s="142" t="s">
        <v>418</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ht="30" x14ac:dyDescent="0.25">
      <c r="A69" s="17" t="s">
        <v>117</v>
      </c>
      <c r="B69" s="170">
        <v>1</v>
      </c>
      <c r="C69" s="145"/>
      <c r="D69" s="163" t="s">
        <v>422</v>
      </c>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0</v>
      </c>
      <c r="C74" s="145"/>
      <c r="D74" s="152" t="s">
        <v>417</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42</v>
      </c>
    </row>
    <row r="82" spans="1:6" x14ac:dyDescent="0.25">
      <c r="A82" s="19" t="s">
        <v>37</v>
      </c>
      <c r="B82" s="20"/>
      <c r="C82" s="21"/>
      <c r="D82" s="63">
        <f>D81/(COUNT(B58:C80)*2)</f>
        <v>0.91304347826086951</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35" x14ac:dyDescent="0.25">
      <c r="A90" s="17" t="s">
        <v>293</v>
      </c>
      <c r="B90" s="170">
        <v>1</v>
      </c>
      <c r="C90" s="153"/>
      <c r="D90" s="156" t="s">
        <v>432</v>
      </c>
      <c r="E90" s="148"/>
      <c r="F90" s="66"/>
    </row>
    <row r="91" spans="1:6" ht="30" x14ac:dyDescent="0.25">
      <c r="A91" s="18" t="s">
        <v>260</v>
      </c>
      <c r="B91" s="170">
        <v>2</v>
      </c>
      <c r="C91" s="153"/>
      <c r="D91" s="157"/>
      <c r="E91" s="66"/>
      <c r="F91" s="66"/>
    </row>
    <row r="92" spans="1:6" ht="45" x14ac:dyDescent="0.25">
      <c r="A92" s="109" t="s">
        <v>287</v>
      </c>
      <c r="B92" s="170">
        <v>1</v>
      </c>
      <c r="C92" s="154"/>
      <c r="D92" s="254">
        <v>0.95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70</v>
      </c>
    </row>
    <row r="97" spans="1:6" ht="16.5" customHeight="1" x14ac:dyDescent="0.25">
      <c r="A97" s="78" t="s">
        <v>224</v>
      </c>
      <c r="B97" s="84"/>
      <c r="C97" s="85"/>
      <c r="D97" s="82">
        <f>D96/(COUNT(B85:C91,B46:C53,B58:C80)*2)</f>
        <v>0.92105263157894735</v>
      </c>
    </row>
    <row r="98" spans="1:6" x14ac:dyDescent="0.25">
      <c r="A98" s="5"/>
      <c r="B98" s="6"/>
      <c r="C98" s="7"/>
      <c r="D98" s="6"/>
    </row>
    <row r="99" spans="1:6" ht="18" x14ac:dyDescent="0.35">
      <c r="A99" s="270" t="s">
        <v>129</v>
      </c>
      <c r="B99" s="270"/>
      <c r="C99" s="270"/>
      <c r="D99" s="270"/>
      <c r="E99" s="270"/>
      <c r="F99" s="270"/>
    </row>
    <row r="100" spans="1:6" x14ac:dyDescent="0.25">
      <c r="A100" s="183">
        <f>B11</f>
        <v>42804</v>
      </c>
      <c r="B100" s="6"/>
      <c r="C100" s="7"/>
      <c r="D100" s="6"/>
    </row>
    <row r="101" spans="1:6" ht="16.5" x14ac:dyDescent="0.25">
      <c r="A101" s="273" t="s">
        <v>63</v>
      </c>
      <c r="B101" s="274"/>
      <c r="C101" s="274"/>
      <c r="D101" s="274"/>
      <c r="E101" s="274"/>
      <c r="F101" s="27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1" t="s">
        <v>133</v>
      </c>
      <c r="B113" s="272"/>
      <c r="C113" s="272"/>
      <c r="D113" s="272"/>
      <c r="E113" s="272"/>
      <c r="F113" s="272"/>
    </row>
    <row r="114" spans="1:6" x14ac:dyDescent="0.25">
      <c r="A114" s="17" t="s">
        <v>314</v>
      </c>
      <c r="B114" s="153">
        <v>2</v>
      </c>
      <c r="C114" s="153"/>
      <c r="D114" s="142"/>
      <c r="E114" s="142"/>
      <c r="F114" s="147"/>
    </row>
    <row r="115" spans="1:6" x14ac:dyDescent="0.25">
      <c r="A115" s="18" t="s">
        <v>294</v>
      </c>
      <c r="B115" s="170">
        <v>2</v>
      </c>
      <c r="C115" s="153"/>
      <c r="D115" s="143" t="s">
        <v>427</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1</v>
      </c>
      <c r="C125" s="217" t="str">
        <f>IF(B125=0, -5, "0")</f>
        <v>0</v>
      </c>
      <c r="D125" s="142" t="s">
        <v>431</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34"/>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0</v>
      </c>
      <c r="C141" s="217">
        <f>IF(B141=0, -5, "0")</f>
        <v>-5</v>
      </c>
      <c r="D141" s="12" t="s">
        <v>428</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0.86111111111111116</v>
      </c>
    </row>
    <row r="151" spans="1:6" x14ac:dyDescent="0.25">
      <c r="A151" s="9"/>
      <c r="B151" s="6"/>
      <c r="C151" s="7"/>
      <c r="D151" s="6"/>
    </row>
    <row r="152" spans="1:6" ht="18" x14ac:dyDescent="0.35">
      <c r="A152" s="270" t="s">
        <v>130</v>
      </c>
      <c r="B152" s="270"/>
      <c r="C152" s="270"/>
      <c r="D152" s="270"/>
      <c r="E152" s="270"/>
      <c r="F152" s="270"/>
    </row>
    <row r="153" spans="1:6" x14ac:dyDescent="0.25">
      <c r="A153" s="183">
        <f>B11</f>
        <v>42804</v>
      </c>
      <c r="B153" s="6"/>
      <c r="C153" s="7"/>
      <c r="D153" s="59"/>
    </row>
    <row r="154" spans="1:6" ht="16.5" x14ac:dyDescent="0.25">
      <c r="A154" s="273" t="s">
        <v>63</v>
      </c>
      <c r="B154" s="274"/>
      <c r="C154" s="274"/>
      <c r="D154" s="274"/>
      <c r="E154" s="274"/>
      <c r="F154" s="27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434</v>
      </c>
      <c r="E175" s="147"/>
      <c r="F175" s="66"/>
    </row>
    <row r="176" spans="1:6" ht="36" x14ac:dyDescent="0.35">
      <c r="A176" s="86" t="s">
        <v>209</v>
      </c>
      <c r="B176" s="170">
        <v>2</v>
      </c>
      <c r="C176" s="217" t="str">
        <f>IF(B176=0, -5, "0")</f>
        <v>0</v>
      </c>
      <c r="D176" s="142" t="s">
        <v>435</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0" t="s">
        <v>167</v>
      </c>
      <c r="B192" s="270"/>
      <c r="C192" s="270"/>
      <c r="D192" s="270"/>
      <c r="E192" s="270"/>
      <c r="F192" s="270"/>
    </row>
    <row r="193" spans="1:7" x14ac:dyDescent="0.25">
      <c r="A193" s="189">
        <f>B11</f>
        <v>42804</v>
      </c>
      <c r="B193" s="6"/>
      <c r="C193" s="7"/>
      <c r="D193" s="6"/>
    </row>
    <row r="194" spans="1:7" ht="18" x14ac:dyDescent="0.25">
      <c r="A194" s="271" t="s">
        <v>158</v>
      </c>
      <c r="B194" s="272"/>
      <c r="C194" s="272"/>
      <c r="D194" s="272"/>
      <c r="E194" s="272"/>
      <c r="F194" s="272"/>
    </row>
    <row r="195" spans="1:7" ht="36" x14ac:dyDescent="0.35">
      <c r="A195" s="83" t="s">
        <v>27</v>
      </c>
      <c r="B195" s="153">
        <v>2</v>
      </c>
      <c r="C195" s="217" t="str">
        <f>IF(B195=0, -5, "0")</f>
        <v>0</v>
      </c>
      <c r="D195" s="142" t="s">
        <v>477</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3">
        <v>2</v>
      </c>
      <c r="C210" s="153"/>
      <c r="D210" s="142"/>
      <c r="E210" s="148"/>
      <c r="F210" s="66"/>
    </row>
    <row r="211" spans="1:7" ht="54" x14ac:dyDescent="0.35">
      <c r="A211" s="83" t="s">
        <v>363</v>
      </c>
      <c r="B211" s="170">
        <v>1</v>
      </c>
      <c r="C211" s="217" t="str">
        <f>IF(B211=0, -5, "0")</f>
        <v>0</v>
      </c>
      <c r="D211" s="142" t="s">
        <v>473</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ht="30" x14ac:dyDescent="0.25">
      <c r="A217" s="17" t="s">
        <v>291</v>
      </c>
      <c r="B217" s="170">
        <v>1</v>
      </c>
      <c r="C217" s="153"/>
      <c r="D217" s="12" t="s">
        <v>441</v>
      </c>
      <c r="E217" s="147"/>
      <c r="F217" s="66"/>
    </row>
    <row r="218" spans="1:7" x14ac:dyDescent="0.25">
      <c r="A218" s="18" t="s">
        <v>188</v>
      </c>
      <c r="B218" s="170">
        <v>0</v>
      </c>
      <c r="C218" s="153"/>
      <c r="D218" s="168" t="s">
        <v>474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2</v>
      </c>
      <c r="C222" s="217" t="str">
        <f>IF(B222=0, -5, "0")</f>
        <v>0</v>
      </c>
      <c r="D222" s="142" t="s">
        <v>439</v>
      </c>
      <c r="E222" s="147"/>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2" t="s">
        <v>437</v>
      </c>
      <c r="E224" s="147"/>
      <c r="F224" s="66"/>
    </row>
    <row r="225" spans="1:6" x14ac:dyDescent="0.25">
      <c r="A225" s="24" t="s">
        <v>83</v>
      </c>
      <c r="B225" s="170">
        <v>2</v>
      </c>
      <c r="C225" s="153"/>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0</v>
      </c>
      <c r="C236" s="217">
        <f>IF(B236=0, -5, "0")</f>
        <v>-5</v>
      </c>
      <c r="D236" s="157" t="s">
        <v>438</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42804</v>
      </c>
      <c r="B249" s="6"/>
      <c r="C249" s="7"/>
      <c r="D249" s="6"/>
    </row>
    <row r="250" spans="1:6" s="3" customFormat="1" ht="18" x14ac:dyDescent="0.25">
      <c r="A250" s="271" t="s">
        <v>79</v>
      </c>
      <c r="B250" s="272"/>
      <c r="C250" s="272"/>
      <c r="D250" s="272"/>
      <c r="E250" s="272"/>
      <c r="F250" s="27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90" x14ac:dyDescent="0.25">
      <c r="A269" s="17" t="s">
        <v>312</v>
      </c>
      <c r="B269" s="171">
        <v>1</v>
      </c>
      <c r="C269" s="27"/>
      <c r="D269" s="164" t="s">
        <v>450</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475</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0</v>
      </c>
      <c r="C284" s="29"/>
      <c r="D284" s="258">
        <v>0</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42804</v>
      </c>
      <c r="B292" s="6"/>
      <c r="C292" s="7"/>
      <c r="D292" s="59"/>
    </row>
    <row r="293" spans="1:7" ht="18" x14ac:dyDescent="0.25">
      <c r="A293" s="271" t="s">
        <v>19</v>
      </c>
      <c r="B293" s="272"/>
      <c r="C293" s="272"/>
      <c r="D293" s="272"/>
      <c r="E293" s="272"/>
      <c r="F293" s="272"/>
    </row>
    <row r="294" spans="1:7" ht="20.25" customHeight="1" x14ac:dyDescent="0.25">
      <c r="A294" s="32" t="s">
        <v>62</v>
      </c>
      <c r="B294" s="153">
        <v>2</v>
      </c>
      <c r="C294" s="153"/>
      <c r="D294" s="142"/>
      <c r="E294" s="66"/>
      <c r="F294" s="66"/>
    </row>
    <row r="295" spans="1:7" x14ac:dyDescent="0.25">
      <c r="A295" s="22" t="s">
        <v>6</v>
      </c>
      <c r="B295" s="170">
        <v>1</v>
      </c>
      <c r="C295" s="153"/>
      <c r="D295" s="142" t="s">
        <v>452</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1" t="s">
        <v>122</v>
      </c>
      <c r="B305" s="272"/>
      <c r="C305" s="272"/>
      <c r="D305" s="272"/>
      <c r="E305" s="272"/>
      <c r="F305" s="272"/>
    </row>
    <row r="306" spans="1:6" ht="19.5" customHeight="1" x14ac:dyDescent="0.25">
      <c r="A306" s="17" t="s">
        <v>303</v>
      </c>
      <c r="B306" s="145">
        <v>2</v>
      </c>
      <c r="C306" s="145"/>
      <c r="D306" s="146"/>
      <c r="E306" s="148"/>
      <c r="F306" s="148"/>
    </row>
    <row r="307" spans="1:6" x14ac:dyDescent="0.25">
      <c r="A307" s="169" t="s">
        <v>373</v>
      </c>
      <c r="B307" s="171">
        <v>1</v>
      </c>
      <c r="C307" s="153"/>
      <c r="D307" s="142" t="s">
        <v>454</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45" x14ac:dyDescent="0.25">
      <c r="A310" s="17" t="s">
        <v>108</v>
      </c>
      <c r="B310" s="171">
        <v>2</v>
      </c>
      <c r="C310" s="153"/>
      <c r="D310" s="156" t="s">
        <v>453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0" t="s">
        <v>21</v>
      </c>
      <c r="B324" s="270"/>
      <c r="C324" s="270"/>
      <c r="D324" s="270"/>
      <c r="E324" s="270"/>
      <c r="F324" s="270"/>
    </row>
    <row r="325" spans="1:9" x14ac:dyDescent="0.25">
      <c r="A325" s="193">
        <f>B11</f>
        <v>42804</v>
      </c>
      <c r="B325" s="6"/>
      <c r="C325" s="7"/>
      <c r="D325" s="6"/>
    </row>
    <row r="326" spans="1:9" ht="18" x14ac:dyDescent="0.25">
      <c r="A326" s="271" t="s">
        <v>12</v>
      </c>
      <c r="B326" s="272"/>
      <c r="C326" s="272"/>
      <c r="D326" s="272"/>
      <c r="E326" s="272"/>
      <c r="F326" s="272"/>
    </row>
    <row r="327" spans="1:9" ht="16.5" customHeight="1" x14ac:dyDescent="0.25">
      <c r="A327" s="17" t="s">
        <v>109</v>
      </c>
      <c r="B327" s="153">
        <v>1</v>
      </c>
      <c r="C327" s="153"/>
      <c r="D327" s="143" t="s">
        <v>457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1" t="s">
        <v>25</v>
      </c>
      <c r="B339" s="272"/>
      <c r="C339" s="272"/>
      <c r="D339" s="272"/>
      <c r="E339" s="272"/>
      <c r="F339" s="27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9">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0" t="s">
        <v>8</v>
      </c>
      <c r="B352" s="270"/>
      <c r="C352" s="270"/>
      <c r="D352" s="270"/>
      <c r="E352" s="270"/>
      <c r="F352" s="270"/>
    </row>
    <row r="353" spans="1:6" x14ac:dyDescent="0.25">
      <c r="A353" s="183">
        <f>B11</f>
        <v>42804</v>
      </c>
      <c r="B353" s="6"/>
      <c r="C353" s="7"/>
      <c r="D353" s="59"/>
    </row>
    <row r="354" spans="1:6" ht="16.5" x14ac:dyDescent="0.25">
      <c r="A354" s="273" t="s">
        <v>113</v>
      </c>
      <c r="B354" s="274"/>
      <c r="C354" s="274"/>
      <c r="D354" s="274"/>
      <c r="E354" s="274"/>
      <c r="F354" s="27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474</v>
      </c>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42804</v>
      </c>
      <c r="B406" s="6"/>
      <c r="C406" s="7"/>
      <c r="D406" s="6"/>
    </row>
    <row r="407" spans="1:6" ht="16.5" x14ac:dyDescent="0.25">
      <c r="A407" s="273" t="s">
        <v>19</v>
      </c>
      <c r="B407" s="274"/>
      <c r="C407" s="274"/>
      <c r="D407" s="274"/>
      <c r="E407" s="274"/>
      <c r="F407" s="274"/>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460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ht="45" x14ac:dyDescent="0.25">
      <c r="A422" s="17" t="s">
        <v>146</v>
      </c>
      <c r="B422" s="170">
        <v>2</v>
      </c>
      <c r="C422" s="27"/>
      <c r="D422" s="156" t="s">
        <v>461</v>
      </c>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70" t="s">
        <v>374</v>
      </c>
      <c r="B435" s="270"/>
      <c r="C435" s="270"/>
      <c r="D435" s="270"/>
      <c r="E435" s="270"/>
      <c r="F435" s="270"/>
    </row>
    <row r="436" spans="1:7" s="167" customFormat="1" x14ac:dyDescent="0.25">
      <c r="A436" s="195">
        <f>+B11</f>
        <v>42804</v>
      </c>
      <c r="B436" s="6"/>
      <c r="C436" s="7"/>
      <c r="D436" s="6"/>
    </row>
    <row r="437" spans="1:7" ht="18" x14ac:dyDescent="0.25">
      <c r="A437" s="271" t="s">
        <v>375</v>
      </c>
      <c r="B437" s="272"/>
      <c r="C437" s="272"/>
      <c r="D437" s="272"/>
      <c r="E437" s="272"/>
      <c r="F437" s="27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0</v>
      </c>
      <c r="C459" s="153"/>
      <c r="D459" s="156" t="s">
        <v>458</v>
      </c>
      <c r="E459" s="66"/>
      <c r="F459" s="66"/>
    </row>
    <row r="460" spans="1:6" ht="39.75" customHeight="1" x14ac:dyDescent="0.25">
      <c r="A460" s="116" t="s">
        <v>287</v>
      </c>
      <c r="B460" s="170">
        <v>2</v>
      </c>
      <c r="C460" s="154"/>
      <c r="D460" s="257">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2</v>
      </c>
      <c r="C467" s="218" t="str">
        <f>IF(B467=0, -5, "0")</f>
        <v>0</v>
      </c>
      <c r="D467" s="143" t="s">
        <v>462</v>
      </c>
      <c r="E467" s="31"/>
      <c r="F467" s="66"/>
      <c r="G467" s="172"/>
    </row>
    <row r="468" spans="1:7" ht="75" x14ac:dyDescent="0.25">
      <c r="A468" s="32" t="s">
        <v>196</v>
      </c>
      <c r="B468" s="171">
        <v>2</v>
      </c>
      <c r="C468" s="145"/>
      <c r="D468" s="168" t="s">
        <v>463</v>
      </c>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451</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465</v>
      </c>
      <c r="E479" s="4"/>
      <c r="F479" s="66"/>
    </row>
    <row r="480" spans="1:7" ht="27.75" customHeight="1" x14ac:dyDescent="0.25">
      <c r="A480" s="18" t="s">
        <v>49</v>
      </c>
      <c r="B480" s="170">
        <v>1</v>
      </c>
      <c r="C480" s="153"/>
      <c r="D480" s="142" t="s">
        <v>464</v>
      </c>
      <c r="E480" s="66"/>
      <c r="F480" s="66"/>
    </row>
    <row r="481" spans="1:14" ht="30" x14ac:dyDescent="0.25">
      <c r="A481" s="18" t="s">
        <v>258</v>
      </c>
      <c r="B481" s="170" t="s">
        <v>34</v>
      </c>
      <c r="C481" s="153"/>
      <c r="D481" s="168" t="s">
        <v>426</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0.92307692307692313</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0" t="s">
        <v>152</v>
      </c>
      <c r="B494" s="270"/>
      <c r="C494" s="270"/>
      <c r="D494" s="270"/>
      <c r="E494" s="270"/>
      <c r="F494" s="27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0.86521428571428571</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0.90344827586206899</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4" t="s">
        <v>52</v>
      </c>
      <c r="B6" s="284"/>
      <c r="C6" s="284"/>
      <c r="D6" s="284"/>
      <c r="E6" s="284"/>
      <c r="F6" s="284"/>
      <c r="G6" s="126"/>
      <c r="H6" s="126"/>
      <c r="I6" s="126"/>
    </row>
    <row r="7" spans="1:9" s="36" customFormat="1" ht="21.75" customHeight="1" x14ac:dyDescent="0.45">
      <c r="A7" s="285" t="str">
        <f>'A1 Exploitation'!A8:F8</f>
        <v>Boumhal</v>
      </c>
      <c r="B7" s="285"/>
      <c r="C7" s="285"/>
      <c r="D7" s="285"/>
      <c r="E7" s="285"/>
      <c r="F7" s="285"/>
      <c r="G7" s="126"/>
      <c r="H7" s="126"/>
      <c r="I7" s="126"/>
    </row>
    <row r="8" spans="1:9" s="36" customFormat="1" ht="24" x14ac:dyDescent="0.45">
      <c r="A8" s="38" t="s">
        <v>44</v>
      </c>
      <c r="B8" s="301" t="str">
        <f>'A1 Exploitation'!B9:F9</f>
        <v>Dr Hend KAMOUN</v>
      </c>
      <c r="C8" s="301"/>
      <c r="D8" s="301"/>
      <c r="E8" s="301"/>
      <c r="F8" s="301"/>
      <c r="G8" s="126"/>
      <c r="H8" s="126"/>
      <c r="I8" s="126"/>
    </row>
    <row r="9" spans="1:9" s="36" customFormat="1" ht="24" x14ac:dyDescent="0.45">
      <c r="A9" s="39" t="s">
        <v>46</v>
      </c>
      <c r="B9" s="302" t="str">
        <f>'A1 Exploitation'!B10:F10</f>
        <v>Directeur magasin et chefs rayons</v>
      </c>
      <c r="C9" s="302"/>
      <c r="D9" s="302"/>
      <c r="E9" s="302"/>
      <c r="F9" s="302"/>
      <c r="G9" s="126"/>
      <c r="H9" s="126"/>
      <c r="I9" s="126"/>
    </row>
    <row r="10" spans="1:9" s="36" customFormat="1" ht="24" x14ac:dyDescent="0.45">
      <c r="A10" s="38" t="s">
        <v>45</v>
      </c>
      <c r="B10" s="299">
        <f>'A1 Exploitation'!B11:F11</f>
        <v>42804</v>
      </c>
      <c r="C10" s="299"/>
      <c r="D10" s="299"/>
      <c r="E10" s="299"/>
      <c r="F10" s="299"/>
      <c r="G10" s="126"/>
      <c r="H10" s="126"/>
      <c r="I10" s="126"/>
    </row>
    <row r="11" spans="1:9" s="36" customFormat="1" ht="24" x14ac:dyDescent="0.45">
      <c r="A11" s="38" t="s">
        <v>341</v>
      </c>
      <c r="B11" s="303">
        <f>D198</f>
        <v>0.75416666666666665</v>
      </c>
      <c r="C11" s="303"/>
      <c r="D11" s="303"/>
      <c r="E11" s="303"/>
      <c r="F11" s="303"/>
      <c r="G11" s="126"/>
      <c r="H11" s="126"/>
      <c r="I11" s="12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06" t="s">
        <v>38</v>
      </c>
      <c r="B22" s="293"/>
      <c r="C22" s="294"/>
      <c r="D22" s="127">
        <f>SUM(B17:C21)</f>
        <v>8</v>
      </c>
    </row>
    <row r="23" spans="1:6" x14ac:dyDescent="0.3">
      <c r="A23" s="290" t="s">
        <v>342</v>
      </c>
      <c r="B23" s="291"/>
      <c r="C23" s="292"/>
      <c r="D23" s="65">
        <f>D22/(COUNT(B17:C21)*2)</f>
        <v>1</v>
      </c>
    </row>
    <row r="24" spans="1:6" s="50" customFormat="1" x14ac:dyDescent="0.3">
      <c r="A24" s="54"/>
      <c r="B24" s="55"/>
      <c r="C24" s="55"/>
      <c r="D24" s="56"/>
    </row>
    <row r="25" spans="1:6" ht="19.5" x14ac:dyDescent="0.4">
      <c r="A25" s="288" t="s">
        <v>4</v>
      </c>
      <c r="B25" s="289"/>
      <c r="C25" s="289"/>
      <c r="D25" s="289"/>
      <c r="E25" s="289"/>
      <c r="F25" s="289"/>
    </row>
    <row r="26" spans="1:6" ht="33.75" x14ac:dyDescent="0.35">
      <c r="A26" s="76" t="s">
        <v>107</v>
      </c>
      <c r="B26" s="221">
        <v>1</v>
      </c>
      <c r="C26" s="248" t="str">
        <f>IF(B26=0, -5, "0")</f>
        <v>0</v>
      </c>
      <c r="D26" s="222" t="s">
        <v>455</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0" t="s">
        <v>38</v>
      </c>
      <c r="B32" s="291"/>
      <c r="C32" s="292"/>
      <c r="D32" s="125">
        <f>SUM(B26:C31)</f>
        <v>11</v>
      </c>
    </row>
    <row r="33" spans="1:6" x14ac:dyDescent="0.3">
      <c r="A33" s="290" t="s">
        <v>342</v>
      </c>
      <c r="B33" s="291"/>
      <c r="C33" s="292"/>
      <c r="D33" s="65">
        <f>D32/(COUNT(B26:C31)*2)</f>
        <v>0.91666666666666663</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0" t="s">
        <v>38</v>
      </c>
      <c r="B41" s="291"/>
      <c r="C41" s="292"/>
      <c r="D41" s="125">
        <f>SUM(B36:C40)</f>
        <v>10</v>
      </c>
      <c r="E41" s="37"/>
      <c r="F41" s="37"/>
    </row>
    <row r="42" spans="1:6" s="50" customFormat="1" x14ac:dyDescent="0.3">
      <c r="A42" s="290" t="s">
        <v>342</v>
      </c>
      <c r="B42" s="291"/>
      <c r="C42" s="292"/>
      <c r="D42" s="65">
        <f>D41/(COUNT(B36:C40)*2)</f>
        <v>1</v>
      </c>
      <c r="E42" s="37"/>
      <c r="F42" s="37"/>
    </row>
    <row r="43" spans="1:6" s="50" customFormat="1" x14ac:dyDescent="0.3">
      <c r="A43" s="90"/>
      <c r="B43" s="91"/>
      <c r="C43" s="91"/>
      <c r="D43" s="92"/>
    </row>
    <row r="44" spans="1:6" ht="19.5" x14ac:dyDescent="0.4">
      <c r="A44" s="297" t="s">
        <v>21</v>
      </c>
      <c r="B44" s="298"/>
      <c r="C44" s="298"/>
      <c r="D44" s="298"/>
      <c r="E44" s="298"/>
      <c r="F44" s="298"/>
    </row>
    <row r="45" spans="1:6" ht="30.75" x14ac:dyDescent="0.3">
      <c r="A45" s="41" t="s">
        <v>317</v>
      </c>
      <c r="B45" s="221">
        <v>1</v>
      </c>
      <c r="C45" s="221"/>
      <c r="D45" s="225" t="s">
        <v>456</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0.54</v>
      </c>
      <c r="E49" s="221"/>
      <c r="F49" s="221"/>
    </row>
    <row r="50" spans="1:6" ht="18" x14ac:dyDescent="0.35">
      <c r="A50" s="76" t="s">
        <v>343</v>
      </c>
      <c r="B50" s="221">
        <v>2</v>
      </c>
      <c r="C50" s="248" t="str">
        <f>IF(B50=0, -5, "0")</f>
        <v>0</v>
      </c>
      <c r="D50" s="225"/>
      <c r="E50" s="221"/>
      <c r="F50" s="221"/>
    </row>
    <row r="51" spans="1:6" x14ac:dyDescent="0.3">
      <c r="A51" s="290" t="s">
        <v>38</v>
      </c>
      <c r="B51" s="291"/>
      <c r="C51" s="292"/>
      <c r="D51" s="125">
        <f>SUM(B45:C50)</f>
        <v>11</v>
      </c>
    </row>
    <row r="52" spans="1:6" x14ac:dyDescent="0.3">
      <c r="A52" s="290" t="s">
        <v>342</v>
      </c>
      <c r="B52" s="291"/>
      <c r="C52" s="292"/>
      <c r="D52" s="65">
        <f>D51/(COUNT(B45:C50)*2)</f>
        <v>0.91666666666666663</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459</v>
      </c>
      <c r="E61" s="221"/>
      <c r="F61" s="221"/>
    </row>
    <row r="62" spans="1:6" x14ac:dyDescent="0.3">
      <c r="A62" s="290" t="s">
        <v>38</v>
      </c>
      <c r="B62" s="291"/>
      <c r="C62" s="292"/>
      <c r="D62" s="125">
        <f>SUM(B55:C61)</f>
        <v>13</v>
      </c>
    </row>
    <row r="63" spans="1:6" x14ac:dyDescent="0.3">
      <c r="A63" s="290" t="s">
        <v>342</v>
      </c>
      <c r="B63" s="291"/>
      <c r="C63" s="292"/>
      <c r="D63" s="65">
        <f>D62/(COUNT(B55:C61)*2)</f>
        <v>0.9285714285714286</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2</v>
      </c>
      <c r="C66" s="228"/>
      <c r="D66" s="229"/>
      <c r="E66" s="229"/>
      <c r="F66" s="221"/>
    </row>
    <row r="67" spans="1:6" ht="133.5" x14ac:dyDescent="0.4">
      <c r="A67" s="41" t="s">
        <v>319</v>
      </c>
      <c r="B67" s="227">
        <v>1</v>
      </c>
      <c r="C67" s="228"/>
      <c r="D67" s="222" t="s">
        <v>423</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55">
        <v>0.52</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31.5" x14ac:dyDescent="0.35">
      <c r="A75" s="89" t="s">
        <v>265</v>
      </c>
      <c r="B75" s="227">
        <v>1</v>
      </c>
      <c r="C75" s="248" t="str">
        <f>IF(B75=0, -5, "0")</f>
        <v>0</v>
      </c>
      <c r="D75" s="232" t="s">
        <v>424</v>
      </c>
      <c r="E75" s="232"/>
      <c r="F75" s="221"/>
    </row>
    <row r="76" spans="1:6" ht="18" x14ac:dyDescent="0.35">
      <c r="A76" s="89" t="s">
        <v>332</v>
      </c>
      <c r="B76" s="227">
        <v>2</v>
      </c>
      <c r="C76" s="248" t="str">
        <f>IF(B76=0, -5, "0")</f>
        <v>0</v>
      </c>
      <c r="D76" s="222"/>
      <c r="E76" s="232"/>
      <c r="F76" s="221"/>
    </row>
    <row r="77" spans="1:6" s="50" customFormat="1" ht="60.75" x14ac:dyDescent="0.3">
      <c r="A77" s="49" t="s">
        <v>263</v>
      </c>
      <c r="B77" s="227">
        <v>1</v>
      </c>
      <c r="C77" s="233"/>
      <c r="D77" s="234" t="s">
        <v>419</v>
      </c>
      <c r="E77" s="234"/>
      <c r="F77" s="233"/>
    </row>
    <row r="78" spans="1:6" x14ac:dyDescent="0.3">
      <c r="A78" s="41" t="s">
        <v>198</v>
      </c>
      <c r="B78" s="227">
        <v>1</v>
      </c>
      <c r="C78" s="221"/>
      <c r="D78" s="234" t="s">
        <v>425</v>
      </c>
      <c r="E78" s="232"/>
      <c r="F78" s="221"/>
    </row>
    <row r="79" spans="1:6" ht="36" x14ac:dyDescent="0.35">
      <c r="A79" s="83" t="s">
        <v>184</v>
      </c>
      <c r="B79" s="227">
        <v>2</v>
      </c>
      <c r="C79" s="248" t="str">
        <f>IF(B79=0, -5, "0")</f>
        <v>0</v>
      </c>
      <c r="D79" s="234" t="s">
        <v>420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0" t="s">
        <v>38</v>
      </c>
      <c r="B83" s="291"/>
      <c r="C83" s="292"/>
      <c r="D83" s="125">
        <f>SUM(B66:C82)</f>
        <v>30</v>
      </c>
    </row>
    <row r="84" spans="1:6" x14ac:dyDescent="0.3">
      <c r="A84" s="290" t="s">
        <v>342</v>
      </c>
      <c r="B84" s="291"/>
      <c r="C84" s="292"/>
      <c r="D84" s="65">
        <f>D83/(COUNT(B66:C82)*2)</f>
        <v>0.88235294117647056</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1</v>
      </c>
      <c r="C87" s="228"/>
      <c r="D87" s="222" t="s">
        <v>429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0" t="s">
        <v>38</v>
      </c>
      <c r="B101" s="291"/>
      <c r="C101" s="292"/>
      <c r="D101" s="125">
        <f>SUM(B87:C100)</f>
        <v>27</v>
      </c>
    </row>
    <row r="102" spans="1:6" x14ac:dyDescent="0.3">
      <c r="A102" s="290" t="s">
        <v>342</v>
      </c>
      <c r="B102" s="291"/>
      <c r="C102" s="292"/>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56"/>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0</v>
      </c>
      <c r="C114" s="248">
        <f>IF(B114=0, -5, "0")</f>
        <v>-5</v>
      </c>
      <c r="D114" s="256" t="s">
        <v>436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0" t="s">
        <v>38</v>
      </c>
      <c r="B117" s="291"/>
      <c r="C117" s="292"/>
      <c r="D117" s="125">
        <f>SUM(B106:C116)</f>
        <v>15</v>
      </c>
      <c r="E117" s="37"/>
      <c r="F117" s="37"/>
    </row>
    <row r="118" spans="1:6" s="50" customFormat="1" x14ac:dyDescent="0.3">
      <c r="A118" s="290" t="s">
        <v>342</v>
      </c>
      <c r="B118" s="291"/>
      <c r="C118" s="292"/>
      <c r="D118" s="65">
        <f>D117/(COUNT(B106:C116)*2)</f>
        <v>0.625</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ht="33" x14ac:dyDescent="0.3">
      <c r="A121" s="87" t="s">
        <v>322</v>
      </c>
      <c r="B121" s="238">
        <v>1</v>
      </c>
      <c r="C121" s="221"/>
      <c r="D121" s="240" t="s">
        <v>443</v>
      </c>
      <c r="E121" s="240"/>
      <c r="F121" s="221"/>
    </row>
    <row r="122" spans="1:6" ht="33" x14ac:dyDescent="0.3">
      <c r="A122" s="87" t="s">
        <v>319</v>
      </c>
      <c r="B122" s="238">
        <v>1</v>
      </c>
      <c r="C122" s="221"/>
      <c r="D122" s="222" t="s">
        <v>442</v>
      </c>
      <c r="E122" s="222"/>
      <c r="F122" s="221"/>
    </row>
    <row r="123" spans="1:6" ht="67.5" x14ac:dyDescent="0.4">
      <c r="A123" s="41" t="s">
        <v>340</v>
      </c>
      <c r="B123" s="238">
        <v>1</v>
      </c>
      <c r="C123" s="228"/>
      <c r="D123" s="222" t="s">
        <v>446</v>
      </c>
      <c r="E123" s="222"/>
      <c r="F123" s="221"/>
    </row>
    <row r="124" spans="1:6" ht="34.5" x14ac:dyDescent="0.4">
      <c r="A124" s="48" t="s">
        <v>285</v>
      </c>
      <c r="B124" s="238">
        <v>1</v>
      </c>
      <c r="C124" s="228"/>
      <c r="D124" s="222" t="s">
        <v>444</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0" t="s">
        <v>38</v>
      </c>
      <c r="B132" s="291"/>
      <c r="C132" s="292"/>
      <c r="D132" s="125">
        <f>SUM(B121:C131)</f>
        <v>17</v>
      </c>
    </row>
    <row r="133" spans="1:6" x14ac:dyDescent="0.3">
      <c r="A133" s="290" t="s">
        <v>342</v>
      </c>
      <c r="B133" s="291"/>
      <c r="C133" s="292"/>
      <c r="D133" s="63">
        <f>D132/(COUNT(B121:C131)*2)</f>
        <v>0.77272727272727271</v>
      </c>
    </row>
    <row r="134" spans="1:6" s="50" customFormat="1" x14ac:dyDescent="0.3">
      <c r="A134" s="54"/>
      <c r="B134" s="55"/>
      <c r="C134" s="55"/>
      <c r="D134" s="61"/>
    </row>
    <row r="135" spans="1:6" ht="24.75" customHeight="1" x14ac:dyDescent="0.4">
      <c r="A135" s="288" t="s">
        <v>78</v>
      </c>
      <c r="B135" s="289"/>
      <c r="C135" s="289"/>
      <c r="D135" s="289"/>
      <c r="E135" s="289"/>
      <c r="F135" s="289"/>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448</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ht="33" x14ac:dyDescent="0.3">
      <c r="A140" s="49" t="s">
        <v>350</v>
      </c>
      <c r="B140" s="237">
        <v>1</v>
      </c>
      <c r="C140" s="244"/>
      <c r="D140" s="222" t="s">
        <v>447</v>
      </c>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22" t="s">
        <v>449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0" t="s">
        <v>38</v>
      </c>
      <c r="B148" s="291"/>
      <c r="C148" s="292"/>
      <c r="D148" s="125">
        <f>SUM(B136:C147)</f>
        <v>23</v>
      </c>
    </row>
    <row r="149" spans="1:6" x14ac:dyDescent="0.3">
      <c r="A149" s="290" t="s">
        <v>342</v>
      </c>
      <c r="B149" s="291"/>
      <c r="C149" s="292"/>
      <c r="D149" s="65">
        <f>D148/(COUNT(B136:C147)*2)</f>
        <v>0.95833333333333337</v>
      </c>
    </row>
    <row r="150" spans="1:6" s="50" customFormat="1" x14ac:dyDescent="0.3">
      <c r="A150" s="54"/>
      <c r="B150" s="55"/>
      <c r="C150" s="55"/>
      <c r="D150" s="56"/>
    </row>
    <row r="151" spans="1:6" ht="19.5" x14ac:dyDescent="0.4">
      <c r="A151" s="288" t="s">
        <v>243</v>
      </c>
      <c r="B151" s="289"/>
      <c r="C151" s="289"/>
      <c r="D151" s="289"/>
      <c r="E151" s="289"/>
      <c r="F151" s="289"/>
    </row>
    <row r="152" spans="1:6" ht="33" x14ac:dyDescent="0.3">
      <c r="A152" s="93" t="s">
        <v>326</v>
      </c>
      <c r="B152" s="221">
        <v>2</v>
      </c>
      <c r="C152" s="221"/>
      <c r="D152" s="261" t="s">
        <v>466</v>
      </c>
      <c r="E152" s="221"/>
      <c r="F152" s="221"/>
    </row>
    <row r="153" spans="1:6" x14ac:dyDescent="0.3">
      <c r="A153" s="41" t="s">
        <v>162</v>
      </c>
      <c r="B153" s="221">
        <v>2</v>
      </c>
      <c r="C153" s="221"/>
      <c r="D153" s="261"/>
      <c r="E153" s="221"/>
      <c r="F153" s="221"/>
    </row>
    <row r="154" spans="1:6" ht="50.25" x14ac:dyDescent="0.35">
      <c r="A154" s="76" t="s">
        <v>353</v>
      </c>
      <c r="B154" s="221">
        <v>0</v>
      </c>
      <c r="C154" s="248">
        <f>IF(B154=0, -5, "0")</f>
        <v>-5</v>
      </c>
      <c r="D154" s="261" t="s">
        <v>467</v>
      </c>
      <c r="E154" s="221"/>
      <c r="F154" s="221"/>
    </row>
    <row r="155" spans="1:6" ht="99.75" x14ac:dyDescent="0.35">
      <c r="A155" s="76" t="s">
        <v>354</v>
      </c>
      <c r="B155" s="221">
        <v>0</v>
      </c>
      <c r="C155" s="248">
        <f>IF(B155=0, -5, "0")</f>
        <v>-5</v>
      </c>
      <c r="D155" s="261" t="s">
        <v>468</v>
      </c>
      <c r="E155" s="221"/>
      <c r="F155" s="221"/>
    </row>
    <row r="156" spans="1:6" ht="33.75" x14ac:dyDescent="0.35">
      <c r="A156" s="76" t="s">
        <v>355</v>
      </c>
      <c r="B156" s="221">
        <v>1</v>
      </c>
      <c r="C156" s="248" t="str">
        <f>IF(B156=0, -5, "0")</f>
        <v>0</v>
      </c>
      <c r="D156" s="261" t="s">
        <v>469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0" t="s">
        <v>38</v>
      </c>
      <c r="B160" s="293"/>
      <c r="C160" s="294"/>
      <c r="D160" s="188">
        <f>SUM(B152:C159)</f>
        <v>1</v>
      </c>
    </row>
    <row r="161" spans="1:6" x14ac:dyDescent="0.3">
      <c r="A161" s="290" t="s">
        <v>342</v>
      </c>
      <c r="B161" s="291"/>
      <c r="C161" s="292"/>
      <c r="D161" s="65">
        <f>D160/(COUNT(B152:C159)*2)</f>
        <v>0.05</v>
      </c>
    </row>
    <row r="162" spans="1:6" s="50" customFormat="1" ht="28.15" customHeight="1" x14ac:dyDescent="0.3">
      <c r="A162" s="54"/>
      <c r="B162" s="55"/>
      <c r="C162" s="57"/>
      <c r="D162" s="58"/>
    </row>
    <row r="163" spans="1:6" ht="19.5" x14ac:dyDescent="0.4">
      <c r="A163" s="288" t="s">
        <v>85</v>
      </c>
      <c r="B163" s="289"/>
      <c r="C163" s="289"/>
      <c r="D163" s="289"/>
      <c r="E163" s="289"/>
      <c r="F163" s="289"/>
    </row>
    <row r="164" spans="1:6" ht="66.75" x14ac:dyDescent="0.35">
      <c r="A164" s="76" t="s">
        <v>333</v>
      </c>
      <c r="B164" s="221">
        <v>0</v>
      </c>
      <c r="C164" s="248">
        <f>IF(B164=0, -5, "0")</f>
        <v>-5</v>
      </c>
      <c r="D164" s="235" t="s">
        <v>471</v>
      </c>
      <c r="E164" s="221"/>
      <c r="F164" s="221"/>
    </row>
    <row r="165" spans="1:6" x14ac:dyDescent="0.3">
      <c r="A165" s="41" t="s">
        <v>334</v>
      </c>
      <c r="B165" s="221">
        <v>2</v>
      </c>
      <c r="C165" s="221"/>
      <c r="D165" s="235"/>
      <c r="E165" s="221"/>
      <c r="F165" s="221"/>
    </row>
    <row r="166" spans="1:6" ht="115.5" x14ac:dyDescent="0.3">
      <c r="A166" s="87" t="s">
        <v>241</v>
      </c>
      <c r="B166" s="221">
        <v>0</v>
      </c>
      <c r="C166" s="221"/>
      <c r="D166" s="235" t="s">
        <v>470</v>
      </c>
      <c r="E166" s="221"/>
      <c r="F166" s="221"/>
    </row>
    <row r="167" spans="1:6" ht="19.5" customHeight="1" x14ac:dyDescent="0.3">
      <c r="A167" s="41" t="s">
        <v>95</v>
      </c>
      <c r="B167" s="221">
        <v>1</v>
      </c>
      <c r="C167" s="221"/>
      <c r="D167" s="221" t="s">
        <v>421</v>
      </c>
      <c r="E167" s="222"/>
      <c r="F167" s="221"/>
    </row>
    <row r="168" spans="1:6" ht="17.25" customHeight="1" x14ac:dyDescent="0.3">
      <c r="A168" s="290" t="s">
        <v>38</v>
      </c>
      <c r="B168" s="291"/>
      <c r="C168" s="292"/>
      <c r="D168" s="125">
        <f>SUM(B164:C167)</f>
        <v>-2</v>
      </c>
    </row>
    <row r="169" spans="1:6" x14ac:dyDescent="0.3">
      <c r="A169" s="290" t="s">
        <v>342</v>
      </c>
      <c r="B169" s="291"/>
      <c r="C169" s="292"/>
      <c r="D169" s="65">
        <f>D168/(COUNT(B164:C167)*2)</f>
        <v>-0.2</v>
      </c>
    </row>
    <row r="170" spans="1:6" s="50" customFormat="1" x14ac:dyDescent="0.3">
      <c r="A170" s="54"/>
      <c r="B170" s="55"/>
      <c r="C170" s="55"/>
      <c r="D170" s="56"/>
    </row>
    <row r="171" spans="1:6" ht="19.5" x14ac:dyDescent="0.4">
      <c r="A171" s="295" t="s">
        <v>17</v>
      </c>
      <c r="B171" s="296"/>
      <c r="C171" s="296"/>
      <c r="D171" s="296"/>
      <c r="E171" s="296"/>
      <c r="F171" s="296"/>
    </row>
    <row r="172" spans="1:6" ht="66" x14ac:dyDescent="0.3">
      <c r="A172" s="48" t="s">
        <v>202</v>
      </c>
      <c r="B172" s="221">
        <v>1</v>
      </c>
      <c r="C172" s="221"/>
      <c r="D172" s="235" t="s">
        <v>472</v>
      </c>
      <c r="E172" s="221"/>
      <c r="F172" s="221"/>
    </row>
    <row r="173" spans="1:6" x14ac:dyDescent="0.3">
      <c r="A173" s="41" t="s">
        <v>96</v>
      </c>
      <c r="B173" s="221">
        <v>2</v>
      </c>
      <c r="C173" s="221"/>
      <c r="D173" s="247"/>
      <c r="E173" s="221"/>
      <c r="F173" s="221"/>
    </row>
    <row r="174" spans="1:6" ht="30" x14ac:dyDescent="0.3">
      <c r="A174" s="87" t="s">
        <v>220</v>
      </c>
      <c r="B174" s="221">
        <v>0</v>
      </c>
      <c r="C174" s="221"/>
      <c r="D174" s="156" t="s">
        <v>458</v>
      </c>
      <c r="E174" s="221"/>
      <c r="F174" s="221"/>
    </row>
    <row r="175" spans="1:6" ht="48.75" customHeight="1" x14ac:dyDescent="0.3">
      <c r="A175" s="41" t="s">
        <v>163</v>
      </c>
      <c r="B175" s="221">
        <v>2</v>
      </c>
      <c r="C175" s="221"/>
      <c r="D175" s="222"/>
      <c r="E175" s="222"/>
      <c r="F175" s="221"/>
    </row>
    <row r="176" spans="1:6" x14ac:dyDescent="0.3">
      <c r="A176" s="290" t="s">
        <v>38</v>
      </c>
      <c r="B176" s="291"/>
      <c r="C176" s="292"/>
      <c r="D176" s="125">
        <f>SUM(B172:C175)</f>
        <v>5</v>
      </c>
    </row>
    <row r="177" spans="1:6" x14ac:dyDescent="0.3">
      <c r="A177" s="290" t="s">
        <v>342</v>
      </c>
      <c r="B177" s="291"/>
      <c r="C177" s="292"/>
      <c r="D177" s="65">
        <f>D176/(COUNT(B172:C175)*2)</f>
        <v>0.625</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2</v>
      </c>
      <c r="C180" s="221"/>
      <c r="D180" s="222"/>
      <c r="E180" s="222"/>
      <c r="F180" s="221"/>
    </row>
    <row r="181" spans="1:6" ht="33" x14ac:dyDescent="0.3">
      <c r="A181" s="95" t="s">
        <v>247</v>
      </c>
      <c r="B181" s="221">
        <v>1</v>
      </c>
      <c r="C181" s="221"/>
      <c r="D181" s="222" t="s">
        <v>440</v>
      </c>
      <c r="E181" s="168"/>
      <c r="F181" s="221"/>
    </row>
    <row r="182" spans="1:6" x14ac:dyDescent="0.3">
      <c r="A182" s="41" t="s">
        <v>97</v>
      </c>
      <c r="B182" s="221">
        <v>2</v>
      </c>
      <c r="C182" s="221"/>
      <c r="D182" s="222"/>
      <c r="E182" s="221"/>
      <c r="F182" s="221"/>
    </row>
    <row r="183" spans="1:6" ht="66" x14ac:dyDescent="0.3">
      <c r="A183" s="48" t="s">
        <v>269</v>
      </c>
      <c r="B183" s="221">
        <v>1</v>
      </c>
      <c r="C183" s="221"/>
      <c r="D183" s="222" t="s">
        <v>433</v>
      </c>
      <c r="E183" s="221"/>
      <c r="F183" s="221"/>
    </row>
    <row r="184" spans="1:6" x14ac:dyDescent="0.3">
      <c r="A184" s="41" t="s">
        <v>356</v>
      </c>
      <c r="B184" s="221">
        <v>2</v>
      </c>
      <c r="C184" s="221"/>
      <c r="D184" s="222"/>
      <c r="E184" s="221"/>
      <c r="F184" s="221"/>
    </row>
    <row r="185" spans="1:6" x14ac:dyDescent="0.3">
      <c r="A185" s="290" t="s">
        <v>38</v>
      </c>
      <c r="B185" s="291"/>
      <c r="C185" s="292"/>
      <c r="D185" s="125">
        <f>SUM(B180:C184)</f>
        <v>8</v>
      </c>
    </row>
    <row r="186" spans="1:6" x14ac:dyDescent="0.3">
      <c r="A186" s="290" t="s">
        <v>342</v>
      </c>
      <c r="B186" s="291"/>
      <c r="C186" s="292"/>
      <c r="D186" s="65">
        <f>D185/(COUNT(B180:C184)*2)</f>
        <v>0.8</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0" t="s">
        <v>38</v>
      </c>
      <c r="B193" s="291"/>
      <c r="C193" s="292"/>
      <c r="D193" s="97">
        <f>SUM(B189:C192)</f>
        <v>4</v>
      </c>
    </row>
    <row r="194" spans="1:4" x14ac:dyDescent="0.3">
      <c r="A194" s="290" t="s">
        <v>342</v>
      </c>
      <c r="B194" s="291"/>
      <c r="C194" s="292"/>
      <c r="D194" s="65">
        <f>D193/(COUNT(B189:C192)*2)</f>
        <v>1</v>
      </c>
    </row>
    <row r="196" spans="1:4" ht="18" x14ac:dyDescent="0.35">
      <c r="A196" s="121" t="s">
        <v>284</v>
      </c>
      <c r="B196" s="120"/>
      <c r="C196" s="120"/>
      <c r="D196" s="220">
        <v>0.61</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0.75416666666666665</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7" zoomScale="50" zoomScaleNormal="100" zoomScaleSheetLayoutView="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Boumhal</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3"/>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309"/>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t9S9vV316E1mOXj4wim2qTx5nvd/iYHPWq5Y1P7lVoFSSZz1C8vA+/D2BvbEwKvjFtJ39tL52iQPdSC43HCg==" saltValue="Njq78Rd1U3grpJbA0ysCK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Boumhal</v>
      </c>
      <c r="B7" s="285"/>
      <c r="C7" s="285"/>
      <c r="D7" s="285"/>
      <c r="E7" s="285"/>
      <c r="F7" s="285"/>
      <c r="G7" s="216"/>
      <c r="H7" s="216"/>
      <c r="I7" s="216"/>
    </row>
    <row r="8" spans="1:9" s="36" customFormat="1" ht="24" x14ac:dyDescent="0.45">
      <c r="A8" s="38" t="s">
        <v>44</v>
      </c>
      <c r="B8" s="301">
        <f>'A2 Exploitation'!B9:F9</f>
        <v>0</v>
      </c>
      <c r="C8" s="301"/>
      <c r="D8" s="301"/>
      <c r="E8" s="301"/>
      <c r="F8" s="301"/>
      <c r="G8" s="216"/>
      <c r="H8" s="216"/>
      <c r="I8" s="216"/>
    </row>
    <row r="9" spans="1:9" s="36" customFormat="1" ht="24" x14ac:dyDescent="0.45">
      <c r="A9" s="39" t="s">
        <v>46</v>
      </c>
      <c r="B9" s="302">
        <f>'A2 Exploitation'!B10:F10</f>
        <v>0</v>
      </c>
      <c r="C9" s="302"/>
      <c r="D9" s="302"/>
      <c r="E9" s="302"/>
      <c r="F9" s="302"/>
      <c r="G9" s="216"/>
      <c r="H9" s="216"/>
      <c r="I9" s="216"/>
    </row>
    <row r="10" spans="1:9" s="36" customFormat="1" ht="24" x14ac:dyDescent="0.45">
      <c r="A10" s="38" t="s">
        <v>45</v>
      </c>
      <c r="B10" s="299">
        <f>'A2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Boumhal</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30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3"/>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guU8sFaFmQBFNytAftZZN82DebG7MoBBnQP+CumZ4EmZUdILiSaYcZZb3ADz+Yew24hU1YshuEpQ+x22MjuRQ==" saltValue="3v/n91Nny+XCwTL7Zy1/i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Boumhal</v>
      </c>
      <c r="B7" s="285"/>
      <c r="C7" s="285"/>
      <c r="D7" s="285"/>
      <c r="E7" s="285"/>
      <c r="F7" s="285"/>
      <c r="G7" s="216"/>
      <c r="H7" s="216"/>
      <c r="I7" s="216"/>
    </row>
    <row r="8" spans="1:9" s="36" customFormat="1" ht="24" x14ac:dyDescent="0.45">
      <c r="A8" s="38" t="s">
        <v>44</v>
      </c>
      <c r="B8" s="301">
        <f>'A3 Exploitation'!B9:F9</f>
        <v>0</v>
      </c>
      <c r="C8" s="301"/>
      <c r="D8" s="301"/>
      <c r="E8" s="301"/>
      <c r="F8" s="301"/>
      <c r="G8" s="216"/>
      <c r="H8" s="216"/>
      <c r="I8" s="216"/>
    </row>
    <row r="9" spans="1:9" s="36" customFormat="1" ht="24" x14ac:dyDescent="0.45">
      <c r="A9" s="39" t="s">
        <v>46</v>
      </c>
      <c r="B9" s="302">
        <f>'A3 Exploitation'!B10:F10</f>
        <v>0</v>
      </c>
      <c r="C9" s="302"/>
      <c r="D9" s="302"/>
      <c r="E9" s="302"/>
      <c r="F9" s="302"/>
      <c r="G9" s="216"/>
      <c r="H9" s="216"/>
      <c r="I9" s="216"/>
    </row>
    <row r="10" spans="1:9" s="36" customFormat="1" ht="24" x14ac:dyDescent="0.45">
      <c r="A10" s="38" t="s">
        <v>45</v>
      </c>
      <c r="B10" s="299">
        <f>'A3 Exploitation'!B11:F11</f>
        <v>0</v>
      </c>
      <c r="C10" s="299"/>
      <c r="D10" s="299"/>
      <c r="E10" s="299"/>
      <c r="F10" s="299"/>
      <c r="G10" s="216"/>
      <c r="H10" s="216"/>
      <c r="I10" s="216"/>
    </row>
    <row r="11" spans="1:9" s="36" customFormat="1" ht="24" x14ac:dyDescent="0.45">
      <c r="A11" s="38" t="s">
        <v>341</v>
      </c>
      <c r="B11" s="303">
        <f>D198</f>
        <v>0</v>
      </c>
      <c r="C11" s="303"/>
      <c r="D11" s="303"/>
      <c r="E11" s="303"/>
      <c r="F11" s="303"/>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7" x14ac:dyDescent="0.3">
      <c r="A33" s="290" t="s">
        <v>342</v>
      </c>
      <c r="B33" s="291"/>
      <c r="C33" s="292"/>
      <c r="D33" s="65">
        <f>D32/(COUNT(B26:C31)*2)</f>
        <v>0</v>
      </c>
    </row>
    <row r="34" spans="1:7" s="50" customFormat="1" x14ac:dyDescent="0.3">
      <c r="A34" s="54"/>
      <c r="B34" s="55"/>
      <c r="C34" s="55"/>
      <c r="D34" s="56"/>
    </row>
    <row r="35" spans="1:7" s="50" customFormat="1" ht="19.5" x14ac:dyDescent="0.4">
      <c r="A35" s="288" t="s">
        <v>246</v>
      </c>
      <c r="B35" s="289"/>
      <c r="C35" s="289"/>
      <c r="D35" s="289"/>
      <c r="E35" s="289"/>
      <c r="F35" s="28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0" t="s">
        <v>38</v>
      </c>
      <c r="B41" s="291"/>
      <c r="C41" s="292"/>
      <c r="D41" s="214">
        <f>SUM(B36:C40)</f>
        <v>0</v>
      </c>
      <c r="E41" s="37"/>
      <c r="F41" s="37"/>
    </row>
    <row r="42" spans="1:7" s="50" customFormat="1" x14ac:dyDescent="0.3">
      <c r="A42" s="290" t="s">
        <v>342</v>
      </c>
      <c r="B42" s="291"/>
      <c r="C42" s="292"/>
      <c r="D42" s="65">
        <f>D41/(COUNT(B36:C40)*2)</f>
        <v>0</v>
      </c>
      <c r="E42" s="37"/>
      <c r="F42" s="37"/>
    </row>
    <row r="43" spans="1:7" s="50" customFormat="1" x14ac:dyDescent="0.3">
      <c r="A43" s="90"/>
      <c r="B43" s="91"/>
      <c r="C43" s="91"/>
      <c r="D43" s="92"/>
    </row>
    <row r="44" spans="1:7" ht="19.5" x14ac:dyDescent="0.4">
      <c r="A44" s="297" t="s">
        <v>21</v>
      </c>
      <c r="B44" s="298"/>
      <c r="C44" s="298"/>
      <c r="D44" s="298"/>
      <c r="E44" s="298"/>
      <c r="F44" s="29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45">
      <c r="A8" s="285" t="str">
        <f>'Page de garde'!D18</f>
        <v>Boumhal</v>
      </c>
      <c r="B8" s="285"/>
      <c r="C8" s="285"/>
      <c r="D8" s="285"/>
      <c r="E8" s="285"/>
      <c r="F8" s="285"/>
      <c r="G8" s="216"/>
      <c r="H8" s="216"/>
      <c r="I8" s="213"/>
    </row>
    <row r="9" spans="1:9" ht="24" x14ac:dyDescent="0.45">
      <c r="A9" s="38" t="s">
        <v>44</v>
      </c>
      <c r="B9" s="286"/>
      <c r="C9" s="286"/>
      <c r="D9" s="286"/>
      <c r="E9" s="286"/>
      <c r="F9" s="286"/>
      <c r="G9" s="216"/>
      <c r="H9" s="216"/>
      <c r="I9" s="213"/>
    </row>
    <row r="10" spans="1:9" ht="24" x14ac:dyDescent="0.45">
      <c r="A10" s="39" t="s">
        <v>46</v>
      </c>
      <c r="B10" s="287"/>
      <c r="C10" s="287"/>
      <c r="D10" s="287"/>
      <c r="E10" s="287"/>
      <c r="F10" s="287"/>
      <c r="G10" s="216"/>
      <c r="H10" s="216"/>
      <c r="I10" s="213"/>
    </row>
    <row r="11" spans="1:9" ht="24" x14ac:dyDescent="0.45">
      <c r="A11" s="38" t="s">
        <v>45</v>
      </c>
      <c r="B11" s="282"/>
      <c r="C11" s="282"/>
      <c r="D11" s="282"/>
      <c r="E11" s="282"/>
      <c r="F11" s="282"/>
      <c r="G11" s="216"/>
      <c r="H11" s="216"/>
      <c r="I11" s="213"/>
    </row>
    <row r="12" spans="1:9" ht="24" x14ac:dyDescent="0.45">
      <c r="A12" s="38" t="s">
        <v>276</v>
      </c>
      <c r="B12" s="275">
        <f>D505</f>
        <v>0</v>
      </c>
      <c r="C12" s="275"/>
      <c r="D12" s="275"/>
      <c r="E12" s="275"/>
      <c r="F12" s="275"/>
      <c r="G12" s="216"/>
      <c r="H12" s="216"/>
      <c r="I12" s="21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77" t="s">
        <v>36</v>
      </c>
      <c r="C15" s="77" t="s">
        <v>35</v>
      </c>
      <c r="D15" s="278"/>
      <c r="E15" s="279"/>
      <c r="F15" s="278"/>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0" t="s">
        <v>1</v>
      </c>
      <c r="B18" s="281"/>
      <c r="C18" s="281"/>
      <c r="D18" s="281"/>
      <c r="E18" s="281"/>
      <c r="F18" s="28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8"/>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3" t="s">
        <v>63</v>
      </c>
      <c r="B45" s="274"/>
      <c r="C45" s="274"/>
      <c r="D45" s="274"/>
      <c r="E45" s="274"/>
      <c r="F45" s="27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3" t="s">
        <v>63</v>
      </c>
      <c r="B101" s="274"/>
      <c r="C101" s="274"/>
      <c r="D101" s="274"/>
      <c r="E101" s="274"/>
      <c r="F101" s="27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3" t="s">
        <v>63</v>
      </c>
      <c r="B154" s="274"/>
      <c r="C154" s="274"/>
      <c r="D154" s="274"/>
      <c r="E154" s="274"/>
      <c r="F154" s="27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3" t="s">
        <v>113</v>
      </c>
      <c r="B354" s="274"/>
      <c r="C354" s="274"/>
      <c r="D354" s="274"/>
      <c r="E354" s="274"/>
      <c r="F354" s="27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30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3" t="s">
        <v>19</v>
      </c>
      <c r="B407" s="274"/>
      <c r="C407" s="274"/>
      <c r="D407" s="274"/>
      <c r="E407" s="274"/>
      <c r="F407" s="27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3" t="s">
        <v>122</v>
      </c>
      <c r="B418" s="274"/>
      <c r="C418" s="274"/>
      <c r="D418" s="274"/>
      <c r="E418" s="274"/>
      <c r="F418" s="27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3"/>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jsGSocJxSZ6IlQ/VqHleeAm0+3ItDO1MANWWmbG3GvgeOFm+T+EBzooFlDQEJphF/xfyhPWK6+MBOnnpfl2Q==" saltValue="PAYyMdYplvCayIBmIeR6N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0"/>
      <c r="E1" s="300"/>
      <c r="F1" s="300"/>
      <c r="G1" s="300"/>
      <c r="H1" s="300"/>
      <c r="I1" s="30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4" t="s">
        <v>52</v>
      </c>
      <c r="B6" s="284"/>
      <c r="C6" s="284"/>
      <c r="D6" s="284"/>
      <c r="E6" s="284"/>
      <c r="F6" s="284"/>
      <c r="G6" s="216"/>
      <c r="H6" s="216"/>
      <c r="I6" s="216"/>
    </row>
    <row r="7" spans="1:9" s="36" customFormat="1" ht="21.75" customHeight="1" x14ac:dyDescent="0.45">
      <c r="A7" s="285" t="str">
        <f>'A1 Exploitation'!A8:F8</f>
        <v>Boumhal</v>
      </c>
      <c r="B7" s="285"/>
      <c r="C7" s="285"/>
      <c r="D7" s="285"/>
      <c r="E7" s="285"/>
      <c r="F7" s="285"/>
      <c r="G7" s="216"/>
      <c r="H7" s="216"/>
      <c r="I7" s="216"/>
    </row>
    <row r="8" spans="1:9" s="36" customFormat="1" ht="24" x14ac:dyDescent="0.45">
      <c r="A8" s="38" t="s">
        <v>44</v>
      </c>
      <c r="B8" s="301">
        <f>'A4 Exploitation'!B9:F9</f>
        <v>0</v>
      </c>
      <c r="C8" s="301"/>
      <c r="D8" s="301"/>
      <c r="E8" s="301"/>
      <c r="F8" s="301"/>
      <c r="G8" s="216"/>
      <c r="H8" s="216"/>
      <c r="I8" s="216"/>
    </row>
    <row r="9" spans="1:9" s="36" customFormat="1" ht="24" x14ac:dyDescent="0.45">
      <c r="A9" s="39" t="s">
        <v>46</v>
      </c>
      <c r="B9" s="302">
        <f>'A4 Exploitation'!B10:F10</f>
        <v>0</v>
      </c>
      <c r="C9" s="302"/>
      <c r="D9" s="302"/>
      <c r="E9" s="302"/>
      <c r="F9" s="302"/>
      <c r="G9" s="216"/>
      <c r="H9" s="216"/>
      <c r="I9" s="216"/>
    </row>
    <row r="10" spans="1:9" s="36" customFormat="1" ht="24" x14ac:dyDescent="0.45">
      <c r="A10" s="38" t="s">
        <v>45</v>
      </c>
      <c r="B10" s="299">
        <f>'A4 Exploitation'!B11:F11</f>
        <v>0</v>
      </c>
      <c r="C10" s="299"/>
      <c r="D10" s="299"/>
      <c r="E10" s="299"/>
      <c r="F10" s="299"/>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70" t="s">
        <v>36</v>
      </c>
      <c r="C14" s="70" t="s">
        <v>35</v>
      </c>
      <c r="D14" s="278"/>
      <c r="E14" s="278"/>
      <c r="F14" s="278"/>
    </row>
    <row r="15" spans="1:9" x14ac:dyDescent="0.3">
      <c r="A15" s="41"/>
      <c r="B15" s="41"/>
      <c r="C15" s="41"/>
      <c r="D15" s="41"/>
    </row>
    <row r="16" spans="1:9" ht="19.5" x14ac:dyDescent="0.4">
      <c r="A16" s="304" t="s">
        <v>0</v>
      </c>
      <c r="B16" s="305"/>
      <c r="C16" s="305"/>
      <c r="D16" s="305"/>
      <c r="E16" s="305"/>
      <c r="F16" s="30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6" t="s">
        <v>38</v>
      </c>
      <c r="B22" s="293"/>
      <c r="C22" s="294"/>
      <c r="D22" s="215">
        <f>SUM(B17:C21)</f>
        <v>0</v>
      </c>
    </row>
    <row r="23" spans="1:6" x14ac:dyDescent="0.3">
      <c r="A23" s="290" t="s">
        <v>342</v>
      </c>
      <c r="B23" s="291"/>
      <c r="C23" s="292"/>
      <c r="D23" s="65">
        <f>D22/(COUNT(B17:C21)*2)</f>
        <v>0</v>
      </c>
    </row>
    <row r="24" spans="1:6" s="50" customFormat="1" x14ac:dyDescent="0.3">
      <c r="A24" s="54"/>
      <c r="B24" s="55"/>
      <c r="C24" s="55"/>
      <c r="D24" s="56"/>
    </row>
    <row r="25" spans="1:6" ht="19.5" x14ac:dyDescent="0.4">
      <c r="A25" s="288" t="s">
        <v>4</v>
      </c>
      <c r="B25" s="289"/>
      <c r="C25" s="289"/>
      <c r="D25" s="289"/>
      <c r="E25" s="289"/>
      <c r="F25" s="28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0" t="s">
        <v>38</v>
      </c>
      <c r="B32" s="291"/>
      <c r="C32" s="292"/>
      <c r="D32" s="214">
        <f>SUM(B26:C31)</f>
        <v>0</v>
      </c>
    </row>
    <row r="33" spans="1:6" x14ac:dyDescent="0.3">
      <c r="A33" s="290" t="s">
        <v>342</v>
      </c>
      <c r="B33" s="291"/>
      <c r="C33" s="292"/>
      <c r="D33" s="65">
        <f>D32/(COUNT(B26:C31)*2)</f>
        <v>0</v>
      </c>
    </row>
    <row r="34" spans="1:6" s="50" customFormat="1" x14ac:dyDescent="0.3">
      <c r="A34" s="54"/>
      <c r="B34" s="55"/>
      <c r="C34" s="55"/>
      <c r="D34" s="56"/>
    </row>
    <row r="35" spans="1:6" s="50" customFormat="1" ht="19.5" x14ac:dyDescent="0.4">
      <c r="A35" s="288" t="s">
        <v>246</v>
      </c>
      <c r="B35" s="289"/>
      <c r="C35" s="289"/>
      <c r="D35" s="289"/>
      <c r="E35" s="289"/>
      <c r="F35" s="28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0" t="s">
        <v>38</v>
      </c>
      <c r="B41" s="291"/>
      <c r="C41" s="292"/>
      <c r="D41" s="214">
        <f>SUM(B36:C40)</f>
        <v>0</v>
      </c>
      <c r="E41" s="37"/>
      <c r="F41" s="37"/>
    </row>
    <row r="42" spans="1:6" s="50" customFormat="1" x14ac:dyDescent="0.3">
      <c r="A42" s="290" t="s">
        <v>342</v>
      </c>
      <c r="B42" s="291"/>
      <c r="C42" s="292"/>
      <c r="D42" s="65">
        <f>D41/(COUNT(B36:C40)*2)</f>
        <v>0</v>
      </c>
      <c r="E42" s="37"/>
      <c r="F42" s="37"/>
    </row>
    <row r="43" spans="1:6" s="50" customFormat="1" x14ac:dyDescent="0.3">
      <c r="A43" s="90"/>
      <c r="B43" s="91"/>
      <c r="C43" s="91"/>
      <c r="D43" s="92"/>
    </row>
    <row r="44" spans="1:6" ht="19.5" x14ac:dyDescent="0.4">
      <c r="A44" s="297" t="s">
        <v>21</v>
      </c>
      <c r="B44" s="298"/>
      <c r="C44" s="298"/>
      <c r="D44" s="298"/>
      <c r="E44" s="298"/>
      <c r="F44" s="29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0" t="s">
        <v>38</v>
      </c>
      <c r="B51" s="291"/>
      <c r="C51" s="292"/>
      <c r="D51" s="214">
        <f>SUM(B45:C50)</f>
        <v>0</v>
      </c>
    </row>
    <row r="52" spans="1:6" x14ac:dyDescent="0.3">
      <c r="A52" s="290" t="s">
        <v>342</v>
      </c>
      <c r="B52" s="291"/>
      <c r="C52" s="292"/>
      <c r="D52" s="65">
        <f>D51/(COUNT(B45:C50)*2)</f>
        <v>0</v>
      </c>
    </row>
    <row r="53" spans="1:6" s="50" customFormat="1" x14ac:dyDescent="0.3">
      <c r="A53" s="54"/>
      <c r="B53" s="55"/>
      <c r="C53" s="55"/>
      <c r="D53" s="56"/>
    </row>
    <row r="54" spans="1:6" ht="19.5" x14ac:dyDescent="0.4">
      <c r="A54" s="288" t="s">
        <v>8</v>
      </c>
      <c r="B54" s="289"/>
      <c r="C54" s="289"/>
      <c r="D54" s="289"/>
      <c r="E54" s="289"/>
      <c r="F54" s="28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0" t="s">
        <v>38</v>
      </c>
      <c r="B62" s="291"/>
      <c r="C62" s="292"/>
      <c r="D62" s="214">
        <f>SUM(B55:C61)</f>
        <v>0</v>
      </c>
    </row>
    <row r="63" spans="1:6" x14ac:dyDescent="0.3">
      <c r="A63" s="290" t="s">
        <v>342</v>
      </c>
      <c r="B63" s="291"/>
      <c r="C63" s="292"/>
      <c r="D63" s="65">
        <f>D62/(COUNT(B55:C61)*2)</f>
        <v>0</v>
      </c>
    </row>
    <row r="64" spans="1:6" s="50" customFormat="1" x14ac:dyDescent="0.3">
      <c r="A64" s="54"/>
      <c r="B64" s="55"/>
      <c r="C64" s="55"/>
      <c r="D64" s="56"/>
    </row>
    <row r="65" spans="1:6" ht="19.5" x14ac:dyDescent="0.4">
      <c r="A65" s="288" t="s">
        <v>143</v>
      </c>
      <c r="B65" s="289"/>
      <c r="C65" s="289"/>
      <c r="D65" s="289"/>
      <c r="E65" s="289"/>
      <c r="F65" s="28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0" t="s">
        <v>38</v>
      </c>
      <c r="B83" s="291"/>
      <c r="C83" s="292"/>
      <c r="D83" s="214">
        <f>SUM(B66:C82)</f>
        <v>0</v>
      </c>
    </row>
    <row r="84" spans="1:6" x14ac:dyDescent="0.3">
      <c r="A84" s="290" t="s">
        <v>342</v>
      </c>
      <c r="B84" s="291"/>
      <c r="C84" s="292"/>
      <c r="D84" s="65">
        <f>D83/(COUNT(B66:C82)*2)</f>
        <v>0</v>
      </c>
    </row>
    <row r="85" spans="1:6" s="50" customFormat="1" x14ac:dyDescent="0.3">
      <c r="A85" s="54"/>
      <c r="B85" s="55"/>
      <c r="C85" s="55"/>
      <c r="D85" s="56"/>
    </row>
    <row r="86" spans="1:6" ht="19.5" x14ac:dyDescent="0.4">
      <c r="A86" s="288" t="s">
        <v>237</v>
      </c>
      <c r="B86" s="289"/>
      <c r="C86" s="289"/>
      <c r="D86" s="289"/>
      <c r="E86" s="289"/>
      <c r="F86" s="28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0" t="s">
        <v>38</v>
      </c>
      <c r="B101" s="291"/>
      <c r="C101" s="292"/>
      <c r="D101" s="214">
        <f>SUM(B87:C100)</f>
        <v>0</v>
      </c>
    </row>
    <row r="102" spans="1:6" x14ac:dyDescent="0.3">
      <c r="A102" s="290" t="s">
        <v>342</v>
      </c>
      <c r="B102" s="291"/>
      <c r="C102" s="29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8" t="s">
        <v>238</v>
      </c>
      <c r="B105" s="289"/>
      <c r="C105" s="289"/>
      <c r="D105" s="289"/>
      <c r="E105" s="289"/>
      <c r="F105" s="28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0" t="s">
        <v>38</v>
      </c>
      <c r="B117" s="291"/>
      <c r="C117" s="292"/>
      <c r="D117" s="214">
        <f>SUM(B106:C116)</f>
        <v>0</v>
      </c>
      <c r="E117" s="37"/>
      <c r="F117" s="37"/>
    </row>
    <row r="118" spans="1:6" s="50" customFormat="1" x14ac:dyDescent="0.3">
      <c r="A118" s="290" t="s">
        <v>342</v>
      </c>
      <c r="B118" s="291"/>
      <c r="C118" s="292"/>
      <c r="D118" s="65">
        <f>D117/(COUNT(B106:C116)*2)</f>
        <v>0</v>
      </c>
      <c r="E118" s="37"/>
      <c r="F118" s="37"/>
    </row>
    <row r="119" spans="1:6" s="50" customFormat="1" x14ac:dyDescent="0.3">
      <c r="A119" s="54"/>
      <c r="B119" s="55"/>
      <c r="C119" s="55"/>
      <c r="D119" s="56"/>
    </row>
    <row r="120" spans="1:6" ht="19.5" x14ac:dyDescent="0.4">
      <c r="A120" s="288" t="s">
        <v>208</v>
      </c>
      <c r="B120" s="289"/>
      <c r="C120" s="289"/>
      <c r="D120" s="289"/>
      <c r="E120" s="289"/>
      <c r="F120" s="28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0" t="s">
        <v>38</v>
      </c>
      <c r="B132" s="291"/>
      <c r="C132" s="292"/>
      <c r="D132" s="214">
        <f>SUM(B121:C131)</f>
        <v>0</v>
      </c>
    </row>
    <row r="133" spans="1:6" x14ac:dyDescent="0.3">
      <c r="A133" s="290" t="s">
        <v>342</v>
      </c>
      <c r="B133" s="291"/>
      <c r="C133" s="292"/>
      <c r="D133" s="63">
        <f>D132/(COUNT(B121:C131)*2)</f>
        <v>0</v>
      </c>
    </row>
    <row r="134" spans="1:6" s="50" customFormat="1" x14ac:dyDescent="0.3">
      <c r="A134" s="54"/>
      <c r="B134" s="55"/>
      <c r="C134" s="55"/>
      <c r="D134" s="61"/>
    </row>
    <row r="135" spans="1:6" ht="19.5" x14ac:dyDescent="0.4">
      <c r="A135" s="288" t="s">
        <v>78</v>
      </c>
      <c r="B135" s="289"/>
      <c r="C135" s="289"/>
      <c r="D135" s="289"/>
      <c r="E135" s="289"/>
      <c r="F135" s="28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0" t="s">
        <v>38</v>
      </c>
      <c r="B148" s="291"/>
      <c r="C148" s="292"/>
      <c r="D148" s="214">
        <f>SUM(B136:C147)</f>
        <v>0</v>
      </c>
    </row>
    <row r="149" spans="1:6" x14ac:dyDescent="0.3">
      <c r="A149" s="290" t="s">
        <v>342</v>
      </c>
      <c r="B149" s="291"/>
      <c r="C149" s="292"/>
      <c r="D149" s="65">
        <f>D148/(COUNT(B136:C147)*2)</f>
        <v>0</v>
      </c>
    </row>
    <row r="150" spans="1:6" s="50" customFormat="1" x14ac:dyDescent="0.3">
      <c r="A150" s="54"/>
      <c r="B150" s="55"/>
      <c r="C150" s="55"/>
      <c r="D150" s="56"/>
    </row>
    <row r="151" spans="1:6" ht="19.5" x14ac:dyDescent="0.4">
      <c r="A151" s="288" t="s">
        <v>243</v>
      </c>
      <c r="B151" s="289"/>
      <c r="C151" s="289"/>
      <c r="D151" s="289"/>
      <c r="E151" s="289"/>
      <c r="F151" s="28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0" t="s">
        <v>38</v>
      </c>
      <c r="B160" s="293"/>
      <c r="C160" s="294"/>
      <c r="D160" s="215">
        <f>SUM(B152:C159)</f>
        <v>0</v>
      </c>
    </row>
    <row r="161" spans="1:6" x14ac:dyDescent="0.3">
      <c r="A161" s="290" t="s">
        <v>342</v>
      </c>
      <c r="B161" s="291"/>
      <c r="C161" s="292"/>
      <c r="D161" s="65">
        <f>D160/(COUNT(B152:C159)*2)</f>
        <v>0</v>
      </c>
    </row>
    <row r="162" spans="1:6" s="50" customFormat="1" x14ac:dyDescent="0.3">
      <c r="A162" s="54"/>
      <c r="B162" s="55"/>
      <c r="C162" s="57"/>
      <c r="D162" s="58"/>
    </row>
    <row r="163" spans="1:6" ht="19.5" x14ac:dyDescent="0.4">
      <c r="A163" s="288" t="s">
        <v>85</v>
      </c>
      <c r="B163" s="289"/>
      <c r="C163" s="289"/>
      <c r="D163" s="289"/>
      <c r="E163" s="289"/>
      <c r="F163" s="28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0" t="s">
        <v>38</v>
      </c>
      <c r="B168" s="291"/>
      <c r="C168" s="292"/>
      <c r="D168" s="214">
        <f>SUM(B164:C167)</f>
        <v>0</v>
      </c>
    </row>
    <row r="169" spans="1:6" x14ac:dyDescent="0.3">
      <c r="A169" s="290" t="s">
        <v>342</v>
      </c>
      <c r="B169" s="291"/>
      <c r="C169" s="292"/>
      <c r="D169" s="65">
        <f>D168/(COUNT(B164:C167)*2)</f>
        <v>0</v>
      </c>
    </row>
    <row r="170" spans="1:6" s="50" customFormat="1" x14ac:dyDescent="0.3">
      <c r="A170" s="54"/>
      <c r="B170" s="55"/>
      <c r="C170" s="55"/>
      <c r="D170" s="56"/>
    </row>
    <row r="171" spans="1:6" ht="19.5" x14ac:dyDescent="0.4">
      <c r="A171" s="295" t="s">
        <v>17</v>
      </c>
      <c r="B171" s="296"/>
      <c r="C171" s="296"/>
      <c r="D171" s="296"/>
      <c r="E171" s="296"/>
      <c r="F171" s="29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0" t="s">
        <v>38</v>
      </c>
      <c r="B176" s="291"/>
      <c r="C176" s="292"/>
      <c r="D176" s="214">
        <f>SUM(B172:C175)</f>
        <v>0</v>
      </c>
    </row>
    <row r="177" spans="1:6" x14ac:dyDescent="0.3">
      <c r="A177" s="290" t="s">
        <v>342</v>
      </c>
      <c r="B177" s="291"/>
      <c r="C177" s="292"/>
      <c r="D177" s="65">
        <f>D176/(COUNT(B172:C175)*2)</f>
        <v>0</v>
      </c>
    </row>
    <row r="178" spans="1:6" s="50" customFormat="1" x14ac:dyDescent="0.3">
      <c r="A178" s="54"/>
      <c r="B178" s="55"/>
      <c r="C178" s="55"/>
      <c r="D178" s="56"/>
    </row>
    <row r="179" spans="1:6" ht="19.5" x14ac:dyDescent="0.4">
      <c r="A179" s="288" t="s">
        <v>87</v>
      </c>
      <c r="B179" s="289"/>
      <c r="C179" s="289"/>
      <c r="D179" s="289"/>
      <c r="E179" s="289"/>
      <c r="F179" s="28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0" t="s">
        <v>38</v>
      </c>
      <c r="B185" s="291"/>
      <c r="C185" s="292"/>
      <c r="D185" s="214">
        <f>SUM(B180:C184)</f>
        <v>0</v>
      </c>
    </row>
    <row r="186" spans="1:6" x14ac:dyDescent="0.3">
      <c r="A186" s="290" t="s">
        <v>342</v>
      </c>
      <c r="B186" s="291"/>
      <c r="C186" s="292"/>
      <c r="D186" s="65">
        <f>D185/(COUNT(B180:C184)*2)</f>
        <v>0</v>
      </c>
    </row>
    <row r="187" spans="1:6" s="50" customFormat="1" x14ac:dyDescent="0.3">
      <c r="A187" s="54"/>
      <c r="B187" s="55"/>
      <c r="C187" s="55"/>
      <c r="D187" s="56"/>
    </row>
    <row r="188" spans="1:6" ht="19.5" x14ac:dyDescent="0.4">
      <c r="A188" s="288" t="s">
        <v>242</v>
      </c>
      <c r="B188" s="289"/>
      <c r="C188" s="289"/>
      <c r="D188" s="289"/>
      <c r="E188" s="289"/>
      <c r="F188" s="28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0" t="s">
        <v>38</v>
      </c>
      <c r="B193" s="291"/>
      <c r="C193" s="292"/>
      <c r="D193" s="97">
        <f>SUM(B189:C192)</f>
        <v>0</v>
      </c>
    </row>
    <row r="194" spans="1:4" x14ac:dyDescent="0.3">
      <c r="A194" s="290" t="s">
        <v>342</v>
      </c>
      <c r="B194" s="291"/>
      <c r="C194" s="29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2017-06-06T13:32:01Z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