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bizerte\2019\mars 19\"/>
    </mc:Choice>
  </mc:AlternateContent>
  <bookViews>
    <workbookView xWindow="0" yWindow="0" windowWidth="2040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D588" i="42" l="1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725" i="38" l="1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B11" i="39"/>
  <c r="B180" i="29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<sst xmlns="http://schemas.openxmlformats.org/spreadsheetml/2006/main" count="5618" uniqueCount="576">
  <si>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</si>
  <si>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</si>
  <si>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</si>
  <si>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</si>
  <si>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</si>
  <si>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</si>
  <si>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</si>
  <si>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</si>
  <si>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</si>
  <si>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</si>
  <si>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</si>
  <si>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</si>
  <si>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</si>
  <si>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</si>
  <si>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</si>
  <si>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</si>
  <si>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</si>
  <si>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</si>
  <si>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</si>
  <si>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</si>
  <si>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</si>
  <si>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</si>
  <si>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</si>
  <si>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</si>
  <si>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</si>
  <si>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</si>
  <si>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</si>
  <si>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</si>
  <si>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</si>
  <si>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</si>
  <si>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</si>
  <si>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</si>
  <si>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</si>
  <si>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</si>
  <si>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</si>
  <si>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</si>
  <si>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</si>
  <si>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</si>
  <si>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</si>
  <si>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</si>
  <si>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</si>
  <si>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</si>
  <si>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</si>
  <si>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</si>
  <si>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</si>
  <si>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</si>
  <si>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</si>
  <si>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</si>
  <si>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</si>
  <si>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</si>
  <si>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</si>
  <si>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</si>
  <si>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</si>
  <si>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</si>
  <si>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</si>
  <si>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</si>
  <si>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</si>
  <si>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</si>
  <si>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</si>
  <si>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</si>
  <si>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</si>
  <si>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</si>
  <si>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</si>
  <si>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</si>
  <si>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</si>
  <si>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</si>
  <si>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</si>
  <si>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</si>
  <si>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</si>
  <si>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</si>
  <si>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</si>
  <si>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</si>
  <si>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</si>
  <si>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</si>
  <si>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</si>
  <si>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</si>
  <si>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</si>
  <si>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</si>
  <si>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</si>
  <si>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</si>
  <si>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</si>
  <si>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</si>
  <si>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</si>
  <si>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</si>
  <si>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</si>
  <si>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</si>
  <si>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</si>
  <si>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</si>
  <si>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</si>
  <si>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</si>
  <si>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</si>
  <si>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</si>
  <si>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</si>
  <si>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</si>
  <si>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</si>
  <si>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</si>
  <si>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</si>
  <si>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</si>
  <si>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</si>
  <si>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</si>
  <si>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</si>
  <si>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</si>
  <si>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</si>
  <si>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</si>
  <si>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</si>
  <si>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</si>
  <si>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</si>
  <si>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</si>
  <si>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</si>
  <si>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</si>
  <si>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</si>
  <si>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</si>
  <si>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</si>
  <si>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</si>
  <si>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</si>
  <si>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</si>
  <si>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</si>
  <si>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</si>
  <si>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</si>
  <si>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</si>
  <si>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</si>
  <si>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</si>
  <si>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</si>
  <si>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</si>
  <si>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</si>
  <si>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</si>
  <si>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</si>
  <si>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</si>
  <si>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</si>
  <si>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</si>
  <si>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</si>
  <si>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</si>
  <si>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</si>
  <si>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</si>
  <si>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</si>
  <si>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</si>
  <si>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</si>
  <si>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</si>
  <si>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</si>
  <si>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</si>
  <si>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</si>
  <si>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</si>
  <si>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</si>
  <si>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</si>
  <si>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</si>
  <si>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</si>
  <si>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</si>
  <si>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</si>
  <si>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</si>
  <si>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</si>
  <si>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</si>
  <si>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</si>
  <si>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</si>
  <si>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</si>
  <si>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</si>
  <si>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</si>
  <si>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</si>
  <si>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</si>
  <si>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</si>
  <si>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</si>
  <si>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</si>
  <si>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</si>
  <si>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</si>
  <si>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</si>
  <si>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</si>
  <si>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</si>
  <si>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</si>
  <si>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</si>
  <si>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</si>
  <si>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</si>
  <si>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</si>
  <si>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</si>
  <si>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</si>
  <si>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</si>
  <si>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</si>
  <si>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</si>
  <si>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</si>
  <si>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</si>
  <si>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</si>
  <si>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</si>
  <si>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</si>
  <si>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</si>
  <si>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</si>
  <si>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</si>
  <si>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</si>
  <si>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</si>
  <si>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</si>
  <si>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</si>
  <si>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</si>
  <si>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</si>
  <si>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</si>
  <si>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</si>
  <si>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</si>
  <si>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</si>
  <si>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</si>
  <si>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</si>
  <si>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</si>
  <si>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</si>
  <si>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</si>
  <si>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</si>
  <si>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</si>
  <si>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</si>
  <si>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</si>
  <si>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</si>
  <si>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</si>
  <si>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</si>
  <si>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</si>
  <si>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</si>
  <si>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</si>
  <si>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</si>
  <si>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</si>
  <si>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</si>
  <si>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</si>
  <si>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</si>
  <si>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</si>
  <si>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</si>
  <si>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</si>
  <si>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</si>
  <si>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</si>
  <si>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</si>
  <si>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</si>
  <si>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</si>
  <si>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</si>
  <si>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</si>
  <si>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</si>
  <si>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</si>
  <si>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</si>
  <si>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</si>
  <si>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</si>
  <si>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</si>
  <si>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</si>
  <si>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</si>
  <si>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</si>
  <si>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</si>
  <si>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</si>
  <si>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</si>
  <si>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</si>
  <si>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</si>
  <si>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</si>
  <si>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</si>
  <si>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</si>
  <si>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</si>
  <si>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</si>
  <si>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</si>
  <si>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</si>
  <si>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</si>
  <si>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</si>
  <si>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</si>
  <si>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</si>
  <si>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</si>
  <si>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</si>
  <si>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</si>
  <si>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</si>
  <si>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</si>
  <si>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</si>
  <si>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</si>
  <si>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</si>
  <si>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</si>
  <si>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</si>
  <si>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</si>
  <si>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</si>
  <si>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</si>
  <si>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</si>
  <si>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</si>
  <si>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</si>
  <si>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</si>
  <si>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</si>
  <si>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</si>
  <si>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</si>
  <si>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</si>
  <si>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</si>
  <si>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</si>
  <si>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</si>
  <si>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</si>
  <si>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</si>
  <si>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</si>
  <si>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</si>
  <si>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</si>
  <si>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</si>
  <si>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</si>
  <si>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</si>
  <si>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</si>
  <si>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</si>
  <si>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</si>
  <si>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</si>
  <si>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</si>
  <si>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</si>
  <si>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</si>
  <si>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</si>
  <si>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</si>
  <si>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</si>
  <si>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</si>
  <si>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</si>
  <si>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</si>
  <si>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</si>
  <si>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</si>
  <si>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</si>
  <si>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</si>
  <si>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</si>
  <si>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</si>
  <si>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</si>
  <si>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</si>
  <si>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</si>
  <si>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</si>
  <si>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</si>
  <si>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</si>
  <si>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</si>
  <si>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</si>
  <si>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</si>
  <si>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</si>
  <si>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</si>
  <si>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</si>
  <si>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</si>
  <si>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</si>
  <si>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</si>
  <si>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</si>
  <si>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</si>
  <si>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</si>
  <si>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</si>
  <si>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</si>
  <si>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</si>
  <si>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</si>
  <si>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</si>
  <si>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</si>
  <si>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</si>
  <si>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</si>
  <si>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</si>
  <si>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</si>
  <si>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</si>
  <si>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</si>
  <si>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</si>
  <si>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</si>
  <si>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</si>
  <si>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</si>
  <si>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</si>
  <si>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</si>
  <si>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</si>
  <si>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</si>
  <si>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</si>
  <si>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</si>
  <si>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</si>
  <si>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</si>
  <si>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</si>
  <si>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</si>
  <si>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</si>
  <si>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</si>
  <si>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</si>
  <si>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</si>
  <si>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</si>
  <si>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</si>
  <si>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</si>
  <si>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</si>
  <si>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</si>
  <si>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</si>
  <si>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</si>
  <si>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</si>
  <si>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</si>
  <si>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</si>
  <si>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</si>
  <si>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</si>
  <si>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</si>
  <si>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</si>
  <si>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</si>
  <si>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</si>
  <si>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</si>
  <si>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</si>
  <si>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</si>
  <si>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</si>
  <si>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</si>
  <si>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</si>
  <si>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</si>
  <si>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</si>
  <si>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</si>
  <si>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</si>
  <si>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</si>
  <si>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</si>
  <si>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</si>
  <si>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</si>
  <si>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</si>
  <si>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</si>
  <si>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</si>
  <si>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</si>
  <si>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</si>
  <si>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</si>
  <si>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</si>
  <si>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</si>
  <si>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</si>
  <si>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</si>
  <si>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</si>
  <si>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</si>
  <si>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</si>
  <si>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</si>
  <si>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</si>
  <si>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</si>
  <si>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</si>
  <si>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</si>
  <si>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</si>
  <si>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</si>
  <si>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</si>
  <si>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</si>
  <si>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</si>
  <si>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</si>
  <si>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</si>
  <si>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</si>
  <si>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</si>
  <si>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</si>
  <si>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</si>
  <si>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</si>
  <si>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</si>
  <si>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</si>
  <si>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</si>
  <si>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</si>
  <si>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</si>
  <si>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</si>
  <si>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</si>
  <si>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</si>
  <si>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</si>
  <si>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</si>
  <si>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</si>
  <si>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</si>
  <si>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</si>
  <si>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</si>
  <si>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</si>
  <si>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</si>
  <si>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</si>
  <si>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</si>
  <si>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</si>
  <si>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</si>
  <si>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</si>
  <si>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</si>
  <si>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</si>
  <si>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</si>
  <si>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</si>
  <si>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</si>
  <si>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</si>
  <si>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</si>
  <si>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</si>
  <si>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</si>
  <si>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</si>
  <si>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</si>
  <si>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</si>
  <si>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</si>
  <si>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</si>
  <si>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</si>
  <si>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</si>
  <si>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</si>
  <si>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</si>
  <si>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</si>
  <si>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</si>
  <si>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</si>
  <si>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</si>
  <si>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</si>
  <si>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</si>
  <si>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</si>
  <si>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</si>
  <si>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</si>
  <si>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</si>
  <si>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</si>
  <si>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</si>
  <si>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</si>
  <si>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</si>
  <si>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</si>
  <si>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</si>
  <si>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</si>
  <si>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</si>
  <si>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</si>
  <si>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</si>
  <si>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</si>
  <si>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</si>
  <si>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</si>
  <si>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</si>
  <si>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</si>
  <si>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</si>
  <si>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</si>
  <si>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</si>
  <si>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</si>
  <si>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</si>
  <si>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</si>
  <si>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BIZERTE</t>
  </si>
  <si>
    <t>Monte charge sale</t>
  </si>
  <si>
    <t>assurer le nettoyage du monte charge</t>
  </si>
  <si>
    <t>demander au fournisseur pasta fina le certificat de salubrité pour les raviolis viande et fromage</t>
  </si>
  <si>
    <t>ecaillement du revetement du sol</t>
  </si>
  <si>
    <t>Découpe de fruits et décoration  des tartes sans port de gant à la main</t>
  </si>
  <si>
    <t>port de gant obligatoire pour la manipulation des aliments sensibles</t>
  </si>
  <si>
    <t>eviter les ruptures de froid</t>
  </si>
  <si>
    <t>décoration des tartes de fruits au niveau du labo non climatisé avec attente à température ambiante des  autres tartes décongelées</t>
  </si>
  <si>
    <t>présentation des tartes aux fruits au niveau du bac des dattes
présence des barquettes de fraises au linéaire patisserie</t>
  </si>
  <si>
    <t>assurer la présentation des patisseries au linéaire patisserie</t>
  </si>
  <si>
    <t xml:space="preserve">manque de carreaux de faïence au niveau du mur
</t>
  </si>
  <si>
    <t>présence de saletés entre les tables de travail</t>
  </si>
  <si>
    <t>chariot sale</t>
  </si>
  <si>
    <t>Le tube néon du laboratoire est non protégé.
Le tube néon du rayon boulangerie est grillé.</t>
  </si>
  <si>
    <t>Les fours ne sont pas branchés au système d'aspiration.</t>
  </si>
  <si>
    <t>Mettre en marche le système d'aspiration.</t>
  </si>
  <si>
    <t>Laboratoire non climatisé.</t>
  </si>
  <si>
    <t>Ecaillement du revêtement du sol de la chambre froide négative.</t>
  </si>
  <si>
    <t>polyvalence du personnel antre le rayon traiteur et boul/pat</t>
  </si>
  <si>
    <t>eviter la ployvalence car risque de contamination croisée</t>
  </si>
  <si>
    <t>enregistrement de la desinfection des légumes sur la meme fiche que celle de la boul/pat</t>
  </si>
  <si>
    <t>température affichée au meuble salades est 3,4°C</t>
  </si>
  <si>
    <t>Température à cœur de salade mechouia est 8°C</t>
  </si>
  <si>
    <t>Protection partielle du meuble d'exposition à température ambiante.</t>
  </si>
  <si>
    <t>Protéger la totalité du meuble d'exposition.</t>
  </si>
  <si>
    <t>Le système de fermeture de la portière du meuble horizontal est défaillant.</t>
  </si>
  <si>
    <t>Réparer le système de fermeture du meuble.</t>
  </si>
  <si>
    <t>T° prélevée du meuble froid est 3,4°C
T° affichée est de l'ordre de 5,6°C.</t>
  </si>
  <si>
    <t>les grilles évaporateurs du meuble sont rouillés</t>
  </si>
  <si>
    <t>eviter l'utilisation de vinaigre</t>
  </si>
  <si>
    <t>présence d'une bouteille de vinaigre blanc dans le meuble arrière 
présence de produits de N/D non agrée par UHD</t>
  </si>
  <si>
    <t>Barbe non rasée</t>
  </si>
  <si>
    <t>sensibilisation du personnel</t>
  </si>
  <si>
    <t>eviter le double étiquetage</t>
  </si>
  <si>
    <t xml:space="preserve">double étiquetage pour les saucisses  de francfort emballées dans une barquette
</t>
  </si>
  <si>
    <t xml:space="preserve">poste lave main encombré par les bacs
</t>
  </si>
  <si>
    <t>eviter l'égouttage des bacs dans le poste lave main</t>
  </si>
  <si>
    <t>english pie chawarma non tracé pour le 16/03/19 alors qu'il y a vente sur le hit parade</t>
  </si>
  <si>
    <t>dépassement de DLC fournisseur pour les Brochettes tunisiennes DLC carrefour 20/03/19 &gt;DLC fournisseur 19/03/19</t>
  </si>
  <si>
    <t>assurer le respect des DLC des fournisseurs</t>
  </si>
  <si>
    <t xml:space="preserve">stockage de volailles dans la chambre froide  viandes rouges car Chambre froide positive de volailles en panne </t>
  </si>
  <si>
    <t>Réparer la chambre froide positive volailles</t>
  </si>
  <si>
    <t>présence de produits non agrées par uhd</t>
  </si>
  <si>
    <t>1/utilisation de désodorisant de textile dans le labo (risque de contamination chimique des viandes)
2/présence d’escalope de dinde sur la caisse de poulet entier (risque de contamination croisée)
3/présence de traces de rouille sur le couvercle du mélangeur (risque de contamination chimique des viandes)</t>
  </si>
  <si>
    <t xml:space="preserve">l'utilisation de désodorisant n'est pas conforme 
eviter le mélange de produits 
</t>
  </si>
  <si>
    <t>eliminer les traces de rouille</t>
  </si>
  <si>
    <t>Le revêtement du sol est écaillé</t>
  </si>
  <si>
    <t>Evaporateur du labo fonctionne à moitié malgré le mail envoyé par le magasin</t>
  </si>
  <si>
    <t>température du laboratoire est 17,5°C</t>
  </si>
  <si>
    <t xml:space="preserve">éclairage grillé au labo: 2 tubes néons non fonctionnels
</t>
  </si>
  <si>
    <t>mélangeur non utilisé et le mélange se fait manuellement</t>
  </si>
  <si>
    <t>plan d'action de salmonelle non appliqué dans sa totalité : planche de découpe n'est pas marquée sur le coté</t>
  </si>
  <si>
    <t>présence de traces de rouille sur le couvercle du mélangeur, stagnation d'eau dans le mélangeur
Plateaux en MDF usés et ébréchés</t>
  </si>
  <si>
    <t xml:space="preserve">Ouverture prolongée de la porte du laboratoire provoquant la hausse de la température ambiante </t>
  </si>
  <si>
    <t>1/ enregsitrement erroné de DLC sur la fiche de réception: DLC enregistré pour le poulet aplati 22/03/19 et celle du fournisseur est 24/03/19
2/le magasin n'a pas reçu le cadencier d'hachage de viandes (information communiquée au directeur le jour de l'audit)</t>
  </si>
  <si>
    <t>Réparer les jointures murales de la chambre froide.
Fixer la résine en face de la chambre froide.</t>
  </si>
  <si>
    <t>Présence de rouille dans le revêtement interne de la fabrique de glace.</t>
  </si>
  <si>
    <t>Procéder à un traitement antirouille pour cet équipement.</t>
  </si>
  <si>
    <t>température du meuble surgelé -17,4°C</t>
  </si>
  <si>
    <t>manque d'archivage des certificats de salubrité des produits surgelés</t>
  </si>
  <si>
    <t>assurer l'archivage des certificats de produits surgelés</t>
  </si>
  <si>
    <t>absence de papier seche main</t>
  </si>
  <si>
    <t>absence de produits de nettoyage desinfection</t>
  </si>
  <si>
    <t>prévoir les produits de nettoyage</t>
  </si>
  <si>
    <t xml:space="preserve">présence de couteau avec une manche de couleur jaune (risque de contamination croisée avec le rayon volaille
</t>
  </si>
  <si>
    <t>assurer le respect du code couleur</t>
  </si>
  <si>
    <t xml:space="preserve">manque de carreaux de carrelage au niveau du sol 
</t>
  </si>
  <si>
    <t>Stockage adjacent des paquets des œufs et des produits DPH.</t>
  </si>
  <si>
    <t>1/ Etiquetage non conforme : DLC , DF et lot illisibles sur le produit crème glacée de london  dairy  
2/ Etiquetage non conforme : absence de DLC , DF et lot sur le produit bavarese dolce amaro
3/ Etiquetage non conforme : absence de DF et lot sur le produit Pizza fino</t>
  </si>
  <si>
    <t>2 unités de saucisses de frankfurt non retirés dont la DLC 21/03/19</t>
  </si>
  <si>
    <t>renforcer le contrôle de DLC</t>
  </si>
  <si>
    <t>présence de givre au niveau du linéaire surgelé des crèmes glacées</t>
  </si>
  <si>
    <t>manque de 3 vitres au niveau des meubles surgelés horizontaux</t>
  </si>
  <si>
    <t>Les jointures murales de la chambre froide sont détériorées et laissent s'infiltrer l'eau de dégivrage à partir des brèches vers la zone de stockage sec.
Ecaillement du revêtement du sol devant la chambre froide.
Plinthe cassée de la chambre froide négative</t>
  </si>
  <si>
    <t>Plinthe cassée de la chambre froide négative</t>
  </si>
  <si>
    <t>Le revêtement du sol de la chambre froide positive est écaillé
Plinthe cassée de la chambre froide négative</t>
  </si>
  <si>
    <t>prévoir la protection des meubles surgelés</t>
  </si>
  <si>
    <t>Ecaillement et développement de rouille sur le présentoir des légumes.</t>
  </si>
  <si>
    <t>Repeindre le meuble d'exposition.</t>
  </si>
  <si>
    <t>Absence de dispositif de séchage aux sanitaires.</t>
  </si>
  <si>
    <t>Prévoir des dispositifs de séchage aux sanitaires.</t>
  </si>
  <si>
    <t>Les casiers des vestiaires hommes et femmes sont usés et rouillés.</t>
  </si>
  <si>
    <t>Réparer et repeindre les casiers.</t>
  </si>
  <si>
    <t>Absence de dispositif d'eau sous pression dans la zone de réception.
Absence de station de nettoyage à la poissonnerie.</t>
  </si>
  <si>
    <t>Prévoir un dispositif d'eau sous pression à la réception.
Aménager une station de nettoyage à la poissonnerie.</t>
  </si>
  <si>
    <t>Les poignées des douchettes des rayons fromage et poissonnerie sont abimées.</t>
  </si>
  <si>
    <t>Réparer les poignées des douchettes.</t>
  </si>
  <si>
    <t>Développement de rouille sur le présentoir FLEG et fabrique de glace</t>
  </si>
  <si>
    <t>Manque d'étanchéité à la porte du quai de réception.</t>
  </si>
  <si>
    <t>3 DEIV du rayon fromage sont en panne.</t>
  </si>
  <si>
    <t>Absence de local poubelle au magasin.
Les déchets sont maintenus dans un conteneur non protégé et placé à l'extérieur du magasin.</t>
  </si>
  <si>
    <t>Aménager un local déchet adapté.</t>
  </si>
  <si>
    <t>présence de givre au niveau du linéaire surgelé des crèmes glacées et produits surgelés poissonnerie</t>
  </si>
  <si>
    <t>revoir le fonctionnement de l'évaporateur</t>
  </si>
  <si>
    <t>reparer l'eclairage</t>
  </si>
  <si>
    <t>Local étroit.</t>
  </si>
  <si>
    <t>Ecaillement et développement de rouille sur les étagères d'exposition des conserves.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</si>
</sst>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9" fontId="6" fillId="0" borderId="1" xfId="0" applyNumberFormat="1" applyFont="1" applyFill="1" applyBorder="1" applyAlignment="1" applyProtection="1">
      <alignment wrapText="1"/>
      <protection locked="0"/>
    </xf>
    <xf numFmtId="0" fontId="35" fillId="0" borderId="1" xfId="1" applyFont="1" applyBorder="1" applyAlignment="1" applyProtection="1">
      <alignment vertical="center" wrapText="1"/>
    </xf>
    <xf numFmtId="0" fontId="35" fillId="0" borderId="1" xfId="0" applyFont="1" applyFill="1" applyBorder="1" applyAlignment="1" applyProtection="1">
      <alignment horizontal="left" wrapText="1"/>
      <protection locked="0"/>
    </xf>
    <xf numFmtId="0" fontId="47" fillId="0" borderId="1" xfId="0" applyFont="1" applyBorder="1" applyAlignment="1" applyProtection="1">
      <alignment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2800"/>
        <c:axId val="-343836816"/>
      </c:barChart>
      <c:catAx>
        <c:axId val="-34384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36816"/>
        <c:crosses val="autoZero"/>
        <c:auto val="1"/>
        <c:lblAlgn val="ctr"/>
        <c:lblOffset val="100"/>
        <c:noMultiLvlLbl val="0"/>
      </c:catAx>
      <c:valAx>
        <c:axId val="-34383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0093280"/>
        <c:axId val="-519000352"/>
      </c:barChart>
      <c:catAx>
        <c:axId val="-6800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9000352"/>
        <c:crosses val="autoZero"/>
        <c:auto val="1"/>
        <c:lblAlgn val="ctr"/>
        <c:lblOffset val="100"/>
        <c:noMultiLvlLbl val="0"/>
      </c:catAx>
      <c:valAx>
        <c:axId val="-51900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009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0.95652173913043481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73740336"/>
        <c:axId val="-673735440"/>
      </c:barChart>
      <c:catAx>
        <c:axId val="-67374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73735440"/>
        <c:crosses val="autoZero"/>
        <c:auto val="1"/>
        <c:lblAlgn val="ctr"/>
        <c:lblOffset val="100"/>
        <c:noMultiLvlLbl val="0"/>
      </c:catAx>
      <c:valAx>
        <c:axId val="-67373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7374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136"/>
        <c:axId val="-336658592"/>
      </c:barChart>
      <c:catAx>
        <c:axId val="-3366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8592"/>
        <c:crosses val="autoZero"/>
        <c:auto val="1"/>
        <c:lblAlgn val="ctr"/>
        <c:lblOffset val="100"/>
        <c:noMultiLvlLbl val="0"/>
      </c:catAx>
      <c:valAx>
        <c:axId val="-33665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47712"/>
        <c:axId val="-336648800"/>
      </c:barChart>
      <c:catAx>
        <c:axId val="-33664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8800"/>
        <c:crosses val="autoZero"/>
        <c:auto val="1"/>
        <c:lblAlgn val="ctr"/>
        <c:lblOffset val="100"/>
        <c:noMultiLvlLbl val="0"/>
      </c:catAx>
      <c:valAx>
        <c:axId val="-33664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0432"/>
        <c:axId val="-336661312"/>
      </c:barChart>
      <c:catAx>
        <c:axId val="-33665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1312"/>
        <c:crosses val="autoZero"/>
        <c:auto val="1"/>
        <c:lblAlgn val="ctr"/>
        <c:lblOffset val="100"/>
        <c:noMultiLvlLbl val="0"/>
      </c:catAx>
      <c:valAx>
        <c:axId val="-3366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0.70901639344262291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680"/>
        <c:axId val="-336655872"/>
      </c:barChart>
      <c:catAx>
        <c:axId val="-3366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5872"/>
        <c:crosses val="autoZero"/>
        <c:auto val="1"/>
        <c:lblAlgn val="ctr"/>
        <c:lblOffset val="100"/>
        <c:noMultiLvlLbl val="0"/>
      </c:catAx>
      <c:valAx>
        <c:axId val="-33665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0.85245901639344257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62400"/>
        <c:axId val="-336647168"/>
      </c:barChart>
      <c:catAx>
        <c:axId val="-33666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7168"/>
        <c:crosses val="autoZero"/>
        <c:auto val="1"/>
        <c:lblAlgn val="ctr"/>
        <c:lblOffset val="100"/>
        <c:noMultiLvlLbl val="0"/>
      </c:catAx>
      <c:valAx>
        <c:axId val="-33664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6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0.78073770491803274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36651520"/>
        <c:axId val="-336660768"/>
        <c:extLst/>
      </c:barChart>
      <c:catAx>
        <c:axId val="-33665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0768"/>
        <c:crosses val="autoZero"/>
        <c:auto val="1"/>
        <c:lblAlgn val="ctr"/>
        <c:lblOffset val="100"/>
        <c:noMultiLvlLbl val="0"/>
      </c:catAx>
      <c:valAx>
        <c:axId val="-336660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0.56362500000000004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36652608"/>
        <c:axId val="-336652064"/>
        <c:extLst/>
      </c:barChart>
      <c:catAx>
        <c:axId val="-3366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064"/>
        <c:crosses val="autoZero"/>
        <c:auto val="1"/>
        <c:lblAlgn val="ctr"/>
        <c:lblOffset val="100"/>
        <c:noMultiLvlLbl val="0"/>
      </c:catAx>
      <c:valAx>
        <c:axId val="-33665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5520"/>
        <c:axId val="-343844976"/>
      </c:barChart>
      <c:catAx>
        <c:axId val="-34384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976"/>
        <c:crosses val="autoZero"/>
        <c:auto val="1"/>
        <c:lblAlgn val="ctr"/>
        <c:lblOffset val="100"/>
        <c:noMultiLvlLbl val="0"/>
      </c:catAx>
      <c:valAx>
        <c:axId val="-34384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0.69047619047619047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328"/>
        <c:axId val="-343851504"/>
      </c:barChart>
      <c:catAx>
        <c:axId val="-34384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51504"/>
        <c:crosses val="autoZero"/>
        <c:auto val="1"/>
        <c:lblAlgn val="ctr"/>
        <c:lblOffset val="100"/>
        <c:noMultiLvlLbl val="0"/>
      </c:catAx>
      <c:valAx>
        <c:axId val="-34385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0.80952380952380953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872"/>
        <c:axId val="-343846608"/>
      </c:barChart>
      <c:catAx>
        <c:axId val="-34384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6608"/>
        <c:crosses val="autoZero"/>
        <c:auto val="1"/>
        <c:lblAlgn val="ctr"/>
        <c:lblOffset val="100"/>
        <c:noMultiLvlLbl val="0"/>
      </c:catAx>
      <c:valAx>
        <c:axId val="-34384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0.84210526315789469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39536"/>
        <c:axId val="-343844432"/>
      </c:barChart>
      <c:catAx>
        <c:axId val="-34383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432"/>
        <c:crosses val="autoZero"/>
        <c:auto val="1"/>
        <c:lblAlgn val="ctr"/>
        <c:lblOffset val="100"/>
        <c:noMultiLvlLbl val="0"/>
      </c:catAx>
      <c:valAx>
        <c:axId val="-34384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3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0.63043478260869568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8144"/>
        <c:axId val="-445132704"/>
      </c:barChart>
      <c:catAx>
        <c:axId val="-4451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2704"/>
        <c:crosses val="autoZero"/>
        <c:auto val="1"/>
        <c:lblAlgn val="ctr"/>
        <c:lblOffset val="100"/>
        <c:noMultiLvlLbl val="0"/>
      </c:catAx>
      <c:valAx>
        <c:axId val="-44513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0.89743589743589747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7056"/>
        <c:axId val="-445130528"/>
      </c:barChart>
      <c:catAx>
        <c:axId val="-4451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0528"/>
        <c:crosses val="autoZero"/>
        <c:auto val="1"/>
        <c:lblAlgn val="ctr"/>
        <c:lblOffset val="100"/>
        <c:noMultiLvlLbl val="0"/>
      </c:catAx>
      <c:valAx>
        <c:axId val="-44513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3248"/>
        <c:axId val="-445136512"/>
      </c:barChart>
      <c:catAx>
        <c:axId val="-44513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6512"/>
        <c:crosses val="autoZero"/>
        <c:auto val="1"/>
        <c:lblAlgn val="ctr"/>
        <c:lblOffset val="100"/>
        <c:noMultiLvlLbl val="0"/>
      </c:catAx>
      <c:valAx>
        <c:axId val="-44513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27808"/>
        <c:axId val="-445126176"/>
      </c:barChart>
      <c:catAx>
        <c:axId val="-4451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26176"/>
        <c:crosses val="autoZero"/>
        <c:auto val="1"/>
        <c:lblAlgn val="ctr"/>
        <c:lblOffset val="100"/>
        <c:noMultiLvlLbl val="0"/>
      </c:catAx>
      <c:valAx>
        <c:axId val="-44512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93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9" t="s">
        <v>277</v>
      </c>
      <c r="B18" s="429"/>
      <c r="C18" s="429"/>
      <c r="D18" s="430" t="s">
        <v>478</v>
      </c>
      <c r="E18" s="430"/>
      <c r="F18" s="430"/>
      <c r="G18" s="430"/>
      <c r="H18" s="430"/>
      <c r="I18" s="430"/>
      <c r="J18" s="430"/>
      <c r="K18" s="430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1" t="s">
        <v>278</v>
      </c>
      <c r="B21" s="431"/>
      <c r="C21" s="431"/>
      <c r="D21" s="431"/>
      <c r="E21" s="431"/>
      <c r="F21" s="431"/>
      <c r="G21" s="431"/>
      <c r="H21" s="431"/>
      <c r="I21" s="431"/>
      <c r="J21" s="431"/>
      <c r="K21" s="431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5" t="s">
        <v>280</v>
      </c>
      <c r="C23" s="425"/>
      <c r="D23" s="49"/>
      <c r="E23" s="49"/>
      <c r="F23" s="49"/>
      <c r="G23" s="49"/>
      <c r="H23" s="49"/>
      <c r="I23" s="49"/>
      <c r="J23" s="48" t="str">
        <f>D18</f>
        <v>BIZERTE</v>
      </c>
    </row>
    <row r="24" spans="1:11" ht="33" customHeight="1" x14ac:dyDescent="0.25">
      <c r="A24" s="57" t="s">
        <v>281</v>
      </c>
      <c r="B24" s="424">
        <f>AVERAGE('A1 Exploitation'!D730,'A1 Technique'!D199)</f>
        <v>0.78073770491803274</v>
      </c>
      <c r="C24" s="424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4" t="e">
        <f>AVERAGE('A2 Exploitation'!D730,'A2 Technique'!D199)</f>
        <v>#DIV/0!</v>
      </c>
      <c r="C25" s="424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4" t="e">
        <f>AVERAGE('A3 Exploitation'!D730,'A3 Technique'!D199)</f>
        <v>#DIV/0!</v>
      </c>
      <c r="C26" s="424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4" t="e">
        <f>AVERAGE('A4 Exploitation'!D730,'A4 Technique'!D199)</f>
        <v>#DIV/0!</v>
      </c>
      <c r="C27" s="424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4"/>
      <c r="C28" s="424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4"/>
      <c r="C29" s="424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5" t="s">
        <v>287</v>
      </c>
      <c r="C33" s="425"/>
      <c r="D33" s="49"/>
      <c r="E33" s="49"/>
      <c r="F33" s="49"/>
      <c r="G33" s="49"/>
      <c r="H33" s="49"/>
      <c r="I33" s="49"/>
      <c r="J33" s="48" t="str">
        <f>D18</f>
        <v>BIZERTE</v>
      </c>
    </row>
    <row r="34" spans="1:10" ht="33" customHeight="1" x14ac:dyDescent="0.25">
      <c r="A34" s="57" t="s">
        <v>281</v>
      </c>
      <c r="B34" s="424">
        <f>'A1 Exploitation'!D730</f>
        <v>0.85245901639344257</v>
      </c>
      <c r="C34" s="424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4">
        <f>'A2 Exploitation'!D730</f>
        <v>-0.5</v>
      </c>
      <c r="C35" s="424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4" t="e">
        <f>'A3 Exploitation'!D730</f>
        <v>#DIV/0!</v>
      </c>
      <c r="C36" s="424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4">
        <f>'A4 Exploitation'!D730</f>
        <v>-0.5</v>
      </c>
      <c r="C37" s="424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4"/>
      <c r="C38" s="424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4"/>
      <c r="C39" s="424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8" t="s">
        <v>288</v>
      </c>
      <c r="C42" s="428"/>
      <c r="D42" s="49"/>
      <c r="E42" s="49"/>
      <c r="F42" s="49"/>
      <c r="G42" s="49"/>
      <c r="H42" s="49"/>
      <c r="I42" s="49"/>
      <c r="J42" s="48" t="str">
        <f>D18</f>
        <v>BIZERTE</v>
      </c>
    </row>
    <row r="43" spans="1:10" ht="33" customHeight="1" x14ac:dyDescent="0.25">
      <c r="A43" s="57" t="s">
        <v>281</v>
      </c>
      <c r="B43" s="424">
        <f>AVERAGE('A1 Exploitation'!D728, 'A1 Technique'!D197)</f>
        <v>0.56362500000000004</v>
      </c>
      <c r="C43" s="424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4" t="e">
        <f>AVERAGE('A2 Exploitation'!D728, 'A2 Technique'!D197)</f>
        <v>#DIV/0!</v>
      </c>
      <c r="C44" s="424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4" t="e">
        <f>AVERAGE('A3 Exploitation'!D728, 'A3 Technique'!D197)</f>
        <v>#DIV/0!</v>
      </c>
      <c r="C45" s="424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4" t="e">
        <f>AVERAGE('A4 Exploitation'!D728, 'A4 Technique'!D197)</f>
        <v>#DIV/0!</v>
      </c>
      <c r="C46" s="424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4"/>
      <c r="C47" s="424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4"/>
      <c r="C48" s="424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5" t="s">
        <v>289</v>
      </c>
      <c r="C51" s="425"/>
      <c r="D51" s="49"/>
      <c r="E51" s="49"/>
      <c r="F51" s="49"/>
      <c r="G51" s="49"/>
      <c r="H51" s="49"/>
      <c r="I51" s="49"/>
      <c r="J51" s="48" t="str">
        <f>D18</f>
        <v>BIZERTE</v>
      </c>
    </row>
    <row r="52" spans="1:10" ht="33" customHeight="1" x14ac:dyDescent="0.25">
      <c r="A52" s="57" t="s">
        <v>281</v>
      </c>
      <c r="B52" s="427">
        <f>'A1 Exploitation'!D48</f>
        <v>0.91666666666666663</v>
      </c>
      <c r="C52" s="427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7" t="e">
        <f>'A2 Exploitation'!D48</f>
        <v>#DIV/0!</v>
      </c>
      <c r="C53" s="427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7" t="e">
        <f>'A3 Exploitation'!D48</f>
        <v>#DIV/0!</v>
      </c>
      <c r="C54" s="427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7" t="e">
        <f>'A4 Exploitation'!D48</f>
        <v>#DIV/0!</v>
      </c>
      <c r="C55" s="427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7"/>
      <c r="C56" s="427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7"/>
      <c r="C57" s="427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5" t="s">
        <v>290</v>
      </c>
      <c r="C60" s="425"/>
      <c r="D60" s="49"/>
      <c r="E60" s="49"/>
      <c r="F60" s="49"/>
      <c r="G60" s="49"/>
      <c r="H60" s="49"/>
      <c r="I60" s="49"/>
      <c r="J60" s="48" t="str">
        <f>D18</f>
        <v>BIZERTE</v>
      </c>
    </row>
    <row r="61" spans="1:10" ht="33" customHeight="1" x14ac:dyDescent="0.25">
      <c r="A61" s="57" t="s">
        <v>281</v>
      </c>
      <c r="B61" s="424" t="e">
        <f>'A1 Exploitation'!D131</f>
        <v>#DIV/0!</v>
      </c>
      <c r="C61" s="424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4">
        <f>'A2 Exploitation'!D131</f>
        <v>-0.5</v>
      </c>
      <c r="C62" s="424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4" t="e">
        <f>'A3 Exploitation'!D131</f>
        <v>#DIV/0!</v>
      </c>
      <c r="C63" s="424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4">
        <f>'A4 Exploitation'!D131</f>
        <v>-0.5</v>
      </c>
      <c r="C64" s="424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4"/>
      <c r="C65" s="424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4"/>
      <c r="C66" s="424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5" t="s">
        <v>464</v>
      </c>
      <c r="C69" s="425"/>
      <c r="D69" s="49"/>
      <c r="E69" s="49"/>
      <c r="F69" s="49"/>
      <c r="G69" s="49"/>
      <c r="H69" s="49"/>
      <c r="I69" s="49"/>
      <c r="J69" s="48" t="str">
        <f>D18</f>
        <v>BIZERTE</v>
      </c>
    </row>
    <row r="70" spans="1:10" ht="33" customHeight="1" x14ac:dyDescent="0.25">
      <c r="A70" s="57" t="s">
        <v>281</v>
      </c>
      <c r="B70" s="424">
        <f>'A1 Exploitation'!D187</f>
        <v>0.69047619047619047</v>
      </c>
      <c r="C70" s="424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4" t="e">
        <f>'A2 Exploitation'!D187</f>
        <v>#DIV/0!</v>
      </c>
      <c r="C71" s="424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4" t="e">
        <f>'A3 Exploitation'!D187</f>
        <v>#DIV/0!</v>
      </c>
      <c r="C72" s="424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4" t="e">
        <f>'A4 Exploitation'!D187</f>
        <v>#DIV/0!</v>
      </c>
      <c r="C73" s="424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4"/>
      <c r="C74" s="424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4"/>
      <c r="C75" s="424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5" t="s">
        <v>465</v>
      </c>
      <c r="C78" s="425"/>
      <c r="D78" s="49"/>
      <c r="E78" s="49"/>
      <c r="F78" s="49"/>
      <c r="G78" s="49"/>
      <c r="H78" s="49"/>
      <c r="I78" s="49"/>
      <c r="J78" s="48" t="str">
        <f>D18</f>
        <v>BIZERTE</v>
      </c>
    </row>
    <row r="79" spans="1:10" ht="33" customHeight="1" x14ac:dyDescent="0.25">
      <c r="A79" s="57" t="s">
        <v>281</v>
      </c>
      <c r="B79" s="424">
        <f>'A1 Exploitation'!D249</f>
        <v>0.80952380952380953</v>
      </c>
      <c r="C79" s="424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4" t="e">
        <f>'A2 Exploitation'!D249</f>
        <v>#DIV/0!</v>
      </c>
      <c r="C80" s="424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4" t="e">
        <f>'A3 Exploitation'!D249</f>
        <v>#DIV/0!</v>
      </c>
      <c r="C81" s="424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4" t="e">
        <f>'A4 Exploitation'!D249</f>
        <v>#DIV/0!</v>
      </c>
      <c r="C82" s="424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4"/>
      <c r="C83" s="424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4"/>
      <c r="C84" s="424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5" t="s">
        <v>466</v>
      </c>
      <c r="C87" s="425"/>
      <c r="D87" s="49"/>
      <c r="E87" s="49"/>
      <c r="F87" s="49"/>
      <c r="G87" s="49"/>
      <c r="H87" s="49"/>
      <c r="I87" s="49"/>
      <c r="J87" s="48" t="str">
        <f>D18</f>
        <v>BIZERTE</v>
      </c>
    </row>
    <row r="88" spans="1:10" ht="33" customHeight="1" x14ac:dyDescent="0.25">
      <c r="A88" s="57" t="s">
        <v>281</v>
      </c>
      <c r="B88" s="424">
        <f>'A1 Exploitation'!D304</f>
        <v>0.84210526315789469</v>
      </c>
      <c r="C88" s="424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4" t="e">
        <f>'A2 Exploitation'!D304</f>
        <v>#DIV/0!</v>
      </c>
      <c r="C89" s="424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4" t="e">
        <f>'A3 Exploitation'!D304</f>
        <v>#DIV/0!</v>
      </c>
      <c r="C90" s="424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4" t="e">
        <f>'A4 Exploitation'!D304</f>
        <v>#DIV/0!</v>
      </c>
      <c r="C91" s="424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4"/>
      <c r="C92" s="424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4"/>
      <c r="C93" s="424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5" t="s">
        <v>467</v>
      </c>
      <c r="C96" s="425"/>
      <c r="D96" s="49"/>
      <c r="E96" s="49"/>
      <c r="F96" s="49"/>
      <c r="G96" s="49"/>
      <c r="H96" s="49"/>
      <c r="I96" s="49"/>
      <c r="J96" s="48" t="str">
        <f>D18</f>
        <v>BIZERTE</v>
      </c>
    </row>
    <row r="97" spans="1:10" ht="33" customHeight="1" x14ac:dyDescent="0.25">
      <c r="A97" s="57" t="s">
        <v>281</v>
      </c>
      <c r="B97" s="424">
        <f>'A1 Exploitation'!D371</f>
        <v>0.63043478260869568</v>
      </c>
      <c r="C97" s="424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4" t="e">
        <f>'A2 Exploitation'!D371</f>
        <v>#DIV/0!</v>
      </c>
      <c r="C98" s="424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4" t="e">
        <f>'A3 Exploitation'!D371</f>
        <v>#DIV/0!</v>
      </c>
      <c r="C99" s="424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4" t="e">
        <f>'A4 Exploitation'!D371</f>
        <v>#DIV/0!</v>
      </c>
      <c r="C100" s="424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4"/>
      <c r="C101" s="424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4"/>
      <c r="C102" s="424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5" t="s">
        <v>468</v>
      </c>
      <c r="C105" s="425"/>
      <c r="D105" s="49"/>
      <c r="E105" s="49"/>
      <c r="F105" s="49"/>
      <c r="G105" s="49"/>
      <c r="H105" s="49"/>
      <c r="I105" s="49"/>
      <c r="J105" s="48" t="str">
        <f>D18</f>
        <v>BIZERTE</v>
      </c>
    </row>
    <row r="106" spans="1:10" ht="33" customHeight="1" x14ac:dyDescent="0.25">
      <c r="A106" s="57" t="s">
        <v>281</v>
      </c>
      <c r="B106" s="424">
        <f>'A1 Exploitation'!D429</f>
        <v>0.89743589743589747</v>
      </c>
      <c r="C106" s="424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4" t="e">
        <f>'A2 Exploitation'!D429</f>
        <v>#DIV/0!</v>
      </c>
      <c r="C107" s="424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4" t="e">
        <f>'A3 Exploitation'!D429</f>
        <v>#DIV/0!</v>
      </c>
      <c r="C108" s="424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4" t="e">
        <f>'A4 Exploitation'!D429</f>
        <v>#DIV/0!</v>
      </c>
      <c r="C109" s="424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4"/>
      <c r="C110" s="424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4"/>
      <c r="C111" s="424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5" t="s">
        <v>469</v>
      </c>
      <c r="C114" s="425"/>
      <c r="D114" s="49"/>
      <c r="E114" s="49"/>
      <c r="F114" s="49"/>
      <c r="G114" s="49"/>
      <c r="H114" s="49"/>
      <c r="I114" s="49"/>
      <c r="J114" s="48" t="str">
        <f>D18</f>
        <v>BIZERTE</v>
      </c>
    </row>
    <row r="115" spans="1:10" ht="33" customHeight="1" x14ac:dyDescent="0.25">
      <c r="A115" s="57" t="s">
        <v>281</v>
      </c>
      <c r="B115" s="424">
        <f>'A1 Exploitation'!D476</f>
        <v>1</v>
      </c>
      <c r="C115" s="424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4" t="e">
        <f>'A2 Exploitation'!D476</f>
        <v>#DIV/0!</v>
      </c>
      <c r="C116" s="424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4" t="e">
        <f>'A3 Exploitation'!D476</f>
        <v>#DIV/0!</v>
      </c>
      <c r="C117" s="424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4" t="e">
        <f>'A4 Exploitation'!D476</f>
        <v>#DIV/0!</v>
      </c>
      <c r="C118" s="424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4"/>
      <c r="C119" s="424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4"/>
      <c r="C120" s="424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5" t="s">
        <v>470</v>
      </c>
      <c r="C123" s="425"/>
      <c r="D123" s="49"/>
      <c r="E123" s="49"/>
      <c r="F123" s="49"/>
      <c r="G123" s="49"/>
      <c r="H123" s="49"/>
      <c r="I123" s="49"/>
      <c r="J123" s="48" t="str">
        <f>D18</f>
        <v>BIZERTE</v>
      </c>
    </row>
    <row r="124" spans="1:10" ht="33" customHeight="1" x14ac:dyDescent="0.25">
      <c r="A124" s="57" t="s">
        <v>281</v>
      </c>
      <c r="B124" s="424" t="e">
        <f>'A1 Exploitation'!D527</f>
        <v>#DIV/0!</v>
      </c>
      <c r="C124" s="424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4" t="e">
        <f>'A2 Exploitation'!D527</f>
        <v>#DIV/0!</v>
      </c>
      <c r="C125" s="424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4" t="e">
        <f>'A3 Exploitation'!D527</f>
        <v>#DIV/0!</v>
      </c>
      <c r="C126" s="424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4" t="e">
        <f>'A4 Exploitation'!D527</f>
        <v>#DIV/0!</v>
      </c>
      <c r="C127" s="424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4"/>
      <c r="C128" s="424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4"/>
      <c r="C129" s="424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5" t="s">
        <v>471</v>
      </c>
      <c r="C132" s="425"/>
      <c r="D132" s="49"/>
      <c r="E132" s="49"/>
      <c r="F132" s="49"/>
      <c r="G132" s="49"/>
      <c r="H132" s="49"/>
      <c r="I132" s="49"/>
      <c r="J132" s="48" t="str">
        <f>D18</f>
        <v>BIZERTE</v>
      </c>
    </row>
    <row r="133" spans="1:10" ht="33" customHeight="1" x14ac:dyDescent="0.25">
      <c r="A133" s="57" t="s">
        <v>281</v>
      </c>
      <c r="B133" s="424">
        <f>'A1 Exploitation'!D570</f>
        <v>1</v>
      </c>
      <c r="C133" s="424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4" t="e">
        <f>'A2 Exploitation'!D570</f>
        <v>#DIV/0!</v>
      </c>
      <c r="C134" s="424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4" t="e">
        <f>'A3 Exploitation'!D570</f>
        <v>#DIV/0!</v>
      </c>
      <c r="C135" s="424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4" t="e">
        <f>'A4 Exploitation'!D570</f>
        <v>#DIV/0!</v>
      </c>
      <c r="C136" s="424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4"/>
      <c r="C137" s="424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4"/>
      <c r="C138" s="424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5" t="s">
        <v>291</v>
      </c>
      <c r="C141" s="425"/>
      <c r="D141" s="49"/>
      <c r="E141" s="49"/>
      <c r="F141" s="49"/>
      <c r="G141" s="49"/>
      <c r="H141" s="49"/>
      <c r="I141" s="49"/>
      <c r="J141" s="48" t="str">
        <f>D18</f>
        <v>BIZERTE</v>
      </c>
    </row>
    <row r="142" spans="1:10" ht="33" customHeight="1" x14ac:dyDescent="0.25">
      <c r="A142" s="57" t="s">
        <v>281</v>
      </c>
      <c r="B142" s="424">
        <f>'A1 Exploitation'!D610</f>
        <v>0.95652173913043481</v>
      </c>
      <c r="C142" s="424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4" t="e">
        <f>'A2 Exploitation'!D610</f>
        <v>#DIV/0!</v>
      </c>
      <c r="C143" s="424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4" t="e">
        <f>'A3 Exploitation'!D610</f>
        <v>#DIV/0!</v>
      </c>
      <c r="C144" s="424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4" t="e">
        <f>'A4 Exploitation'!D610</f>
        <v>#DIV/0!</v>
      </c>
      <c r="C145" s="424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4"/>
      <c r="C146" s="424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4"/>
      <c r="C147" s="424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5" t="s">
        <v>292</v>
      </c>
      <c r="C150" s="425"/>
      <c r="D150" s="49"/>
      <c r="E150" s="49"/>
      <c r="F150" s="49"/>
      <c r="G150" s="49"/>
      <c r="H150" s="49"/>
      <c r="I150" s="49"/>
      <c r="J150" s="48" t="str">
        <f>D18</f>
        <v>BIZERTE</v>
      </c>
    </row>
    <row r="151" spans="1:10" ht="33" customHeight="1" x14ac:dyDescent="0.25">
      <c r="A151" s="57" t="s">
        <v>281</v>
      </c>
      <c r="B151" s="424">
        <f>'A1 Exploitation'!D673</f>
        <v>0.94736842105263153</v>
      </c>
      <c r="C151" s="424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4" t="e">
        <f>'A2 Exploitation'!D673</f>
        <v>#DIV/0!</v>
      </c>
      <c r="C152" s="424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4" t="e">
        <f>'A3 Exploitation'!D673</f>
        <v>#DIV/0!</v>
      </c>
      <c r="C153" s="424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4" t="e">
        <f>'A4 Exploitation'!D673</f>
        <v>#DIV/0!</v>
      </c>
      <c r="C154" s="424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4"/>
      <c r="C155" s="424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4"/>
      <c r="C156" s="424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6"/>
      <c r="C159" s="426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5" t="s">
        <v>472</v>
      </c>
      <c r="C160" s="425"/>
      <c r="D160" s="49"/>
      <c r="E160" s="49"/>
      <c r="F160" s="49"/>
      <c r="G160" s="49"/>
      <c r="H160" s="49"/>
      <c r="I160" s="49"/>
      <c r="J160" s="48" t="str">
        <f>D18</f>
        <v>BIZERTE</v>
      </c>
    </row>
    <row r="161" spans="1:10" ht="33" customHeight="1" x14ac:dyDescent="0.25">
      <c r="A161" s="57" t="s">
        <v>281</v>
      </c>
      <c r="B161" s="424">
        <f>'A1 Exploitation'!D702</f>
        <v>0.92105263157894735</v>
      </c>
      <c r="C161" s="424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4" t="e">
        <f>'A2 Exploitation'!D702</f>
        <v>#DIV/0!</v>
      </c>
      <c r="C162" s="424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4" t="e">
        <f>'A3 Exploitation'!D702</f>
        <v>#DIV/0!</v>
      </c>
      <c r="C163" s="424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4" t="e">
        <f>'A4 Exploitation'!D702</f>
        <v>#DIV/0!</v>
      </c>
      <c r="C164" s="424"/>
    </row>
    <row r="165" spans="1:10" ht="33" customHeight="1" x14ac:dyDescent="0.25">
      <c r="A165" s="56" t="s">
        <v>285</v>
      </c>
      <c r="B165" s="424"/>
      <c r="C165" s="424"/>
    </row>
    <row r="166" spans="1:10" ht="18" x14ac:dyDescent="0.25">
      <c r="A166" s="56" t="s">
        <v>286</v>
      </c>
      <c r="B166" s="424"/>
      <c r="C166" s="424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5" t="s">
        <v>473</v>
      </c>
      <c r="C169" s="425"/>
      <c r="J169" s="48" t="str">
        <f>D18</f>
        <v>BIZERTE</v>
      </c>
    </row>
    <row r="170" spans="1:10" ht="33" customHeight="1" x14ac:dyDescent="0.25">
      <c r="A170" s="57" t="s">
        <v>281</v>
      </c>
      <c r="B170" s="424">
        <f>'A1 Exploitation'!D726</f>
        <v>1</v>
      </c>
      <c r="C170" s="424"/>
    </row>
    <row r="171" spans="1:10" ht="33" customHeight="1" x14ac:dyDescent="0.25">
      <c r="A171" s="56" t="s">
        <v>282</v>
      </c>
      <c r="B171" s="424" t="e">
        <f>'A2 Exploitation'!D726</f>
        <v>#DIV/0!</v>
      </c>
      <c r="C171" s="424"/>
    </row>
    <row r="172" spans="1:10" ht="33" customHeight="1" x14ac:dyDescent="0.25">
      <c r="A172" s="57" t="s">
        <v>283</v>
      </c>
      <c r="B172" s="424" t="e">
        <f>'A3 Exploitation'!D726</f>
        <v>#DIV/0!</v>
      </c>
      <c r="C172" s="424"/>
    </row>
    <row r="173" spans="1:10" ht="33" customHeight="1" x14ac:dyDescent="0.25">
      <c r="A173" s="57" t="s">
        <v>284</v>
      </c>
      <c r="B173" s="424" t="e">
        <f>'A4 Exploitation'!D726</f>
        <v>#DIV/0!</v>
      </c>
      <c r="C173" s="424"/>
    </row>
    <row r="174" spans="1:10" ht="33" customHeight="1" x14ac:dyDescent="0.25">
      <c r="A174" s="56" t="s">
        <v>285</v>
      </c>
      <c r="B174" s="424"/>
      <c r="C174" s="424"/>
    </row>
    <row r="175" spans="1:10" ht="18" x14ac:dyDescent="0.25">
      <c r="A175" s="56" t="s">
        <v>286</v>
      </c>
      <c r="B175" s="424"/>
      <c r="C175" s="424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5" t="s">
        <v>293</v>
      </c>
      <c r="C178" s="425"/>
      <c r="J178" s="48" t="str">
        <f>D18</f>
        <v>BIZERTE</v>
      </c>
    </row>
    <row r="179" spans="1:10" ht="33" customHeight="1" x14ac:dyDescent="0.25">
      <c r="A179" s="57" t="s">
        <v>281</v>
      </c>
      <c r="B179" s="424">
        <f>'A1 Technique'!D199</f>
        <v>0.70901639344262291</v>
      </c>
      <c r="C179" s="424"/>
    </row>
    <row r="180" spans="1:10" ht="33" customHeight="1" x14ac:dyDescent="0.25">
      <c r="A180" s="56" t="s">
        <v>282</v>
      </c>
      <c r="B180" s="424" t="e">
        <f>'A2 Technique'!D199</f>
        <v>#DIV/0!</v>
      </c>
      <c r="C180" s="424"/>
    </row>
    <row r="181" spans="1:10" ht="33" customHeight="1" x14ac:dyDescent="0.25">
      <c r="A181" s="57" t="s">
        <v>283</v>
      </c>
      <c r="B181" s="424" t="e">
        <f>'A3 Technique'!D199</f>
        <v>#DIV/0!</v>
      </c>
      <c r="C181" s="424"/>
    </row>
    <row r="182" spans="1:10" ht="33" customHeight="1" x14ac:dyDescent="0.25">
      <c r="A182" s="57" t="s">
        <v>284</v>
      </c>
      <c r="B182" s="424" t="e">
        <f>'A4 Technique'!D199</f>
        <v>#DIV/0!</v>
      </c>
      <c r="C182" s="424"/>
    </row>
    <row r="183" spans="1:10" ht="33" customHeight="1" x14ac:dyDescent="0.25">
      <c r="A183" s="56" t="s">
        <v>285</v>
      </c>
      <c r="B183" s="424"/>
      <c r="C183" s="424"/>
    </row>
    <row r="184" spans="1:10" ht="18" x14ac:dyDescent="0.25">
      <c r="A184" s="56" t="s">
        <v>286</v>
      </c>
      <c r="B184" s="424"/>
      <c r="C184" s="42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14" zoomScale="62" zoomScaleNormal="100" zoomScaleSheetLayoutView="62" workbookViewId="0">
      <selection activeCell="E634" sqref="E63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1"/>
      <c r="E1" s="511"/>
      <c r="F1" s="511"/>
      <c r="G1" s="511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2" t="s">
        <v>151</v>
      </c>
      <c r="B7" s="512"/>
      <c r="C7" s="512"/>
      <c r="D7" s="512"/>
      <c r="E7" s="512"/>
      <c r="F7" s="512"/>
      <c r="G7" s="111"/>
    </row>
    <row r="8" spans="1:7" ht="22.5" x14ac:dyDescent="0.45">
      <c r="A8" s="513" t="str">
        <f>'Page de garde'!D18</f>
        <v>BIZERTE</v>
      </c>
      <c r="B8" s="513"/>
      <c r="C8" s="513"/>
      <c r="D8" s="513"/>
      <c r="E8" s="513"/>
      <c r="F8" s="513"/>
      <c r="G8" s="111"/>
    </row>
    <row r="9" spans="1:7" ht="22.5" x14ac:dyDescent="0.45">
      <c r="A9" s="112" t="s">
        <v>39</v>
      </c>
      <c r="B9" s="514" t="s">
        <v>476</v>
      </c>
      <c r="C9" s="514"/>
      <c r="D9" s="514"/>
      <c r="E9" s="514"/>
      <c r="F9" s="514"/>
      <c r="G9" s="111"/>
    </row>
    <row r="10" spans="1:7" ht="22.5" x14ac:dyDescent="0.45">
      <c r="A10" s="113" t="s">
        <v>41</v>
      </c>
      <c r="B10" s="515" t="s">
        <v>477</v>
      </c>
      <c r="C10" s="515"/>
      <c r="D10" s="515"/>
      <c r="E10" s="515"/>
      <c r="F10" s="515"/>
      <c r="G10" s="111"/>
    </row>
    <row r="11" spans="1:7" ht="22.5" x14ac:dyDescent="0.45">
      <c r="A11" s="112" t="s">
        <v>40</v>
      </c>
      <c r="B11" s="510">
        <v>43543</v>
      </c>
      <c r="C11" s="510"/>
      <c r="D11" s="510"/>
      <c r="E11" s="510"/>
      <c r="F11" s="510"/>
      <c r="G11" s="111"/>
    </row>
    <row r="12" spans="1:7" ht="22.5" x14ac:dyDescent="0.45">
      <c r="A12" s="112" t="s">
        <v>200</v>
      </c>
      <c r="B12" s="516">
        <f>D730</f>
        <v>0.85245901639344257</v>
      </c>
      <c r="C12" s="516"/>
      <c r="D12" s="516"/>
      <c r="E12" s="516"/>
      <c r="F12" s="516"/>
      <c r="G12" s="111"/>
    </row>
    <row r="13" spans="1:7" ht="22.5" x14ac:dyDescent="0.45">
      <c r="A13" s="110"/>
      <c r="B13" s="108"/>
      <c r="C13" s="108"/>
      <c r="D13" s="511"/>
      <c r="E13" s="511"/>
      <c r="F13" s="511"/>
      <c r="G13" s="51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43543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6" t="s">
        <v>28</v>
      </c>
      <c r="B17" s="447" t="s">
        <v>29</v>
      </c>
      <c r="C17" s="447"/>
      <c r="D17" s="447" t="s">
        <v>42</v>
      </c>
      <c r="E17" s="448" t="s">
        <v>266</v>
      </c>
      <c r="F17" s="448" t="s">
        <v>300</v>
      </c>
      <c r="G17" s="114"/>
    </row>
    <row r="18" spans="1:8" ht="16.5" customHeight="1" x14ac:dyDescent="0.4">
      <c r="A18" s="446"/>
      <c r="B18" s="118" t="s">
        <v>32</v>
      </c>
      <c r="C18" s="118" t="s">
        <v>31</v>
      </c>
      <c r="D18" s="447"/>
      <c r="E18" s="448"/>
      <c r="F18" s="44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63" x14ac:dyDescent="0.4">
      <c r="A22" s="121" t="s">
        <v>158</v>
      </c>
      <c r="B22" s="122">
        <v>0</v>
      </c>
      <c r="C22" s="122"/>
      <c r="D22" s="123" t="s">
        <v>479</v>
      </c>
      <c r="E22" s="123" t="s">
        <v>480</v>
      </c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0.8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1</v>
      </c>
      <c r="C34" s="142" t="str">
        <f>IF(B34=0, -5, "0")</f>
        <v>0</v>
      </c>
      <c r="D34" s="140" t="s">
        <v>481</v>
      </c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3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25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0.96153846153846156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33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0.91666666666666663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43543</v>
      </c>
      <c r="B51" s="114"/>
      <c r="C51" s="135"/>
      <c r="D51" s="114"/>
      <c r="E51" s="108"/>
      <c r="F51" s="114"/>
      <c r="G51" s="114"/>
    </row>
    <row r="52" spans="1:7" ht="21" x14ac:dyDescent="0.4">
      <c r="A52" s="446" t="s">
        <v>28</v>
      </c>
      <c r="B52" s="447" t="s">
        <v>29</v>
      </c>
      <c r="C52" s="447"/>
      <c r="D52" s="447" t="s">
        <v>42</v>
      </c>
      <c r="E52" s="448" t="s">
        <v>266</v>
      </c>
      <c r="F52" s="448" t="s">
        <v>302</v>
      </c>
      <c r="G52" s="129"/>
    </row>
    <row r="53" spans="1:7" ht="21" x14ac:dyDescent="0.4">
      <c r="A53" s="446"/>
      <c r="B53" s="118" t="s">
        <v>32</v>
      </c>
      <c r="C53" s="118" t="s">
        <v>31</v>
      </c>
      <c r="D53" s="447"/>
      <c r="E53" s="448"/>
      <c r="F53" s="44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521" t="s">
        <v>351</v>
      </c>
      <c r="B65" s="521"/>
      <c r="C65" s="521"/>
      <c r="D65" s="521"/>
      <c r="E65" s="521"/>
      <c r="F65" s="521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1"/>
      <c r="B83" s="441"/>
      <c r="C83" s="441"/>
      <c r="D83" s="441"/>
      <c r="E83" s="441"/>
      <c r="F83" s="441"/>
      <c r="G83" s="441"/>
    </row>
    <row r="84" spans="1:7" ht="45" customHeight="1" x14ac:dyDescent="0.45">
      <c r="A84" s="522" t="s">
        <v>352</v>
      </c>
      <c r="B84" s="522"/>
      <c r="C84" s="522"/>
      <c r="D84" s="522"/>
      <c r="E84" s="522"/>
      <c r="F84" s="522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7"/>
      <c r="B103" s="435"/>
      <c r="C103" s="435"/>
      <c r="D103" s="435"/>
      <c r="E103" s="435"/>
      <c r="F103" s="442"/>
      <c r="G103" s="173"/>
    </row>
    <row r="104" spans="1:7" s="80" customFormat="1" ht="46.5" customHeight="1" x14ac:dyDescent="0.4">
      <c r="A104" s="521" t="s">
        <v>353</v>
      </c>
      <c r="B104" s="521"/>
      <c r="C104" s="521"/>
      <c r="D104" s="521"/>
      <c r="E104" s="521"/>
      <c r="F104" s="521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3"/>
      <c r="B111" s="444"/>
      <c r="C111" s="444"/>
      <c r="D111" s="444"/>
      <c r="E111" s="444"/>
      <c r="F111" s="445"/>
      <c r="G111" s="129"/>
    </row>
    <row r="112" spans="1:7" s="80" customFormat="1" ht="39.75" customHeight="1" x14ac:dyDescent="0.4">
      <c r="A112" s="521" t="s">
        <v>390</v>
      </c>
      <c r="B112" s="521"/>
      <c r="C112" s="521"/>
      <c r="D112" s="521"/>
      <c r="E112" s="521"/>
      <c r="F112" s="521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5"/>
      <c r="B120" s="435"/>
      <c r="C120" s="435"/>
      <c r="D120" s="435"/>
      <c r="E120" s="435"/>
      <c r="F120" s="435"/>
      <c r="G120" s="173"/>
    </row>
    <row r="121" spans="1:7" ht="22.5" x14ac:dyDescent="0.4">
      <c r="A121" s="521" t="s">
        <v>311</v>
      </c>
      <c r="B121" s="521"/>
      <c r="C121" s="521"/>
      <c r="D121" s="521"/>
      <c r="E121" s="521"/>
      <c r="F121" s="521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6"/>
      <c r="B132" s="436"/>
      <c r="C132" s="436"/>
      <c r="D132" s="436"/>
      <c r="E132" s="436"/>
      <c r="F132" s="436"/>
      <c r="G132" s="114"/>
    </row>
    <row r="133" spans="1:16384" ht="22.5" customHeight="1" x14ac:dyDescent="0.4">
      <c r="A133" s="523" t="s">
        <v>424</v>
      </c>
      <c r="B133" s="523"/>
      <c r="C133" s="523"/>
      <c r="D133" s="523"/>
      <c r="E133" s="523"/>
      <c r="F133" s="523"/>
      <c r="G133" s="114"/>
    </row>
    <row r="134" spans="1:16384" s="258" customFormat="1" ht="22.5" customHeight="1" x14ac:dyDescent="0.4">
      <c r="A134" s="524"/>
      <c r="B134" s="524"/>
      <c r="C134" s="524"/>
      <c r="D134" s="524"/>
      <c r="E134" s="524"/>
      <c r="F134" s="524"/>
      <c r="G134" s="114"/>
    </row>
    <row r="135" spans="1:16384" s="326" customFormat="1" ht="22.5" customHeight="1" x14ac:dyDescent="0.25">
      <c r="A135" s="446" t="s">
        <v>28</v>
      </c>
      <c r="B135" s="447" t="s">
        <v>29</v>
      </c>
      <c r="C135" s="447"/>
      <c r="D135" s="447" t="s">
        <v>42</v>
      </c>
      <c r="E135" s="448" t="s">
        <v>266</v>
      </c>
      <c r="F135" s="448" t="s">
        <v>302</v>
      </c>
    </row>
    <row r="136" spans="1:16384" s="326" customFormat="1" ht="22.5" customHeight="1" x14ac:dyDescent="0.25">
      <c r="A136" s="446"/>
      <c r="B136" s="118" t="s">
        <v>32</v>
      </c>
      <c r="C136" s="118" t="s">
        <v>31</v>
      </c>
      <c r="D136" s="447"/>
      <c r="E136" s="448"/>
      <c r="F136" s="448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5" t="s">
        <v>461</v>
      </c>
      <c r="B139" s="525"/>
      <c r="C139" s="525"/>
      <c r="D139" s="525"/>
      <c r="E139" s="525"/>
      <c r="F139" s="525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1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42" x14ac:dyDescent="0.4">
      <c r="A148" s="306" t="s">
        <v>334</v>
      </c>
      <c r="B148" s="318">
        <v>1</v>
      </c>
      <c r="C148" s="306"/>
      <c r="D148" s="306" t="s">
        <v>490</v>
      </c>
      <c r="E148" s="306"/>
      <c r="F148" s="322"/>
      <c r="G148" s="114"/>
    </row>
    <row r="149" spans="1:7" ht="21" x14ac:dyDescent="0.4">
      <c r="A149" s="125" t="s">
        <v>421</v>
      </c>
      <c r="B149" s="318">
        <v>1</v>
      </c>
      <c r="C149" s="125"/>
      <c r="D149" s="125" t="s">
        <v>491</v>
      </c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87.75" customHeight="1" x14ac:dyDescent="0.4">
      <c r="A160" s="290" t="s">
        <v>63</v>
      </c>
      <c r="B160" s="318">
        <v>0</v>
      </c>
      <c r="C160" s="142">
        <f>IF(B160=0, -2, "0")</f>
        <v>-2</v>
      </c>
      <c r="D160" s="125" t="s">
        <v>483</v>
      </c>
      <c r="E160" s="125" t="s">
        <v>484</v>
      </c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7">
        <v>2</v>
      </c>
      <c r="B165" s="435"/>
      <c r="C165" s="435"/>
      <c r="D165" s="435"/>
      <c r="E165" s="435"/>
      <c r="F165" s="435"/>
      <c r="G165" s="114"/>
    </row>
    <row r="166" spans="1:7" s="258" customFormat="1" ht="32.25" customHeight="1" x14ac:dyDescent="0.4">
      <c r="A166" s="525" t="s">
        <v>462</v>
      </c>
      <c r="B166" s="525"/>
      <c r="C166" s="525"/>
      <c r="D166" s="525"/>
      <c r="E166" s="525"/>
      <c r="F166" s="525"/>
      <c r="G166" s="114"/>
    </row>
    <row r="167" spans="1:7" s="258" customFormat="1" ht="84" x14ac:dyDescent="0.4">
      <c r="A167" s="404" t="s">
        <v>316</v>
      </c>
      <c r="B167" s="122">
        <v>0</v>
      </c>
      <c r="C167" s="143">
        <f>IF(B167=0, -10, "0")</f>
        <v>-10</v>
      </c>
      <c r="D167" s="160" t="s">
        <v>486</v>
      </c>
      <c r="E167" s="160" t="s">
        <v>485</v>
      </c>
      <c r="F167" s="322"/>
      <c r="G167" s="114"/>
    </row>
    <row r="168" spans="1:7" ht="84" x14ac:dyDescent="0.4">
      <c r="A168" s="125" t="s">
        <v>342</v>
      </c>
      <c r="B168" s="122">
        <v>0</v>
      </c>
      <c r="C168" s="125"/>
      <c r="D168" s="125" t="s">
        <v>487</v>
      </c>
      <c r="E168" s="125" t="s">
        <v>488</v>
      </c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3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8"/>
      <c r="B176" s="439"/>
      <c r="C176" s="439"/>
      <c r="D176" s="439"/>
      <c r="E176" s="439"/>
      <c r="F176" s="439"/>
      <c r="G176" s="114"/>
    </row>
    <row r="177" spans="1:7" ht="32.25" customHeight="1" x14ac:dyDescent="0.4">
      <c r="A177" s="525" t="s">
        <v>311</v>
      </c>
      <c r="B177" s="525"/>
      <c r="C177" s="525"/>
      <c r="D177" s="525"/>
      <c r="E177" s="525"/>
      <c r="F177" s="525"/>
      <c r="G177" s="114"/>
    </row>
    <row r="178" spans="1:7" ht="21" x14ac:dyDescent="0.4">
      <c r="A178" s="121" t="s">
        <v>348</v>
      </c>
      <c r="B178" s="122">
        <v>2</v>
      </c>
      <c r="C178" s="121"/>
      <c r="D178" s="123"/>
      <c r="E178" s="123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1</v>
      </c>
      <c r="C185" s="121"/>
      <c r="D185" s="411">
        <v>0.83299999999999996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5"/>
      <c r="C186" s="476"/>
      <c r="D186" s="309">
        <f>SUM(B148:C164,B178:C185,B167:C175,B140:C145)</f>
        <v>58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0.69047619047619047</v>
      </c>
      <c r="E187" s="108"/>
      <c r="F187" s="114"/>
      <c r="G187" s="114"/>
    </row>
    <row r="188" spans="1:7" ht="21" x14ac:dyDescent="0.4">
      <c r="A188" s="440"/>
      <c r="B188" s="440"/>
      <c r="C188" s="440"/>
      <c r="D188" s="440"/>
      <c r="E188" s="440"/>
      <c r="F188" s="44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43543</v>
      </c>
      <c r="B190" s="114"/>
      <c r="C190" s="135"/>
      <c r="D190" s="114"/>
      <c r="E190" s="108"/>
      <c r="F190" s="114"/>
      <c r="G190" s="114"/>
    </row>
    <row r="191" spans="1:7" ht="21" x14ac:dyDescent="0.4">
      <c r="A191" s="446" t="s">
        <v>28</v>
      </c>
      <c r="B191" s="447" t="s">
        <v>29</v>
      </c>
      <c r="C191" s="447"/>
      <c r="D191" s="447" t="s">
        <v>42</v>
      </c>
      <c r="E191" s="448" t="s">
        <v>266</v>
      </c>
      <c r="F191" s="448" t="s">
        <v>302</v>
      </c>
      <c r="G191" s="114"/>
    </row>
    <row r="192" spans="1:7" ht="21" x14ac:dyDescent="0.4">
      <c r="A192" s="446"/>
      <c r="B192" s="118" t="s">
        <v>32</v>
      </c>
      <c r="C192" s="118" t="s">
        <v>31</v>
      </c>
      <c r="D192" s="447"/>
      <c r="E192" s="448"/>
      <c r="F192" s="44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0" t="s">
        <v>34</v>
      </c>
      <c r="B203" s="461"/>
      <c r="C203" s="462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0</v>
      </c>
      <c r="C211" s="143">
        <f>IF(B211=0, -10, "0")</f>
        <v>-10</v>
      </c>
      <c r="D211" s="196" t="s">
        <v>497</v>
      </c>
      <c r="E211" s="196" t="s">
        <v>498</v>
      </c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63" x14ac:dyDescent="0.4">
      <c r="A218" s="168" t="s">
        <v>393</v>
      </c>
      <c r="B218" s="122">
        <v>1</v>
      </c>
      <c r="C218" s="198" t="str">
        <f>IF(B218=0, -5, "0")</f>
        <v>0</v>
      </c>
      <c r="D218" s="123" t="s">
        <v>499</v>
      </c>
      <c r="E218" s="123"/>
      <c r="F218" s="123"/>
      <c r="G218" s="129"/>
    </row>
    <row r="219" spans="1:7" ht="63" x14ac:dyDescent="0.4">
      <c r="A219" s="199" t="s">
        <v>133</v>
      </c>
      <c r="B219" s="122">
        <v>1</v>
      </c>
      <c r="C219" s="174" t="str">
        <f>IF(B219=0, -5, "0")</f>
        <v>0</v>
      </c>
      <c r="D219" s="422" t="s">
        <v>516</v>
      </c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0" t="s">
        <v>34</v>
      </c>
      <c r="B227" s="461"/>
      <c r="C227" s="462"/>
      <c r="D227" s="148">
        <f>SUM(B207:C226)</f>
        <v>26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0.61904761904761907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7" t="s">
        <v>311</v>
      </c>
      <c r="B236" s="518"/>
      <c r="C236" s="518"/>
      <c r="D236" s="519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60" t="s">
        <v>34</v>
      </c>
      <c r="B245" s="461"/>
      <c r="C245" s="462"/>
      <c r="D245" s="130">
        <f>SUM(B231:C235,B237:C244)</f>
        <v>26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68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0.80952380952380953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43543</v>
      </c>
      <c r="B252" s="114"/>
      <c r="C252" s="135"/>
      <c r="D252" s="129"/>
      <c r="E252" s="108"/>
      <c r="F252" s="114"/>
      <c r="G252" s="114"/>
    </row>
    <row r="253" spans="1:7" ht="21" x14ac:dyDescent="0.4">
      <c r="A253" s="446" t="s">
        <v>28</v>
      </c>
      <c r="B253" s="447" t="s">
        <v>29</v>
      </c>
      <c r="C253" s="447"/>
      <c r="D253" s="447" t="s">
        <v>42</v>
      </c>
      <c r="E253" s="448" t="s">
        <v>266</v>
      </c>
      <c r="F253" s="448" t="s">
        <v>302</v>
      </c>
      <c r="G253" s="129"/>
    </row>
    <row r="254" spans="1:7" ht="21" x14ac:dyDescent="0.4">
      <c r="A254" s="446"/>
      <c r="B254" s="118" t="s">
        <v>32</v>
      </c>
      <c r="C254" s="118" t="s">
        <v>31</v>
      </c>
      <c r="D254" s="447"/>
      <c r="E254" s="448"/>
      <c r="F254" s="44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0" t="s">
        <v>34</v>
      </c>
      <c r="B265" s="461"/>
      <c r="C265" s="462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84" x14ac:dyDescent="0.4">
      <c r="A278" s="121" t="s">
        <v>117</v>
      </c>
      <c r="B278" s="122">
        <v>0</v>
      </c>
      <c r="C278" s="122"/>
      <c r="D278" s="128" t="s">
        <v>513</v>
      </c>
      <c r="E278" s="128" t="s">
        <v>512</v>
      </c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42" x14ac:dyDescent="0.4">
      <c r="A284" s="290" t="s">
        <v>63</v>
      </c>
      <c r="B284" s="122">
        <v>0</v>
      </c>
      <c r="C284" s="142">
        <f>IF(B284=0, -2, "0")</f>
        <v>-2</v>
      </c>
      <c r="D284" s="128" t="s">
        <v>510</v>
      </c>
      <c r="E284" s="128" t="s">
        <v>511</v>
      </c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63" x14ac:dyDescent="0.4">
      <c r="A286" s="121" t="s">
        <v>402</v>
      </c>
      <c r="B286" s="122">
        <v>0</v>
      </c>
      <c r="C286" s="296"/>
      <c r="D286" s="128" t="s">
        <v>514</v>
      </c>
      <c r="E286" s="128" t="s">
        <v>515</v>
      </c>
      <c r="F286" s="123"/>
      <c r="G286" s="114"/>
    </row>
    <row r="287" spans="1:7" ht="39" customHeight="1" x14ac:dyDescent="0.4">
      <c r="A287" s="121" t="s">
        <v>150</v>
      </c>
      <c r="B287" s="122">
        <v>0</v>
      </c>
      <c r="C287" s="122"/>
      <c r="D287" s="128" t="s">
        <v>509</v>
      </c>
      <c r="E287" s="128" t="s">
        <v>508</v>
      </c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8"/>
      <c r="B290" s="468"/>
      <c r="C290" s="468"/>
      <c r="D290" s="468"/>
      <c r="E290" s="468"/>
      <c r="F290" s="468"/>
      <c r="G290" s="129"/>
    </row>
    <row r="291" spans="1:7" s="80" customFormat="1" ht="31.5" customHeight="1" x14ac:dyDescent="0.4">
      <c r="A291" s="520" t="s">
        <v>311</v>
      </c>
      <c r="B291" s="520"/>
      <c r="C291" s="520"/>
      <c r="D291" s="520"/>
      <c r="E291" s="520"/>
      <c r="F291" s="520"/>
      <c r="G291" s="129"/>
    </row>
    <row r="292" spans="1:7" s="80" customFormat="1" ht="48" customHeight="1" x14ac:dyDescent="0.4">
      <c r="A292" s="125" t="s">
        <v>329</v>
      </c>
      <c r="B292" s="122">
        <v>2</v>
      </c>
      <c r="C292" s="126"/>
      <c r="D292" s="123"/>
      <c r="E292" s="123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48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64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0.84210526315789469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43543</v>
      </c>
      <c r="B307" s="114"/>
      <c r="C307" s="135"/>
      <c r="D307" s="114"/>
      <c r="E307" s="108"/>
      <c r="F307" s="114"/>
      <c r="G307" s="114"/>
    </row>
    <row r="308" spans="1:7" ht="21" x14ac:dyDescent="0.4">
      <c r="A308" s="446" t="s">
        <v>28</v>
      </c>
      <c r="B308" s="447" t="s">
        <v>29</v>
      </c>
      <c r="C308" s="447"/>
      <c r="D308" s="447" t="s">
        <v>42</v>
      </c>
      <c r="E308" s="448" t="s">
        <v>266</v>
      </c>
      <c r="F308" s="448" t="s">
        <v>302</v>
      </c>
      <c r="G308" s="129"/>
    </row>
    <row r="309" spans="1:7" ht="21" x14ac:dyDescent="0.4">
      <c r="A309" s="446"/>
      <c r="B309" s="118" t="s">
        <v>32</v>
      </c>
      <c r="C309" s="118" t="s">
        <v>31</v>
      </c>
      <c r="D309" s="447"/>
      <c r="E309" s="448"/>
      <c r="F309" s="44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63" x14ac:dyDescent="0.4">
      <c r="A315" s="164" t="s">
        <v>119</v>
      </c>
      <c r="B315" s="122" t="s">
        <v>30</v>
      </c>
      <c r="C315" s="122"/>
      <c r="D315" s="123" t="s">
        <v>519</v>
      </c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84" x14ac:dyDescent="0.4">
      <c r="A324" s="138" t="s">
        <v>145</v>
      </c>
      <c r="B324" s="122">
        <v>1</v>
      </c>
      <c r="C324" s="143"/>
      <c r="D324" s="172" t="s">
        <v>531</v>
      </c>
      <c r="E324" s="123" t="s">
        <v>524</v>
      </c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1</v>
      </c>
      <c r="C326" s="143" t="str">
        <f>IF(B326=0, -10, "0")</f>
        <v>0</v>
      </c>
      <c r="D326" s="193" t="s">
        <v>532</v>
      </c>
      <c r="E326" s="124"/>
      <c r="F326" s="123"/>
      <c r="G326" s="114"/>
    </row>
    <row r="327" spans="1:7" ht="42" x14ac:dyDescent="0.4">
      <c r="A327" s="121" t="s">
        <v>53</v>
      </c>
      <c r="B327" s="122">
        <v>1</v>
      </c>
      <c r="C327" s="122"/>
      <c r="D327" s="172" t="s">
        <v>529</v>
      </c>
      <c r="E327" s="124"/>
      <c r="F327" s="123"/>
      <c r="G327" s="114"/>
    </row>
    <row r="328" spans="1:7" ht="189" x14ac:dyDescent="0.4">
      <c r="A328" s="291" t="s">
        <v>440</v>
      </c>
      <c r="B328" s="122">
        <v>0</v>
      </c>
      <c r="C328" s="143">
        <f>IF(B328=0, -10, IF(B328=1, -5, "0"))</f>
        <v>-10</v>
      </c>
      <c r="D328" s="128" t="s">
        <v>522</v>
      </c>
      <c r="E328" s="128" t="s">
        <v>523</v>
      </c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58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68" x14ac:dyDescent="0.4">
      <c r="A337" s="168" t="s">
        <v>58</v>
      </c>
      <c r="B337" s="122">
        <v>1</v>
      </c>
      <c r="C337" s="174" t="str">
        <f>IF(B337=0, -5, "0")</f>
        <v>0</v>
      </c>
      <c r="D337" s="213" t="s">
        <v>533</v>
      </c>
      <c r="E337" s="123"/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6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E339" s="180"/>
      <c r="F339" s="123"/>
      <c r="G339" s="129"/>
    </row>
    <row r="340" spans="1:7" s="258" customFormat="1" ht="42" x14ac:dyDescent="0.4">
      <c r="A340" s="290" t="s">
        <v>331</v>
      </c>
      <c r="B340" s="122">
        <v>0</v>
      </c>
      <c r="C340" s="142">
        <f>IF(B340=0, -2, "0")</f>
        <v>-2</v>
      </c>
      <c r="D340" s="128" t="s">
        <v>521</v>
      </c>
      <c r="E340" s="128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8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0.45454545454545453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84" x14ac:dyDescent="0.4">
      <c r="A349" s="214" t="s">
        <v>50</v>
      </c>
      <c r="B349" s="122">
        <v>1</v>
      </c>
      <c r="C349" s="143">
        <f>IF(B349=0, -10, IF(B349=1, -5, "0"))</f>
        <v>-5</v>
      </c>
      <c r="D349" s="179" t="s">
        <v>517</v>
      </c>
      <c r="E349" s="179" t="s">
        <v>518</v>
      </c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59"/>
      <c r="B357" s="459"/>
      <c r="C357" s="459"/>
      <c r="D357" s="459"/>
      <c r="E357" s="459"/>
      <c r="F357" s="459"/>
      <c r="G357" s="459"/>
    </row>
    <row r="358" spans="1:7" ht="32.25" customHeight="1" x14ac:dyDescent="0.4">
      <c r="A358" s="504" t="s">
        <v>311</v>
      </c>
      <c r="B358" s="504"/>
      <c r="C358" s="504"/>
      <c r="D358" s="504"/>
      <c r="E358" s="504"/>
      <c r="F358" s="504"/>
      <c r="G358" s="114"/>
    </row>
    <row r="359" spans="1:7" ht="21" x14ac:dyDescent="0.4">
      <c r="A359" s="125" t="s">
        <v>329</v>
      </c>
      <c r="B359" s="122">
        <v>2</v>
      </c>
      <c r="C359" s="307"/>
      <c r="D359" s="123"/>
      <c r="E359" s="123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84" x14ac:dyDescent="0.4">
      <c r="A361" s="125" t="s">
        <v>376</v>
      </c>
      <c r="B361" s="122">
        <v>1</v>
      </c>
      <c r="C361" s="126"/>
      <c r="D361" s="182" t="s">
        <v>530</v>
      </c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0.71399999999999997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24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0.70588235294117652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58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0.63043478260869568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43543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6" t="s">
        <v>28</v>
      </c>
      <c r="B375" s="447" t="s">
        <v>29</v>
      </c>
      <c r="C375" s="447"/>
      <c r="D375" s="447" t="s">
        <v>42</v>
      </c>
      <c r="E375" s="448" t="s">
        <v>266</v>
      </c>
      <c r="F375" s="448" t="s">
        <v>302</v>
      </c>
      <c r="G375" s="173"/>
    </row>
    <row r="376" spans="1:7" s="6" customFormat="1" ht="21" x14ac:dyDescent="0.4">
      <c r="A376" s="446"/>
      <c r="B376" s="118" t="s">
        <v>32</v>
      </c>
      <c r="C376" s="118" t="s">
        <v>31</v>
      </c>
      <c r="D376" s="447"/>
      <c r="E376" s="448"/>
      <c r="F376" s="44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423"/>
      <c r="E379" s="63"/>
      <c r="F379" s="123"/>
      <c r="G379" s="173"/>
    </row>
    <row r="380" spans="1:7" s="6" customFormat="1" ht="21" x14ac:dyDescent="0.4">
      <c r="A380" s="157" t="s">
        <v>215</v>
      </c>
      <c r="B380" s="122">
        <v>2</v>
      </c>
      <c r="C380" s="122"/>
      <c r="D380" s="266"/>
      <c r="E380" s="266"/>
      <c r="F380" s="123"/>
      <c r="G380" s="173"/>
    </row>
    <row r="381" spans="1:7" s="6" customFormat="1" ht="32.25" x14ac:dyDescent="0.4">
      <c r="A381" s="157" t="s">
        <v>216</v>
      </c>
      <c r="B381" s="122">
        <v>1</v>
      </c>
      <c r="C381" s="122"/>
      <c r="D381" s="66" t="s">
        <v>535</v>
      </c>
      <c r="E381" s="265"/>
      <c r="F381" s="123"/>
      <c r="G381" s="173"/>
    </row>
    <row r="382" spans="1:7" s="6" customFormat="1" ht="21" x14ac:dyDescent="0.4">
      <c r="A382" s="157" t="s">
        <v>332</v>
      </c>
      <c r="B382" s="122">
        <v>2</v>
      </c>
      <c r="C382" s="122"/>
      <c r="D382" s="66"/>
      <c r="E382" s="265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67"/>
      <c r="E383" s="265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67"/>
      <c r="E384" s="265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66"/>
      <c r="E385" s="265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63"/>
      <c r="E386" s="63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21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0.95454545454545459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105" x14ac:dyDescent="0.4">
      <c r="A395" s="138" t="s">
        <v>154</v>
      </c>
      <c r="B395" s="122">
        <v>0</v>
      </c>
      <c r="C395" s="122"/>
      <c r="D395" s="193" t="s">
        <v>543</v>
      </c>
      <c r="E395" s="193" t="s">
        <v>544</v>
      </c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1</v>
      </c>
      <c r="C411" s="296"/>
      <c r="D411" s="229" t="s">
        <v>540</v>
      </c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0</v>
      </c>
      <c r="C412" s="126"/>
      <c r="D412" s="229" t="s">
        <v>541</v>
      </c>
      <c r="E412" s="128" t="s">
        <v>542</v>
      </c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2"/>
      <c r="B415" s="441"/>
      <c r="C415" s="441"/>
      <c r="D415" s="441"/>
      <c r="E415" s="441"/>
      <c r="F415" s="441"/>
      <c r="G415" s="441"/>
    </row>
    <row r="416" spans="1:7" s="6" customFormat="1" ht="24.75" x14ac:dyDescent="0.4">
      <c r="A416" s="507" t="s">
        <v>320</v>
      </c>
      <c r="B416" s="507"/>
      <c r="C416" s="507"/>
      <c r="D416" s="507"/>
      <c r="E416" s="507"/>
      <c r="F416" s="507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123"/>
      <c r="E417" s="123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182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54" customHeight="1" x14ac:dyDescent="0.4">
      <c r="A421" s="334" t="s">
        <v>415</v>
      </c>
      <c r="B421" s="122">
        <v>0</v>
      </c>
      <c r="C421" s="126"/>
      <c r="D421" s="229" t="s">
        <v>538</v>
      </c>
      <c r="E421" s="128" t="s">
        <v>539</v>
      </c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49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0.875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0.89743589743589747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43543</v>
      </c>
      <c r="B432" s="114"/>
      <c r="C432" s="135"/>
      <c r="D432" s="129"/>
      <c r="E432" s="108"/>
      <c r="F432" s="114"/>
      <c r="G432" s="114"/>
    </row>
    <row r="433" spans="1:7" ht="21" x14ac:dyDescent="0.4">
      <c r="A433" s="446" t="s">
        <v>28</v>
      </c>
      <c r="B433" s="447" t="s">
        <v>29</v>
      </c>
      <c r="C433" s="447"/>
      <c r="D433" s="447" t="s">
        <v>42</v>
      </c>
      <c r="E433" s="448" t="s">
        <v>266</v>
      </c>
      <c r="F433" s="448" t="s">
        <v>302</v>
      </c>
      <c r="G433" s="129"/>
    </row>
    <row r="434" spans="1:7" ht="21" x14ac:dyDescent="0.4">
      <c r="A434" s="446"/>
      <c r="B434" s="118" t="s">
        <v>32</v>
      </c>
      <c r="C434" s="118" t="s">
        <v>31</v>
      </c>
      <c r="D434" s="447"/>
      <c r="E434" s="448"/>
      <c r="F434" s="44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7" t="s">
        <v>311</v>
      </c>
      <c r="B464" s="507"/>
      <c r="C464" s="507"/>
      <c r="D464" s="507"/>
      <c r="E464" s="507"/>
      <c r="F464" s="507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8" t="s">
        <v>425</v>
      </c>
      <c r="B478" s="508"/>
      <c r="C478" s="508"/>
      <c r="D478" s="508"/>
      <c r="E478" s="508"/>
      <c r="F478" s="508"/>
      <c r="G478" s="114"/>
    </row>
    <row r="479" spans="1:7" s="258" customFormat="1" ht="21" customHeight="1" x14ac:dyDescent="0.4">
      <c r="A479" s="234">
        <f>B11</f>
        <v>43543</v>
      </c>
      <c r="G479" s="114"/>
    </row>
    <row r="480" spans="1:7" s="258" customFormat="1" ht="21" x14ac:dyDescent="0.4">
      <c r="A480" s="478" t="s">
        <v>28</v>
      </c>
      <c r="B480" s="479" t="s">
        <v>29</v>
      </c>
      <c r="C480" s="479"/>
      <c r="D480" s="479" t="s">
        <v>42</v>
      </c>
      <c r="E480" s="480" t="s">
        <v>266</v>
      </c>
      <c r="F480" s="480" t="s">
        <v>302</v>
      </c>
      <c r="G480" s="114"/>
    </row>
    <row r="481" spans="1:7" s="258" customFormat="1" ht="21" x14ac:dyDescent="0.4">
      <c r="A481" s="478"/>
      <c r="B481" s="320" t="s">
        <v>32</v>
      </c>
      <c r="C481" s="320" t="s">
        <v>31</v>
      </c>
      <c r="D481" s="479"/>
      <c r="E481" s="480"/>
      <c r="F481" s="48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9" t="s">
        <v>52</v>
      </c>
      <c r="B483" s="469"/>
      <c r="C483" s="469"/>
      <c r="D483" s="469"/>
      <c r="E483" s="469"/>
      <c r="F483" s="469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6" t="s">
        <v>463</v>
      </c>
      <c r="B491" s="467"/>
      <c r="C491" s="467"/>
      <c r="D491" s="467"/>
      <c r="E491" s="467"/>
      <c r="F491" s="467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421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421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1"/>
      <c r="B517" s="491"/>
      <c r="C517" s="491"/>
      <c r="D517" s="491"/>
      <c r="E517" s="491"/>
      <c r="F517" s="491"/>
      <c r="G517" s="491"/>
    </row>
    <row r="518" spans="1:7" s="258" customFormat="1" ht="26.25" customHeight="1" x14ac:dyDescent="0.5">
      <c r="A518" s="369" t="s">
        <v>311</v>
      </c>
      <c r="B518" s="503"/>
      <c r="C518" s="503"/>
      <c r="D518" s="503"/>
      <c r="E518" s="503"/>
      <c r="F518" s="503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9" t="s">
        <v>97</v>
      </c>
      <c r="B530" s="509"/>
      <c r="C530" s="509"/>
      <c r="D530" s="509"/>
      <c r="E530" s="509"/>
      <c r="F530" s="509"/>
      <c r="G530" s="114"/>
    </row>
    <row r="531" spans="1:7" s="258" customFormat="1" ht="22.5" customHeight="1" x14ac:dyDescent="0.4">
      <c r="A531" s="234">
        <f>B11</f>
        <v>43543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4" t="s">
        <v>28</v>
      </c>
      <c r="B532" s="486" t="s">
        <v>29</v>
      </c>
      <c r="C532" s="487"/>
      <c r="D532" s="447" t="s">
        <v>42</v>
      </c>
      <c r="E532" s="448" t="s">
        <v>266</v>
      </c>
      <c r="F532" s="448" t="s">
        <v>302</v>
      </c>
      <c r="G532" s="114"/>
    </row>
    <row r="533" spans="1:7" s="258" customFormat="1" ht="21" x14ac:dyDescent="0.4">
      <c r="A533" s="485"/>
      <c r="B533" s="315" t="s">
        <v>32</v>
      </c>
      <c r="C533" s="316" t="s">
        <v>31</v>
      </c>
      <c r="D533" s="447"/>
      <c r="E533" s="448"/>
      <c r="F533" s="44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5"/>
      <c r="D535" s="505"/>
      <c r="E535" s="505"/>
      <c r="F535" s="506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57.7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419"/>
      <c r="E540" s="41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0" t="s">
        <v>34</v>
      </c>
      <c r="B542" s="461"/>
      <c r="C542" s="462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60" t="s">
        <v>33</v>
      </c>
      <c r="B543" s="461"/>
      <c r="C543" s="462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4"/>
      <c r="B544" s="434"/>
      <c r="C544" s="434"/>
      <c r="D544" s="434"/>
      <c r="E544" s="434"/>
      <c r="F544" s="434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6"/>
      <c r="B556" s="459"/>
      <c r="C556" s="459"/>
      <c r="D556" s="459"/>
      <c r="E556" s="459"/>
      <c r="F556" s="459"/>
      <c r="G556" s="459"/>
    </row>
    <row r="557" spans="1:7" s="258" customFormat="1" ht="35.25" customHeight="1" x14ac:dyDescent="0.4">
      <c r="A557" s="371" t="s">
        <v>311</v>
      </c>
      <c r="B557" s="337"/>
      <c r="C557" s="457"/>
      <c r="D557" s="457"/>
      <c r="E557" s="457"/>
      <c r="F557" s="458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52" t="s">
        <v>34</v>
      </c>
      <c r="B566" s="452"/>
      <c r="C566" s="453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52" t="s">
        <v>33</v>
      </c>
      <c r="B567" s="452"/>
      <c r="C567" s="452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65" t="s">
        <v>19</v>
      </c>
      <c r="B573" s="465"/>
      <c r="C573" s="465"/>
      <c r="D573" s="465"/>
      <c r="E573" s="465"/>
      <c r="F573" s="465"/>
      <c r="G573" s="114"/>
    </row>
    <row r="574" spans="1:7" ht="22.5" x14ac:dyDescent="0.4">
      <c r="A574" s="243">
        <f>B11</f>
        <v>43543</v>
      </c>
      <c r="B574" s="114"/>
      <c r="C574" s="135"/>
      <c r="D574" s="356"/>
      <c r="E574" s="356"/>
      <c r="F574" s="356"/>
      <c r="G574" s="114"/>
    </row>
    <row r="575" spans="1:7" ht="21" x14ac:dyDescent="0.4">
      <c r="A575" s="478" t="s">
        <v>28</v>
      </c>
      <c r="B575" s="479" t="s">
        <v>29</v>
      </c>
      <c r="C575" s="479"/>
      <c r="D575" s="479" t="s">
        <v>42</v>
      </c>
      <c r="E575" s="480" t="s">
        <v>266</v>
      </c>
      <c r="F575" s="480" t="s">
        <v>302</v>
      </c>
      <c r="G575" s="114"/>
    </row>
    <row r="576" spans="1:7" ht="21" x14ac:dyDescent="0.4">
      <c r="A576" s="478"/>
      <c r="B576" s="320" t="s">
        <v>32</v>
      </c>
      <c r="C576" s="320" t="s">
        <v>31</v>
      </c>
      <c r="D576" s="479"/>
      <c r="E576" s="480"/>
      <c r="F576" s="48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34.5" x14ac:dyDescent="0.4">
      <c r="A580" s="121" t="s">
        <v>45</v>
      </c>
      <c r="B580" s="122">
        <v>1</v>
      </c>
      <c r="C580" s="122"/>
      <c r="D580" s="267" t="s">
        <v>546</v>
      </c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52" t="s">
        <v>34</v>
      </c>
      <c r="B588" s="452"/>
      <c r="C588" s="453"/>
      <c r="D588" s="358">
        <f>SUM(B579:C587)</f>
        <v>17</v>
      </c>
      <c r="E588" s="108"/>
      <c r="F588" s="114"/>
      <c r="G588" s="114"/>
    </row>
    <row r="589" spans="1:7" s="258" customFormat="1" ht="21" x14ac:dyDescent="0.4">
      <c r="A589" s="452" t="s">
        <v>33</v>
      </c>
      <c r="B589" s="452"/>
      <c r="C589" s="452"/>
      <c r="D589" s="388">
        <f>D588/(COUNT(B579:C587)*2)</f>
        <v>0.94444444444444442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0.5</v>
      </c>
      <c r="E605" s="124"/>
      <c r="F605" s="123"/>
      <c r="G605" s="129"/>
    </row>
    <row r="606" spans="1:7" s="258" customFormat="1" ht="21" x14ac:dyDescent="0.4">
      <c r="A606" s="452" t="s">
        <v>34</v>
      </c>
      <c r="B606" s="452"/>
      <c r="C606" s="453"/>
      <c r="D606" s="358">
        <f>SUM(B592:C605)</f>
        <v>27</v>
      </c>
      <c r="E606" s="108"/>
      <c r="F606" s="114"/>
      <c r="G606" s="114"/>
    </row>
    <row r="607" spans="1:7" s="258" customFormat="1" ht="21" x14ac:dyDescent="0.4">
      <c r="A607" s="452" t="s">
        <v>33</v>
      </c>
      <c r="B607" s="452"/>
      <c r="C607" s="452"/>
      <c r="D607" s="388">
        <f>D606/(COUNT(B592:C605)*2)</f>
        <v>0.9642857142857143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44</v>
      </c>
      <c r="E609" s="304"/>
      <c r="F609" s="304"/>
      <c r="G609" s="129"/>
    </row>
    <row r="610" spans="1:7" ht="22.5" x14ac:dyDescent="0.45">
      <c r="A610" s="454" t="s">
        <v>170</v>
      </c>
      <c r="B610" s="455"/>
      <c r="C610" s="456"/>
      <c r="D610" s="154">
        <f>D609/(COUNT(B579:C587,B592:C605)*2)</f>
        <v>0.95652173913043481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5" t="s">
        <v>8</v>
      </c>
      <c r="B612" s="465"/>
      <c r="C612" s="465"/>
      <c r="D612" s="465"/>
      <c r="E612" s="465"/>
      <c r="F612" s="465"/>
      <c r="G612" s="129"/>
    </row>
    <row r="613" spans="1:7" ht="22.5" x14ac:dyDescent="0.4">
      <c r="A613" s="156">
        <f>B11</f>
        <v>43543</v>
      </c>
      <c r="B613" s="114"/>
      <c r="C613" s="135"/>
      <c r="D613" s="137"/>
      <c r="E613" s="137"/>
      <c r="F613" s="137"/>
      <c r="G613" s="114"/>
    </row>
    <row r="614" spans="1:7" ht="21" x14ac:dyDescent="0.4">
      <c r="A614" s="446" t="s">
        <v>28</v>
      </c>
      <c r="B614" s="447" t="s">
        <v>29</v>
      </c>
      <c r="C614" s="447"/>
      <c r="D614" s="447" t="s">
        <v>42</v>
      </c>
      <c r="E614" s="448" t="s">
        <v>266</v>
      </c>
      <c r="F614" s="448" t="s">
        <v>302</v>
      </c>
      <c r="G614" s="114"/>
    </row>
    <row r="615" spans="1:7" ht="18.75" customHeight="1" x14ac:dyDescent="0.4">
      <c r="A615" s="446"/>
      <c r="B615" s="118" t="s">
        <v>32</v>
      </c>
      <c r="C615" s="118" t="s">
        <v>31</v>
      </c>
      <c r="D615" s="447"/>
      <c r="E615" s="448"/>
      <c r="F615" s="44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3"/>
      <c r="D617" s="463"/>
      <c r="E617" s="463"/>
      <c r="F617" s="464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1" x14ac:dyDescent="0.4">
      <c r="A622" s="212" t="s">
        <v>50</v>
      </c>
      <c r="B622" s="212">
        <v>2</v>
      </c>
      <c r="C622" s="212" t="str">
        <f>IF(B622=0, -10, IF(B622=1, -5, "0"))</f>
        <v>0</v>
      </c>
      <c r="D622" s="212"/>
      <c r="E622" s="124"/>
      <c r="F622" s="123"/>
      <c r="G622" s="129"/>
    </row>
    <row r="623" spans="1:7" ht="21" x14ac:dyDescent="0.4">
      <c r="A623" s="212" t="s">
        <v>113</v>
      </c>
      <c r="B623" s="212">
        <v>2</v>
      </c>
      <c r="C623" s="212"/>
      <c r="D623" s="212"/>
      <c r="E623" s="124"/>
      <c r="F623" s="123"/>
      <c r="G623" s="129"/>
    </row>
    <row r="624" spans="1:7" ht="21" x14ac:dyDescent="0.4">
      <c r="A624" s="212" t="s">
        <v>203</v>
      </c>
      <c r="B624" s="212">
        <v>2</v>
      </c>
      <c r="C624" s="212"/>
      <c r="D624" s="212"/>
      <c r="E624" s="265"/>
      <c r="F624" s="123"/>
      <c r="G624" s="129"/>
    </row>
    <row r="625" spans="1:7" ht="22.5" customHeight="1" x14ac:dyDescent="0.4">
      <c r="A625" s="212" t="s">
        <v>396</v>
      </c>
      <c r="B625" s="212">
        <v>2</v>
      </c>
      <c r="C625" s="212" t="str">
        <f>IF(B625=0, -2, "0")</f>
        <v>0</v>
      </c>
      <c r="D625" s="212"/>
      <c r="E625" s="124"/>
      <c r="F625" s="123"/>
      <c r="G625" s="129"/>
    </row>
    <row r="626" spans="1:7" ht="42" x14ac:dyDescent="0.4">
      <c r="A626" s="212" t="s">
        <v>457</v>
      </c>
      <c r="B626" s="212">
        <v>2</v>
      </c>
      <c r="C626" s="212" t="str">
        <f>IF(B626=0, -10, "0")</f>
        <v>0</v>
      </c>
      <c r="D626" s="212"/>
      <c r="E626" s="124"/>
      <c r="F626" s="123"/>
      <c r="G626" s="129"/>
    </row>
    <row r="627" spans="1:7" ht="21" x14ac:dyDescent="0.4">
      <c r="A627" s="212" t="s">
        <v>34</v>
      </c>
      <c r="B627" s="212"/>
      <c r="C627" s="212"/>
      <c r="D627" s="212">
        <f>SUM(B618:C626)</f>
        <v>18</v>
      </c>
      <c r="E627" s="489"/>
      <c r="F627" s="468"/>
      <c r="G627" s="129"/>
    </row>
    <row r="628" spans="1:7" ht="21" x14ac:dyDescent="0.4">
      <c r="A628" s="452" t="s">
        <v>33</v>
      </c>
      <c r="B628" s="452"/>
      <c r="C628" s="452"/>
      <c r="D628" s="388">
        <f>D627/(COUNT(B618:C626)*2)</f>
        <v>1</v>
      </c>
      <c r="E628" s="490"/>
      <c r="F628" s="491"/>
      <c r="G628" s="129"/>
    </row>
    <row r="629" spans="1:7" ht="21" x14ac:dyDescent="0.4">
      <c r="A629" s="325"/>
      <c r="B629" s="135"/>
      <c r="C629" s="488"/>
      <c r="D629" s="488"/>
      <c r="E629" s="488"/>
      <c r="F629" s="48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42" x14ac:dyDescent="0.4">
      <c r="A633" s="138" t="s">
        <v>186</v>
      </c>
      <c r="B633" s="122">
        <v>0</v>
      </c>
      <c r="C633" s="122"/>
      <c r="D633" s="212" t="s">
        <v>548</v>
      </c>
      <c r="E633" s="212" t="s">
        <v>549</v>
      </c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0" t="s">
        <v>34</v>
      </c>
      <c r="B639" s="461"/>
      <c r="C639" s="462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3"/>
      <c r="D642" s="463"/>
      <c r="E642" s="463"/>
      <c r="F642" s="464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0" t="s">
        <v>34</v>
      </c>
      <c r="B650" s="461"/>
      <c r="C650" s="462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63"/>
      <c r="C653" s="463"/>
      <c r="D653" s="463"/>
      <c r="E653" s="463"/>
      <c r="F653" s="464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168" x14ac:dyDescent="0.4">
      <c r="A656" s="203" t="s">
        <v>418</v>
      </c>
      <c r="B656" s="122">
        <v>1</v>
      </c>
      <c r="C656" s="174"/>
      <c r="D656" s="179" t="s">
        <v>547</v>
      </c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8" t="s">
        <v>311</v>
      </c>
      <c r="B661" s="499"/>
      <c r="C661" s="499"/>
      <c r="D661" s="499"/>
      <c r="E661" s="499"/>
      <c r="F661" s="500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1</v>
      </c>
      <c r="C668" s="122"/>
      <c r="D668" s="411">
        <v>0.5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0.9285714285714286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72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0.94736842105263153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5" t="s">
        <v>356</v>
      </c>
      <c r="B676" s="465"/>
      <c r="C676" s="465"/>
      <c r="D676" s="465"/>
      <c r="E676" s="465"/>
      <c r="F676" s="465"/>
      <c r="G676" s="114"/>
    </row>
    <row r="677" spans="1:7" ht="21" x14ac:dyDescent="0.4">
      <c r="A677" s="243">
        <f>B11</f>
        <v>43543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6" t="s">
        <v>28</v>
      </c>
      <c r="B678" s="447" t="s">
        <v>29</v>
      </c>
      <c r="C678" s="447"/>
      <c r="D678" s="447" t="s">
        <v>42</v>
      </c>
      <c r="E678" s="448" t="s">
        <v>266</v>
      </c>
      <c r="F678" s="448" t="s">
        <v>302</v>
      </c>
      <c r="G678" s="129"/>
    </row>
    <row r="679" spans="1:7" ht="21" x14ac:dyDescent="0.4">
      <c r="A679" s="446"/>
      <c r="B679" s="118" t="s">
        <v>32</v>
      </c>
      <c r="C679" s="118" t="s">
        <v>31</v>
      </c>
      <c r="D679" s="447"/>
      <c r="E679" s="448"/>
      <c r="F679" s="44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1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>
        <v>2</v>
      </c>
      <c r="C695" s="166"/>
      <c r="D695" s="420"/>
      <c r="E695" s="127"/>
      <c r="F695" s="123"/>
      <c r="G695" s="114"/>
    </row>
    <row r="696" spans="1:7" ht="21" x14ac:dyDescent="0.4">
      <c r="A696" s="272" t="s">
        <v>389</v>
      </c>
      <c r="B696" s="122">
        <v>1</v>
      </c>
      <c r="C696" s="174"/>
      <c r="D696" s="84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1</v>
      </c>
      <c r="C700" s="122"/>
      <c r="D700" s="411">
        <v>0.5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35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0.92105263157894735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1" t="s">
        <v>459</v>
      </c>
      <c r="B704" s="501"/>
      <c r="C704" s="501"/>
      <c r="D704" s="501"/>
      <c r="E704" s="501"/>
      <c r="F704" s="501"/>
      <c r="G704" s="274"/>
    </row>
    <row r="705" spans="1:7" ht="21" customHeight="1" x14ac:dyDescent="0.4">
      <c r="A705" s="251">
        <f>B11</f>
        <v>43543</v>
      </c>
      <c r="B705" s="114"/>
      <c r="C705" s="135"/>
      <c r="D705" s="273"/>
      <c r="E705" s="273"/>
      <c r="F705" s="273"/>
      <c r="G705" s="274"/>
    </row>
    <row r="706" spans="1:7" ht="21" x14ac:dyDescent="0.4">
      <c r="A706" s="472" t="s">
        <v>28</v>
      </c>
      <c r="B706" s="486" t="s">
        <v>29</v>
      </c>
      <c r="C706" s="486"/>
      <c r="D706" s="447" t="s">
        <v>42</v>
      </c>
      <c r="E706" s="448" t="s">
        <v>266</v>
      </c>
      <c r="F706" s="448" t="s">
        <v>302</v>
      </c>
      <c r="G706" s="274"/>
    </row>
    <row r="707" spans="1:7" ht="21" x14ac:dyDescent="0.4">
      <c r="A707" s="473"/>
      <c r="B707" s="383" t="s">
        <v>32</v>
      </c>
      <c r="C707" s="383" t="s">
        <v>31</v>
      </c>
      <c r="D707" s="447"/>
      <c r="E707" s="448"/>
      <c r="F707" s="44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9" t="s">
        <v>306</v>
      </c>
      <c r="B709" s="450"/>
      <c r="C709" s="450"/>
      <c r="D709" s="450"/>
      <c r="E709" s="450"/>
      <c r="F709" s="451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0"/>
      <c r="C715" s="471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0"/>
      <c r="C716" s="471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9" t="s">
        <v>307</v>
      </c>
      <c r="B718" s="450"/>
      <c r="C718" s="450"/>
      <c r="D718" s="450"/>
      <c r="E718" s="450"/>
      <c r="F718" s="451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0.83725000000000005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624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0.85245901639344257</v>
      </c>
      <c r="E730" s="259"/>
      <c r="F730" s="259"/>
    </row>
  </sheetData>
  <sheetProtection formatCells="0" formatColumns="0" formatRows="0"/>
  <mergeCells count="155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B706:C706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449:B463 B359:B366 B56:B63 B394:B414 B39:B42 B546:B555 B618:B626 B558:B565 B719:B721 B631:B638 B122:B128 B681:B700 B579:B587 B66:B82 B312:B319 B379:B389 B536:B541 B519:B525 B417:B424 B324:B343 B292:B299 B85:B102 B662:B668 B437:B444 B506:B516 B257:B264 B348:B356 B178:B185 B592:B605 B654:B660 B269:B289 B231:B235 B710:B714 B105:B110 B140:B146 B237:B244 B465:B471 B528:B529 B484:B490 B643:B649 B30:B37 B492:B504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6" zoomScale="80" zoomScaleNormal="90" zoomScaleSheetLayoutView="80" workbookViewId="0">
      <selection activeCell="A6" sqref="A6:F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7"/>
      <c r="E1" s="547"/>
      <c r="F1" s="547"/>
      <c r="G1" s="547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8" t="s">
        <v>46</v>
      </c>
      <c r="B6" s="548"/>
      <c r="C6" s="548"/>
      <c r="D6" s="548"/>
      <c r="E6" s="548"/>
      <c r="F6" s="548"/>
      <c r="G6" s="92"/>
    </row>
    <row r="7" spans="1:7" s="2" customFormat="1" ht="21.75" customHeight="1" x14ac:dyDescent="0.45">
      <c r="A7" s="549" t="str">
        <f>'Page de garde'!D18</f>
        <v>BIZERTE</v>
      </c>
      <c r="B7" s="549"/>
      <c r="C7" s="549"/>
      <c r="D7" s="549"/>
      <c r="E7" s="549"/>
      <c r="F7" s="549"/>
      <c r="G7" s="92"/>
    </row>
    <row r="8" spans="1:7" s="2" customFormat="1" ht="24" x14ac:dyDescent="0.45">
      <c r="A8" s="4" t="s">
        <v>39</v>
      </c>
      <c r="B8" s="550" t="str">
        <f>'A1 Exploitation'!B9:F9</f>
        <v>Dr Hend KAMOUN</v>
      </c>
      <c r="C8" s="550"/>
      <c r="D8" s="550"/>
      <c r="E8" s="550"/>
      <c r="F8" s="550"/>
      <c r="G8" s="92"/>
    </row>
    <row r="9" spans="1:7" s="2" customFormat="1" ht="24" x14ac:dyDescent="0.45">
      <c r="A9" s="5" t="s">
        <v>41</v>
      </c>
      <c r="B9" s="551" t="str">
        <f>'A1 Exploitation'!B10:F10</f>
        <v>Directeur du magasin et chefs rayons</v>
      </c>
      <c r="C9" s="551"/>
      <c r="D9" s="551"/>
      <c r="E9" s="551"/>
      <c r="F9" s="551"/>
      <c r="G9" s="92"/>
    </row>
    <row r="10" spans="1:7" s="2" customFormat="1" ht="24" x14ac:dyDescent="0.45">
      <c r="A10" s="4" t="s">
        <v>40</v>
      </c>
      <c r="B10" s="546">
        <f>'A1 Exploitation'!B11:F11</f>
        <v>43543</v>
      </c>
      <c r="C10" s="546"/>
      <c r="D10" s="546"/>
      <c r="E10" s="546"/>
      <c r="F10" s="546"/>
      <c r="G10" s="92"/>
    </row>
    <row r="11" spans="1:7" s="2" customFormat="1" ht="24" x14ac:dyDescent="0.45">
      <c r="A11" s="4" t="s">
        <v>250</v>
      </c>
      <c r="B11" s="543">
        <f>D199</f>
        <v>0.70901639344262291</v>
      </c>
      <c r="C11" s="543"/>
      <c r="D11" s="543"/>
      <c r="E11" s="543"/>
      <c r="F11" s="543"/>
      <c r="G11" s="92"/>
    </row>
    <row r="12" spans="1:7" s="2" customFormat="1" ht="22.5" x14ac:dyDescent="0.45">
      <c r="A12" s="1"/>
      <c r="D12" s="511"/>
      <c r="E12" s="511"/>
      <c r="F12" s="511"/>
      <c r="G12" s="511"/>
    </row>
    <row r="13" spans="1:7" s="2" customFormat="1" ht="11.25" customHeight="1" x14ac:dyDescent="0.3">
      <c r="A13" s="544" t="s">
        <v>28</v>
      </c>
      <c r="B13" s="545" t="s">
        <v>29</v>
      </c>
      <c r="C13" s="545"/>
      <c r="D13" s="545" t="s">
        <v>42</v>
      </c>
      <c r="E13" s="545" t="s">
        <v>160</v>
      </c>
      <c r="F13" s="545" t="s">
        <v>161</v>
      </c>
      <c r="G13" s="80"/>
    </row>
    <row r="14" spans="1:7" s="2" customFormat="1" ht="12.75" customHeight="1" x14ac:dyDescent="0.3">
      <c r="A14" s="544"/>
      <c r="B14" s="22" t="s">
        <v>32</v>
      </c>
      <c r="C14" s="22" t="s">
        <v>31</v>
      </c>
      <c r="D14" s="545"/>
      <c r="E14" s="545"/>
      <c r="F14" s="545"/>
      <c r="G14" s="94"/>
    </row>
    <row r="15" spans="1:7" x14ac:dyDescent="0.3">
      <c r="A15" s="534"/>
      <c r="B15" s="535"/>
      <c r="C15" s="535"/>
      <c r="D15" s="535"/>
      <c r="E15" s="535"/>
      <c r="F15" s="535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1</v>
      </c>
      <c r="C19" s="62"/>
      <c r="D19" s="63" t="s">
        <v>482</v>
      </c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0" t="s">
        <v>34</v>
      </c>
      <c r="B22" s="536"/>
      <c r="C22" s="537"/>
      <c r="D22" s="99">
        <f>SUM(B17:C21)</f>
        <v>9</v>
      </c>
    </row>
    <row r="23" spans="1:7" x14ac:dyDescent="0.3">
      <c r="A23" s="527" t="s">
        <v>251</v>
      </c>
      <c r="B23" s="528"/>
      <c r="C23" s="529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2" t="s">
        <v>4</v>
      </c>
      <c r="B25" s="533"/>
      <c r="C25" s="533"/>
      <c r="D25" s="533"/>
      <c r="E25" s="533"/>
      <c r="F25" s="533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ht="33" x14ac:dyDescent="0.3">
      <c r="A31" s="7" t="s">
        <v>69</v>
      </c>
      <c r="B31" s="265">
        <v>0</v>
      </c>
      <c r="C31" s="62"/>
      <c r="D31" s="63" t="s">
        <v>556</v>
      </c>
      <c r="E31" s="63" t="s">
        <v>557</v>
      </c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7" t="s">
        <v>34</v>
      </c>
      <c r="B33" s="528"/>
      <c r="C33" s="529"/>
      <c r="D33" s="97">
        <f>SUM(B26:C32)</f>
        <v>12</v>
      </c>
    </row>
    <row r="34" spans="1:7" x14ac:dyDescent="0.3">
      <c r="A34" s="527" t="s">
        <v>251</v>
      </c>
      <c r="B34" s="528"/>
      <c r="C34" s="529"/>
      <c r="D34" s="21">
        <f>D33/(COUNT(B26:C32)*2)</f>
        <v>0.8571428571428571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2" t="s">
        <v>180</v>
      </c>
      <c r="B36" s="533"/>
      <c r="C36" s="533"/>
      <c r="D36" s="533"/>
      <c r="E36" s="533"/>
      <c r="F36" s="533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7" t="s">
        <v>34</v>
      </c>
      <c r="B42" s="528"/>
      <c r="C42" s="529"/>
      <c r="D42" s="97">
        <f>SUM(B37:C41)</f>
        <v>10</v>
      </c>
      <c r="E42" s="3"/>
      <c r="F42" s="3"/>
      <c r="G42" s="93"/>
    </row>
    <row r="43" spans="1:7" s="10" customFormat="1" x14ac:dyDescent="0.3">
      <c r="A43" s="527" t="s">
        <v>251</v>
      </c>
      <c r="B43" s="528"/>
      <c r="C43" s="529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62">
        <v>1</v>
      </c>
      <c r="C46" s="62"/>
      <c r="D46" s="63" t="s">
        <v>574</v>
      </c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ht="49.5" x14ac:dyDescent="0.3">
      <c r="A48" s="7" t="s">
        <v>192</v>
      </c>
      <c r="B48" s="265">
        <v>1</v>
      </c>
      <c r="C48" s="62"/>
      <c r="D48" s="63" t="s">
        <v>575</v>
      </c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7" t="s">
        <v>34</v>
      </c>
      <c r="B52" s="528"/>
      <c r="C52" s="529"/>
      <c r="D52" s="97">
        <f>SUM(B46:C51)</f>
        <v>10</v>
      </c>
    </row>
    <row r="53" spans="1:7" x14ac:dyDescent="0.3">
      <c r="A53" s="527" t="s">
        <v>251</v>
      </c>
      <c r="B53" s="528"/>
      <c r="C53" s="529"/>
      <c r="D53" s="21">
        <f>D52/(COUNT(B46:C51)*2)</f>
        <v>0.83333333333333337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2" t="s">
        <v>8</v>
      </c>
      <c r="B55" s="533"/>
      <c r="C55" s="533"/>
      <c r="D55" s="533"/>
      <c r="E55" s="533"/>
      <c r="F55" s="533"/>
    </row>
    <row r="56" spans="1:7" ht="66.75" x14ac:dyDescent="0.35">
      <c r="A56" s="29" t="s">
        <v>148</v>
      </c>
      <c r="B56" s="62">
        <v>1</v>
      </c>
      <c r="C56" s="88" t="str">
        <f>IF(B56=0, -5, "0")</f>
        <v>0</v>
      </c>
      <c r="D56" s="63" t="s">
        <v>554</v>
      </c>
      <c r="E56" s="62"/>
      <c r="F56" s="62"/>
    </row>
    <row r="57" spans="1:7" x14ac:dyDescent="0.3">
      <c r="A57" s="9" t="s">
        <v>141</v>
      </c>
      <c r="B57" s="265">
        <v>2</v>
      </c>
      <c r="C57" s="62"/>
      <c r="D57" s="63"/>
      <c r="E57" s="67"/>
      <c r="F57" s="62"/>
    </row>
    <row r="58" spans="1:7" ht="33" x14ac:dyDescent="0.3">
      <c r="A58" s="11" t="s">
        <v>205</v>
      </c>
      <c r="B58" s="265">
        <v>0</v>
      </c>
      <c r="C58" s="62"/>
      <c r="D58" s="63" t="s">
        <v>551</v>
      </c>
      <c r="E58" s="63" t="s">
        <v>555</v>
      </c>
      <c r="F58" s="62"/>
    </row>
    <row r="59" spans="1:7" ht="33" x14ac:dyDescent="0.3">
      <c r="A59" s="11" t="s">
        <v>79</v>
      </c>
      <c r="B59" s="265">
        <v>1</v>
      </c>
      <c r="C59" s="62"/>
      <c r="D59" s="63" t="s">
        <v>550</v>
      </c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7" t="s">
        <v>34</v>
      </c>
      <c r="B63" s="528"/>
      <c r="C63" s="529"/>
      <c r="D63" s="97">
        <f>SUM(B56:C62)</f>
        <v>10</v>
      </c>
    </row>
    <row r="64" spans="1:7" x14ac:dyDescent="0.3">
      <c r="A64" s="527" t="s">
        <v>251</v>
      </c>
      <c r="B64" s="528"/>
      <c r="C64" s="529"/>
      <c r="D64" s="21">
        <f>D63/(COUNT(B56:C62)*2)</f>
        <v>0.7142857142857143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2" t="s">
        <v>111</v>
      </c>
      <c r="B66" s="533"/>
      <c r="C66" s="533"/>
      <c r="D66" s="533"/>
      <c r="E66" s="533"/>
      <c r="F66" s="533"/>
    </row>
    <row r="67" spans="1:7" ht="19.5" x14ac:dyDescent="0.4">
      <c r="A67" s="7" t="s">
        <v>227</v>
      </c>
      <c r="B67" s="68">
        <v>1</v>
      </c>
      <c r="C67" s="69"/>
      <c r="D67" s="258" t="s">
        <v>553</v>
      </c>
      <c r="E67" s="70"/>
      <c r="F67" s="62"/>
    </row>
    <row r="68" spans="1:7" ht="51" x14ac:dyDescent="0.4">
      <c r="A68" s="7" t="s">
        <v>228</v>
      </c>
      <c r="B68" s="68">
        <v>1</v>
      </c>
      <c r="C68" s="69"/>
      <c r="D68" s="63" t="s">
        <v>489</v>
      </c>
      <c r="E68" s="70"/>
      <c r="F68" s="62"/>
    </row>
    <row r="69" spans="1:7" ht="67.5" x14ac:dyDescent="0.4">
      <c r="A69" s="7" t="s">
        <v>249</v>
      </c>
      <c r="B69" s="68">
        <v>1</v>
      </c>
      <c r="C69" s="69"/>
      <c r="D69" s="63" t="s">
        <v>492</v>
      </c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34.5" x14ac:dyDescent="0.4">
      <c r="A73" s="7" t="s">
        <v>81</v>
      </c>
      <c r="B73" s="68">
        <v>0</v>
      </c>
      <c r="C73" s="69"/>
      <c r="D73" s="63" t="s">
        <v>493</v>
      </c>
      <c r="E73" s="63" t="s">
        <v>494</v>
      </c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63" t="s">
        <v>495</v>
      </c>
      <c r="E76" s="73"/>
      <c r="F76" s="62"/>
    </row>
    <row r="77" spans="1:7" ht="33.75" x14ac:dyDescent="0.35">
      <c r="A77" s="32" t="s">
        <v>241</v>
      </c>
      <c r="B77" s="68">
        <v>1</v>
      </c>
      <c r="C77" s="88" t="str">
        <f>IF(B77=0, -5, "0")</f>
        <v>0</v>
      </c>
      <c r="D77" s="63" t="s">
        <v>496</v>
      </c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75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258"/>
      <c r="E80" s="73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7" t="s">
        <v>34</v>
      </c>
      <c r="B84" s="528"/>
      <c r="C84" s="529"/>
      <c r="D84" s="97">
        <f>SUM(B67:C83)</f>
        <v>26</v>
      </c>
    </row>
    <row r="85" spans="1:7" x14ac:dyDescent="0.3">
      <c r="A85" s="527" t="s">
        <v>251</v>
      </c>
      <c r="B85" s="528"/>
      <c r="C85" s="529"/>
      <c r="D85" s="21">
        <f>D84/(COUNT(B67:C83)*2)</f>
        <v>0.8125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2" t="s">
        <v>172</v>
      </c>
      <c r="B87" s="533"/>
      <c r="C87" s="533"/>
      <c r="D87" s="533"/>
      <c r="E87" s="533"/>
      <c r="F87" s="533"/>
    </row>
    <row r="88" spans="1:7" ht="42" customHeight="1" x14ac:dyDescent="0.4">
      <c r="A88" s="36" t="s">
        <v>229</v>
      </c>
      <c r="B88" s="78">
        <v>1</v>
      </c>
      <c r="C88" s="69"/>
      <c r="D88" s="81" t="s">
        <v>553</v>
      </c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62"/>
    </row>
    <row r="95" spans="1:7" ht="49.5" x14ac:dyDescent="0.3">
      <c r="A95" s="8" t="s">
        <v>138</v>
      </c>
      <c r="B95" s="78">
        <v>0</v>
      </c>
      <c r="C95" s="62"/>
      <c r="D95" s="63" t="s">
        <v>502</v>
      </c>
      <c r="E95" s="63" t="s">
        <v>503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265"/>
      <c r="F96" s="62"/>
    </row>
    <row r="97" spans="1:7" x14ac:dyDescent="0.3">
      <c r="A97" s="13" t="s">
        <v>239</v>
      </c>
      <c r="B97" s="78">
        <v>2</v>
      </c>
      <c r="C97" s="62"/>
      <c r="D97" s="63"/>
      <c r="E97" s="265"/>
      <c r="F97" s="62"/>
    </row>
    <row r="98" spans="1:7" x14ac:dyDescent="0.3">
      <c r="A98" s="7" t="s">
        <v>115</v>
      </c>
      <c r="B98" s="78">
        <v>2</v>
      </c>
      <c r="C98" s="62"/>
      <c r="D98" s="63"/>
      <c r="E98" s="63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 t="s">
        <v>500</v>
      </c>
      <c r="E99" s="62"/>
      <c r="F99" s="62"/>
    </row>
    <row r="100" spans="1:7" ht="33.75" x14ac:dyDescent="0.35">
      <c r="A100" s="31" t="s">
        <v>253</v>
      </c>
      <c r="B100" s="78">
        <v>1</v>
      </c>
      <c r="C100" s="88" t="str">
        <f>IF(B100=0, -5, "0")</f>
        <v>0</v>
      </c>
      <c r="D100" s="63" t="s">
        <v>501</v>
      </c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7" t="s">
        <v>34</v>
      </c>
      <c r="B102" s="528"/>
      <c r="C102" s="529"/>
      <c r="D102" s="97">
        <f>SUM(B88:C101)</f>
        <v>24</v>
      </c>
    </row>
    <row r="103" spans="1:7" x14ac:dyDescent="0.3">
      <c r="A103" s="527" t="s">
        <v>251</v>
      </c>
      <c r="B103" s="528"/>
      <c r="C103" s="529"/>
      <c r="D103" s="21">
        <f>D102/(COUNT(B88:C101)*2)</f>
        <v>0.8571428571428571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2" t="s">
        <v>173</v>
      </c>
      <c r="B106" s="533"/>
      <c r="C106" s="533"/>
      <c r="D106" s="533"/>
      <c r="E106" s="533"/>
      <c r="F106" s="533"/>
      <c r="G106" s="93"/>
    </row>
    <row r="107" spans="1:7" s="10" customFormat="1" ht="51" x14ac:dyDescent="0.4">
      <c r="A107" s="36" t="s">
        <v>230</v>
      </c>
      <c r="B107" s="78">
        <v>0</v>
      </c>
      <c r="C107" s="69"/>
      <c r="D107" s="63" t="s">
        <v>504</v>
      </c>
      <c r="E107" s="63" t="s">
        <v>505</v>
      </c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94" t="s">
        <v>506</v>
      </c>
      <c r="E112" s="265"/>
      <c r="F112" s="62"/>
      <c r="G112" s="93"/>
    </row>
    <row r="113" spans="1:7" s="10" customFormat="1" ht="33" x14ac:dyDescent="0.3">
      <c r="A113" s="9" t="s">
        <v>138</v>
      </c>
      <c r="B113" s="78">
        <v>1</v>
      </c>
      <c r="C113" s="62"/>
      <c r="D113" s="63" t="s">
        <v>507</v>
      </c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7" t="s">
        <v>34</v>
      </c>
      <c r="B118" s="528"/>
      <c r="C118" s="529"/>
      <c r="D118" s="97">
        <f>SUM(B107:C117)</f>
        <v>19</v>
      </c>
      <c r="E118" s="3"/>
      <c r="F118" s="3"/>
      <c r="G118" s="93"/>
    </row>
    <row r="119" spans="1:7" s="10" customFormat="1" x14ac:dyDescent="0.3">
      <c r="A119" s="527" t="s">
        <v>251</v>
      </c>
      <c r="B119" s="528"/>
      <c r="C119" s="529"/>
      <c r="D119" s="21">
        <f>D118/(COUNT(B107:C117)*2)</f>
        <v>0.86363636363636365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2" t="s">
        <v>156</v>
      </c>
      <c r="B121" s="533"/>
      <c r="C121" s="533"/>
      <c r="D121" s="533"/>
      <c r="E121" s="533"/>
      <c r="F121" s="533"/>
    </row>
    <row r="122" spans="1:7" ht="49.5" x14ac:dyDescent="0.3">
      <c r="A122" s="30" t="s">
        <v>231</v>
      </c>
      <c r="B122" s="79">
        <v>0</v>
      </c>
      <c r="C122" s="62"/>
      <c r="D122" s="81" t="s">
        <v>519</v>
      </c>
      <c r="E122" s="81" t="s">
        <v>520</v>
      </c>
      <c r="F122" s="62"/>
    </row>
    <row r="123" spans="1:7" x14ac:dyDescent="0.3">
      <c r="A123" s="30" t="s">
        <v>228</v>
      </c>
      <c r="B123" s="79">
        <v>1</v>
      </c>
      <c r="C123" s="62"/>
      <c r="D123" s="81" t="s">
        <v>525</v>
      </c>
      <c r="E123" s="63"/>
      <c r="F123" s="62"/>
    </row>
    <row r="124" spans="1:7" ht="51" x14ac:dyDescent="0.4">
      <c r="A124" s="7" t="s">
        <v>249</v>
      </c>
      <c r="B124" s="79">
        <v>0</v>
      </c>
      <c r="C124" s="69"/>
      <c r="D124" s="63" t="s">
        <v>528</v>
      </c>
      <c r="E124" s="63" t="s">
        <v>573</v>
      </c>
      <c r="F124" s="62"/>
    </row>
    <row r="125" spans="1:7" ht="51" x14ac:dyDescent="0.4">
      <c r="A125" s="8" t="s">
        <v>206</v>
      </c>
      <c r="B125" s="79">
        <v>0</v>
      </c>
      <c r="C125" s="69"/>
      <c r="D125" s="63" t="s">
        <v>526</v>
      </c>
      <c r="E125" s="63" t="s">
        <v>572</v>
      </c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50.25" x14ac:dyDescent="0.35">
      <c r="A128" s="28" t="s">
        <v>197</v>
      </c>
      <c r="B128" s="79">
        <v>0</v>
      </c>
      <c r="C128" s="88">
        <f>IF(B128=0, -5, "0")</f>
        <v>-5</v>
      </c>
      <c r="D128" s="63" t="s">
        <v>527</v>
      </c>
      <c r="E128" s="63" t="s">
        <v>572</v>
      </c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7" t="s">
        <v>34</v>
      </c>
      <c r="B133" s="528"/>
      <c r="C133" s="529"/>
      <c r="D133" s="97">
        <f>SUM(B122:C132)</f>
        <v>8</v>
      </c>
    </row>
    <row r="134" spans="1:7" x14ac:dyDescent="0.3">
      <c r="A134" s="527" t="s">
        <v>251</v>
      </c>
      <c r="B134" s="528"/>
      <c r="C134" s="529"/>
      <c r="D134" s="20">
        <f>D133/(COUNT(B122:C132)*2)</f>
        <v>0.33333333333333331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2" t="s">
        <v>61</v>
      </c>
      <c r="B136" s="533"/>
      <c r="C136" s="533"/>
      <c r="D136" s="533"/>
      <c r="E136" s="533"/>
      <c r="F136" s="533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62"/>
    </row>
    <row r="139" spans="1:7" ht="38.25" customHeight="1" x14ac:dyDescent="0.3">
      <c r="A139" s="9" t="s">
        <v>233</v>
      </c>
      <c r="B139" s="78">
        <v>1</v>
      </c>
      <c r="C139" s="63"/>
      <c r="D139" s="81" t="s">
        <v>545</v>
      </c>
      <c r="E139" s="265"/>
      <c r="F139" s="62"/>
    </row>
    <row r="140" spans="1:7" ht="148.5" x14ac:dyDescent="0.3">
      <c r="A140" s="38" t="s">
        <v>234</v>
      </c>
      <c r="B140" s="78">
        <v>0</v>
      </c>
      <c r="C140" s="63"/>
      <c r="D140" s="81" t="s">
        <v>552</v>
      </c>
      <c r="E140" s="63" t="s">
        <v>534</v>
      </c>
      <c r="F140" s="62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66"/>
      <c r="E142" s="265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3" t="s">
        <v>537</v>
      </c>
      <c r="E144" s="265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67"/>
      <c r="E145" s="265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62"/>
    </row>
    <row r="147" spans="1:7" ht="49.5" x14ac:dyDescent="0.3">
      <c r="A147" s="36" t="s">
        <v>175</v>
      </c>
      <c r="B147" s="78">
        <v>0</v>
      </c>
      <c r="C147" s="63"/>
      <c r="D147" s="63" t="s">
        <v>535</v>
      </c>
      <c r="E147" s="63" t="s">
        <v>536</v>
      </c>
      <c r="F147" s="62"/>
    </row>
    <row r="148" spans="1:7" x14ac:dyDescent="0.3">
      <c r="A148" s="7" t="s">
        <v>261</v>
      </c>
      <c r="B148" s="78">
        <v>2</v>
      </c>
      <c r="C148" s="63"/>
      <c r="D148" s="95"/>
      <c r="E148" s="265"/>
      <c r="F148" s="62"/>
    </row>
    <row r="149" spans="1:7" x14ac:dyDescent="0.3">
      <c r="A149" s="527" t="s">
        <v>34</v>
      </c>
      <c r="B149" s="528"/>
      <c r="C149" s="529"/>
      <c r="D149" s="97">
        <f>SUM(B137:C148)</f>
        <v>19</v>
      </c>
    </row>
    <row r="150" spans="1:7" x14ac:dyDescent="0.3">
      <c r="A150" s="527" t="s">
        <v>251</v>
      </c>
      <c r="B150" s="528"/>
      <c r="C150" s="529"/>
      <c r="D150" s="21">
        <f>D149/(COUNT(B137:C148)*2)</f>
        <v>0.79166666666666663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2" t="s">
        <v>178</v>
      </c>
      <c r="B152" s="533"/>
      <c r="C152" s="533"/>
      <c r="D152" s="533"/>
      <c r="E152" s="533"/>
      <c r="F152" s="533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66.75" x14ac:dyDescent="0.35">
      <c r="A156" s="28" t="s">
        <v>263</v>
      </c>
      <c r="B156" s="265">
        <v>0</v>
      </c>
      <c r="C156" s="88">
        <f>IF(B156=0, -5, "0")</f>
        <v>-5</v>
      </c>
      <c r="D156" s="63" t="s">
        <v>558</v>
      </c>
      <c r="E156" s="63" t="s">
        <v>559</v>
      </c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62"/>
    </row>
    <row r="158" spans="1:7" ht="33" x14ac:dyDescent="0.3">
      <c r="A158" s="47" t="s">
        <v>166</v>
      </c>
      <c r="B158" s="265">
        <v>0</v>
      </c>
      <c r="C158" s="62"/>
      <c r="D158" s="95" t="s">
        <v>560</v>
      </c>
      <c r="E158" s="63" t="s">
        <v>561</v>
      </c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7" t="s">
        <v>34</v>
      </c>
      <c r="B161" s="536"/>
      <c r="C161" s="537"/>
      <c r="D161" s="99">
        <f>SUM(B153:C160)</f>
        <v>7</v>
      </c>
    </row>
    <row r="162" spans="1:7" x14ac:dyDescent="0.3">
      <c r="A162" s="527" t="s">
        <v>251</v>
      </c>
      <c r="B162" s="528"/>
      <c r="C162" s="529"/>
      <c r="D162" s="21">
        <f>D161/(COUNT(B153:C160)*2)</f>
        <v>0.3888888888888889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2" t="s">
        <v>64</v>
      </c>
      <c r="B164" s="533"/>
      <c r="C164" s="533"/>
      <c r="D164" s="533"/>
      <c r="E164" s="533"/>
      <c r="F164" s="533"/>
    </row>
    <row r="165" spans="1:7" ht="99.75" x14ac:dyDescent="0.35">
      <c r="A165" s="28" t="s">
        <v>242</v>
      </c>
      <c r="B165" s="62">
        <v>0</v>
      </c>
      <c r="C165" s="88">
        <f>IF(B165=0, -5, "0")</f>
        <v>-5</v>
      </c>
      <c r="D165" s="63" t="s">
        <v>562</v>
      </c>
      <c r="E165" s="63" t="s">
        <v>563</v>
      </c>
      <c r="F165" s="62"/>
    </row>
    <row r="166" spans="1:7" ht="49.5" x14ac:dyDescent="0.3">
      <c r="A166" s="7" t="s">
        <v>243</v>
      </c>
      <c r="B166" s="265">
        <v>0</v>
      </c>
      <c r="C166" s="62"/>
      <c r="D166" s="63" t="s">
        <v>564</v>
      </c>
      <c r="E166" s="63" t="s">
        <v>565</v>
      </c>
      <c r="F166" s="62"/>
    </row>
    <row r="167" spans="1:7" ht="33" x14ac:dyDescent="0.3">
      <c r="A167" s="30" t="s">
        <v>176</v>
      </c>
      <c r="B167" s="265">
        <v>1</v>
      </c>
      <c r="C167" s="62"/>
      <c r="D167" s="63" t="s">
        <v>566</v>
      </c>
      <c r="E167" s="265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7" t="s">
        <v>34</v>
      </c>
      <c r="B169" s="528"/>
      <c r="C169" s="529"/>
      <c r="D169" s="97">
        <f>SUM(B165:C168)</f>
        <v>-2</v>
      </c>
    </row>
    <row r="170" spans="1:7" x14ac:dyDescent="0.3">
      <c r="A170" s="527" t="s">
        <v>251</v>
      </c>
      <c r="B170" s="528"/>
      <c r="C170" s="529"/>
      <c r="D170" s="21">
        <f>D169/(COUNT(B165:C168)*2)</f>
        <v>-0.2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0" t="s">
        <v>15</v>
      </c>
      <c r="B172" s="531"/>
      <c r="C172" s="531"/>
      <c r="D172" s="531"/>
      <c r="E172" s="531"/>
      <c r="F172" s="531"/>
    </row>
    <row r="173" spans="1:7" ht="33" x14ac:dyDescent="0.3">
      <c r="A173" s="8" t="s">
        <v>152</v>
      </c>
      <c r="B173" s="62">
        <v>1</v>
      </c>
      <c r="C173" s="62"/>
      <c r="D173" s="63" t="s">
        <v>568</v>
      </c>
      <c r="E173" s="62"/>
      <c r="F173" s="62"/>
    </row>
    <row r="174" spans="1:7" ht="33" x14ac:dyDescent="0.3">
      <c r="A174" s="7" t="s">
        <v>74</v>
      </c>
      <c r="B174" s="265">
        <v>1</v>
      </c>
      <c r="C174" s="62"/>
      <c r="D174" s="63" t="s">
        <v>567</v>
      </c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7" t="s">
        <v>34</v>
      </c>
      <c r="B177" s="528"/>
      <c r="C177" s="529"/>
      <c r="D177" s="97">
        <f>SUM(B173:C176)</f>
        <v>6</v>
      </c>
    </row>
    <row r="178" spans="1:7" x14ac:dyDescent="0.3">
      <c r="A178" s="527" t="s">
        <v>251</v>
      </c>
      <c r="B178" s="528"/>
      <c r="C178" s="529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2" t="s">
        <v>65</v>
      </c>
      <c r="B180" s="533"/>
      <c r="C180" s="533"/>
      <c r="D180" s="533"/>
      <c r="E180" s="533"/>
      <c r="F180" s="533"/>
    </row>
    <row r="181" spans="1:7" ht="66" x14ac:dyDescent="0.3">
      <c r="A181" s="30" t="s">
        <v>270</v>
      </c>
      <c r="B181" s="62">
        <v>0</v>
      </c>
      <c r="C181" s="62"/>
      <c r="D181" s="63" t="s">
        <v>569</v>
      </c>
      <c r="E181" s="63" t="s">
        <v>570</v>
      </c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7" t="s">
        <v>34</v>
      </c>
      <c r="B186" s="528"/>
      <c r="C186" s="529"/>
      <c r="D186" s="97">
        <f>SUM(B181:C185)</f>
        <v>8</v>
      </c>
    </row>
    <row r="187" spans="1:7" x14ac:dyDescent="0.3">
      <c r="A187" s="527" t="s">
        <v>251</v>
      </c>
      <c r="B187" s="528"/>
      <c r="C187" s="529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2" t="s">
        <v>177</v>
      </c>
      <c r="B189" s="533"/>
      <c r="C189" s="533"/>
      <c r="D189" s="533"/>
      <c r="E189" s="533"/>
      <c r="F189" s="533"/>
    </row>
    <row r="190" spans="1:7" x14ac:dyDescent="0.3">
      <c r="A190" s="30" t="s">
        <v>309</v>
      </c>
      <c r="B190" s="62">
        <v>2</v>
      </c>
      <c r="C190" s="62"/>
      <c r="D190" s="265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49.5" x14ac:dyDescent="0.3">
      <c r="A192" s="8" t="s">
        <v>267</v>
      </c>
      <c r="B192" s="265">
        <v>1</v>
      </c>
      <c r="C192" s="62"/>
      <c r="D192" s="63" t="s">
        <v>571</v>
      </c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27" t="s">
        <v>34</v>
      </c>
      <c r="B194" s="528"/>
      <c r="C194" s="529"/>
      <c r="D194" s="40">
        <f>SUM(B190:C193)</f>
        <v>7</v>
      </c>
    </row>
    <row r="195" spans="1:6" x14ac:dyDescent="0.3">
      <c r="A195" s="527" t="s">
        <v>251</v>
      </c>
      <c r="B195" s="528"/>
      <c r="C195" s="529"/>
      <c r="D195" s="21">
        <f>D194/(COUNT(B190:C193)*2)</f>
        <v>0.875</v>
      </c>
    </row>
    <row r="197" spans="1:6" ht="18" x14ac:dyDescent="0.35">
      <c r="A197" s="43" t="s">
        <v>422</v>
      </c>
      <c r="B197" s="42"/>
      <c r="C197" s="42"/>
      <c r="D197" s="104">
        <v>0.28999999999999998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173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0.70901639344262291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2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1"/>
      <c r="E1" s="511"/>
      <c r="F1" s="511"/>
      <c r="G1" s="511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2" t="s">
        <v>151</v>
      </c>
      <c r="B7" s="512"/>
      <c r="C7" s="512"/>
      <c r="D7" s="512"/>
      <c r="E7" s="512"/>
      <c r="F7" s="512"/>
      <c r="G7" s="111"/>
    </row>
    <row r="8" spans="1:7" ht="22.5" x14ac:dyDescent="0.45">
      <c r="A8" s="513" t="str">
        <f>'Page de garde'!D18</f>
        <v>BIZERTE</v>
      </c>
      <c r="B8" s="513"/>
      <c r="C8" s="513"/>
      <c r="D8" s="513"/>
      <c r="E8" s="513"/>
      <c r="F8" s="513"/>
      <c r="G8" s="111"/>
    </row>
    <row r="9" spans="1:7" ht="22.5" x14ac:dyDescent="0.45">
      <c r="A9" s="112" t="s">
        <v>39</v>
      </c>
      <c r="B9" s="514"/>
      <c r="C9" s="514"/>
      <c r="D9" s="514"/>
      <c r="E9" s="514"/>
      <c r="F9" s="514"/>
      <c r="G9" s="111"/>
    </row>
    <row r="10" spans="1:7" ht="22.5" x14ac:dyDescent="0.45">
      <c r="A10" s="113" t="s">
        <v>41</v>
      </c>
      <c r="B10" s="515"/>
      <c r="C10" s="515"/>
      <c r="D10" s="515"/>
      <c r="E10" s="515"/>
      <c r="F10" s="515"/>
      <c r="G10" s="111"/>
    </row>
    <row r="11" spans="1:7" ht="22.5" x14ac:dyDescent="0.45">
      <c r="A11" s="112" t="s">
        <v>40</v>
      </c>
      <c r="B11" s="510"/>
      <c r="C11" s="510"/>
      <c r="D11" s="510"/>
      <c r="E11" s="510"/>
      <c r="F11" s="510"/>
      <c r="G11" s="111"/>
    </row>
    <row r="12" spans="1:7" ht="22.5" x14ac:dyDescent="0.45">
      <c r="A12" s="112" t="s">
        <v>200</v>
      </c>
      <c r="B12" s="516">
        <f>D730</f>
        <v>-0.5</v>
      </c>
      <c r="C12" s="516"/>
      <c r="D12" s="516"/>
      <c r="E12" s="516"/>
      <c r="F12" s="516"/>
      <c r="G12" s="111"/>
    </row>
    <row r="13" spans="1:7" ht="22.5" x14ac:dyDescent="0.45">
      <c r="A13" s="110"/>
      <c r="B13" s="108"/>
      <c r="C13" s="108"/>
      <c r="D13" s="511"/>
      <c r="E13" s="511"/>
      <c r="F13" s="511"/>
      <c r="G13" s="51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6" t="s">
        <v>28</v>
      </c>
      <c r="B17" s="447" t="s">
        <v>29</v>
      </c>
      <c r="C17" s="447"/>
      <c r="D17" s="447" t="s">
        <v>42</v>
      </c>
      <c r="E17" s="448" t="s">
        <v>266</v>
      </c>
      <c r="F17" s="448" t="s">
        <v>300</v>
      </c>
      <c r="G17" s="114"/>
    </row>
    <row r="18" spans="1:8" ht="16.5" customHeight="1" x14ac:dyDescent="0.4">
      <c r="A18" s="446"/>
      <c r="B18" s="118" t="s">
        <v>32</v>
      </c>
      <c r="C18" s="118" t="s">
        <v>31</v>
      </c>
      <c r="D18" s="447"/>
      <c r="E18" s="448"/>
      <c r="F18" s="44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2" t="s">
        <v>16</v>
      </c>
      <c r="B29" s="553"/>
      <c r="C29" s="553"/>
      <c r="D29" s="553"/>
      <c r="E29" s="553"/>
      <c r="F29" s="553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2" t="s">
        <v>311</v>
      </c>
      <c r="B38" s="553"/>
      <c r="C38" s="553"/>
      <c r="D38" s="553"/>
      <c r="E38" s="553"/>
      <c r="F38" s="553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6" t="s">
        <v>28</v>
      </c>
      <c r="B52" s="447" t="s">
        <v>29</v>
      </c>
      <c r="C52" s="447"/>
      <c r="D52" s="447" t="s">
        <v>42</v>
      </c>
      <c r="E52" s="448" t="s">
        <v>266</v>
      </c>
      <c r="F52" s="448" t="s">
        <v>302</v>
      </c>
      <c r="G52" s="129"/>
    </row>
    <row r="53" spans="1:7" ht="21" x14ac:dyDescent="0.4">
      <c r="A53" s="446"/>
      <c r="B53" s="118" t="s">
        <v>32</v>
      </c>
      <c r="C53" s="118" t="s">
        <v>31</v>
      </c>
      <c r="D53" s="447"/>
      <c r="E53" s="448"/>
      <c r="F53" s="44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521" t="s">
        <v>351</v>
      </c>
      <c r="B65" s="521"/>
      <c r="C65" s="521"/>
      <c r="D65" s="521"/>
      <c r="E65" s="521"/>
      <c r="F65" s="521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0</v>
      </c>
      <c r="C77" s="142">
        <f>IF(B77=0, -2, "0")</f>
        <v>-2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0</v>
      </c>
      <c r="C78" s="142">
        <f>IF(B78=0, -2, "0")</f>
        <v>-2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>
        <v>0</v>
      </c>
      <c r="C79" s="142">
        <f>IF(B79=0, -2, "0")</f>
        <v>-2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1"/>
      <c r="B83" s="441"/>
      <c r="C83" s="441"/>
      <c r="D83" s="441"/>
      <c r="E83" s="441"/>
      <c r="F83" s="441"/>
      <c r="G83" s="441"/>
    </row>
    <row r="84" spans="1:7" ht="45" customHeight="1" x14ac:dyDescent="0.45">
      <c r="A84" s="522" t="s">
        <v>352</v>
      </c>
      <c r="B84" s="522"/>
      <c r="C84" s="522"/>
      <c r="D84" s="522"/>
      <c r="E84" s="522"/>
      <c r="F84" s="522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7"/>
      <c r="B103" s="435"/>
      <c r="C103" s="435"/>
      <c r="D103" s="435"/>
      <c r="E103" s="435"/>
      <c r="F103" s="442"/>
      <c r="G103" s="173"/>
    </row>
    <row r="104" spans="1:7" s="80" customFormat="1" ht="46.5" customHeight="1" x14ac:dyDescent="0.4">
      <c r="A104" s="521" t="s">
        <v>353</v>
      </c>
      <c r="B104" s="521"/>
      <c r="C104" s="521"/>
      <c r="D104" s="521"/>
      <c r="E104" s="521"/>
      <c r="F104" s="521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3"/>
      <c r="B111" s="444"/>
      <c r="C111" s="444"/>
      <c r="D111" s="444"/>
      <c r="E111" s="444"/>
      <c r="F111" s="445"/>
      <c r="G111" s="129"/>
    </row>
    <row r="112" spans="1:7" s="80" customFormat="1" ht="39.75" customHeight="1" x14ac:dyDescent="0.4">
      <c r="A112" s="521" t="s">
        <v>390</v>
      </c>
      <c r="B112" s="521"/>
      <c r="C112" s="521"/>
      <c r="D112" s="521"/>
      <c r="E112" s="521"/>
      <c r="F112" s="521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5"/>
      <c r="B120" s="435"/>
      <c r="C120" s="435"/>
      <c r="D120" s="435"/>
      <c r="E120" s="435"/>
      <c r="F120" s="435"/>
      <c r="G120" s="173"/>
    </row>
    <row r="121" spans="1:7" ht="22.5" x14ac:dyDescent="0.4">
      <c r="A121" s="521" t="s">
        <v>311</v>
      </c>
      <c r="B121" s="521"/>
      <c r="C121" s="521"/>
      <c r="D121" s="521"/>
      <c r="E121" s="521"/>
      <c r="F121" s="521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-12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36"/>
      <c r="B132" s="436"/>
      <c r="C132" s="436"/>
      <c r="D132" s="436"/>
      <c r="E132" s="436"/>
      <c r="F132" s="436"/>
      <c r="G132" s="114"/>
    </row>
    <row r="133" spans="1:16384" ht="22.5" customHeight="1" x14ac:dyDescent="0.4">
      <c r="A133" s="523" t="s">
        <v>424</v>
      </c>
      <c r="B133" s="523"/>
      <c r="C133" s="523"/>
      <c r="D133" s="523"/>
      <c r="E133" s="523"/>
      <c r="F133" s="523"/>
      <c r="G133" s="114"/>
    </row>
    <row r="134" spans="1:16384" ht="22.5" customHeight="1" x14ac:dyDescent="0.4">
      <c r="A134" s="524"/>
      <c r="B134" s="524"/>
      <c r="C134" s="524"/>
      <c r="D134" s="524"/>
      <c r="E134" s="524"/>
      <c r="F134" s="524"/>
      <c r="G134" s="114"/>
    </row>
    <row r="135" spans="1:16384" s="326" customFormat="1" ht="22.5" customHeight="1" x14ac:dyDescent="0.25">
      <c r="A135" s="446" t="s">
        <v>28</v>
      </c>
      <c r="B135" s="447" t="s">
        <v>29</v>
      </c>
      <c r="C135" s="447"/>
      <c r="D135" s="447" t="s">
        <v>42</v>
      </c>
      <c r="E135" s="448" t="s">
        <v>266</v>
      </c>
      <c r="F135" s="448" t="s">
        <v>302</v>
      </c>
    </row>
    <row r="136" spans="1:16384" s="326" customFormat="1" ht="22.5" customHeight="1" x14ac:dyDescent="0.25">
      <c r="A136" s="446"/>
      <c r="B136" s="118" t="s">
        <v>32</v>
      </c>
      <c r="C136" s="118" t="s">
        <v>31</v>
      </c>
      <c r="D136" s="447"/>
      <c r="E136" s="448"/>
      <c r="F136" s="44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5" t="s">
        <v>461</v>
      </c>
      <c r="B139" s="525"/>
      <c r="C139" s="525"/>
      <c r="D139" s="525"/>
      <c r="E139" s="525"/>
      <c r="F139" s="525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7"/>
      <c r="B165" s="435"/>
      <c r="C165" s="435"/>
      <c r="D165" s="435"/>
      <c r="E165" s="435"/>
      <c r="F165" s="435"/>
      <c r="G165" s="114"/>
    </row>
    <row r="166" spans="1:7" ht="32.25" customHeight="1" x14ac:dyDescent="0.4">
      <c r="A166" s="525" t="s">
        <v>462</v>
      </c>
      <c r="B166" s="525"/>
      <c r="C166" s="525"/>
      <c r="D166" s="525"/>
      <c r="E166" s="525"/>
      <c r="F166" s="525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8"/>
      <c r="B176" s="439"/>
      <c r="C176" s="439"/>
      <c r="D176" s="439"/>
      <c r="E176" s="439"/>
      <c r="F176" s="439"/>
      <c r="G176" s="114"/>
    </row>
    <row r="177" spans="1:7" ht="32.25" customHeight="1" x14ac:dyDescent="0.4">
      <c r="A177" s="525" t="s">
        <v>311</v>
      </c>
      <c r="B177" s="525"/>
      <c r="C177" s="525"/>
      <c r="D177" s="525"/>
      <c r="E177" s="525"/>
      <c r="F177" s="525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5"/>
      <c r="C186" s="47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0"/>
      <c r="B188" s="440"/>
      <c r="C188" s="440"/>
      <c r="D188" s="440"/>
      <c r="E188" s="440"/>
      <c r="F188" s="44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6" t="s">
        <v>28</v>
      </c>
      <c r="B191" s="447" t="s">
        <v>29</v>
      </c>
      <c r="C191" s="447"/>
      <c r="D191" s="447" t="s">
        <v>42</v>
      </c>
      <c r="E191" s="448" t="s">
        <v>266</v>
      </c>
      <c r="F191" s="448" t="s">
        <v>302</v>
      </c>
      <c r="G191" s="114"/>
    </row>
    <row r="192" spans="1:7" ht="21" x14ac:dyDescent="0.4">
      <c r="A192" s="446"/>
      <c r="B192" s="118" t="s">
        <v>32</v>
      </c>
      <c r="C192" s="118" t="s">
        <v>31</v>
      </c>
      <c r="D192" s="447"/>
      <c r="E192" s="448"/>
      <c r="F192" s="44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0" t="s">
        <v>34</v>
      </c>
      <c r="B203" s="461"/>
      <c r="C203" s="46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0" t="s">
        <v>34</v>
      </c>
      <c r="B227" s="461"/>
      <c r="C227" s="46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7" t="s">
        <v>311</v>
      </c>
      <c r="B236" s="518"/>
      <c r="C236" s="518"/>
      <c r="D236" s="51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60" t="s">
        <v>34</v>
      </c>
      <c r="B245" s="461"/>
      <c r="C245" s="46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6" t="s">
        <v>28</v>
      </c>
      <c r="B253" s="447" t="s">
        <v>29</v>
      </c>
      <c r="C253" s="447"/>
      <c r="D253" s="447" t="s">
        <v>42</v>
      </c>
      <c r="E253" s="448" t="s">
        <v>266</v>
      </c>
      <c r="F253" s="448" t="s">
        <v>302</v>
      </c>
      <c r="G253" s="129"/>
    </row>
    <row r="254" spans="1:7" ht="21" x14ac:dyDescent="0.4">
      <c r="A254" s="446"/>
      <c r="B254" s="118" t="s">
        <v>32</v>
      </c>
      <c r="C254" s="118" t="s">
        <v>31</v>
      </c>
      <c r="D254" s="447"/>
      <c r="E254" s="448"/>
      <c r="F254" s="44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0" t="s">
        <v>34</v>
      </c>
      <c r="B265" s="461"/>
      <c r="C265" s="46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8"/>
      <c r="B290" s="468"/>
      <c r="C290" s="468"/>
      <c r="D290" s="468"/>
      <c r="E290" s="468"/>
      <c r="F290" s="468"/>
      <c r="G290" s="129"/>
    </row>
    <row r="291" spans="1:7" s="80" customFormat="1" ht="31.5" customHeight="1" x14ac:dyDescent="0.4">
      <c r="A291" s="520" t="s">
        <v>311</v>
      </c>
      <c r="B291" s="520"/>
      <c r="C291" s="520"/>
      <c r="D291" s="520"/>
      <c r="E291" s="520"/>
      <c r="F291" s="520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6" t="s">
        <v>28</v>
      </c>
      <c r="B308" s="447" t="s">
        <v>29</v>
      </c>
      <c r="C308" s="447"/>
      <c r="D308" s="447" t="s">
        <v>42</v>
      </c>
      <c r="E308" s="448" t="s">
        <v>266</v>
      </c>
      <c r="F308" s="448" t="s">
        <v>302</v>
      </c>
      <c r="G308" s="129"/>
    </row>
    <row r="309" spans="1:7" ht="21" x14ac:dyDescent="0.4">
      <c r="A309" s="446"/>
      <c r="B309" s="118" t="s">
        <v>32</v>
      </c>
      <c r="C309" s="118" t="s">
        <v>31</v>
      </c>
      <c r="D309" s="447"/>
      <c r="E309" s="448"/>
      <c r="F309" s="44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9"/>
      <c r="B357" s="459"/>
      <c r="C357" s="459"/>
      <c r="D357" s="459"/>
      <c r="E357" s="459"/>
      <c r="F357" s="459"/>
      <c r="G357" s="459"/>
    </row>
    <row r="358" spans="1:7" ht="32.25" customHeight="1" x14ac:dyDescent="0.4">
      <c r="A358" s="504" t="s">
        <v>311</v>
      </c>
      <c r="B358" s="504"/>
      <c r="C358" s="504"/>
      <c r="D358" s="504"/>
      <c r="E358" s="504"/>
      <c r="F358" s="50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6" t="s">
        <v>28</v>
      </c>
      <c r="B375" s="447" t="s">
        <v>29</v>
      </c>
      <c r="C375" s="447"/>
      <c r="D375" s="447" t="s">
        <v>42</v>
      </c>
      <c r="E375" s="448" t="s">
        <v>266</v>
      </c>
      <c r="F375" s="448" t="s">
        <v>302</v>
      </c>
      <c r="G375" s="173"/>
    </row>
    <row r="376" spans="1:7" s="260" customFormat="1" ht="21" x14ac:dyDescent="0.4">
      <c r="A376" s="446"/>
      <c r="B376" s="118" t="s">
        <v>32</v>
      </c>
      <c r="C376" s="118" t="s">
        <v>31</v>
      </c>
      <c r="D376" s="447"/>
      <c r="E376" s="448"/>
      <c r="F376" s="44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2"/>
      <c r="B415" s="441"/>
      <c r="C415" s="441"/>
      <c r="D415" s="441"/>
      <c r="E415" s="441"/>
      <c r="F415" s="441"/>
      <c r="G415" s="441"/>
    </row>
    <row r="416" spans="1:7" s="260" customFormat="1" ht="24.75" x14ac:dyDescent="0.4">
      <c r="A416" s="507" t="s">
        <v>320</v>
      </c>
      <c r="B416" s="507"/>
      <c r="C416" s="507"/>
      <c r="D416" s="507"/>
      <c r="E416" s="507"/>
      <c r="F416" s="50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6" t="s">
        <v>28</v>
      </c>
      <c r="B433" s="447" t="s">
        <v>29</v>
      </c>
      <c r="C433" s="447"/>
      <c r="D433" s="447" t="s">
        <v>42</v>
      </c>
      <c r="E433" s="448" t="s">
        <v>266</v>
      </c>
      <c r="F433" s="448" t="s">
        <v>302</v>
      </c>
      <c r="G433" s="129"/>
    </row>
    <row r="434" spans="1:7" ht="21" x14ac:dyDescent="0.4">
      <c r="A434" s="446"/>
      <c r="B434" s="118" t="s">
        <v>32</v>
      </c>
      <c r="C434" s="118" t="s">
        <v>31</v>
      </c>
      <c r="D434" s="447"/>
      <c r="E434" s="448"/>
      <c r="F434" s="44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7" t="s">
        <v>311</v>
      </c>
      <c r="B464" s="507"/>
      <c r="C464" s="507"/>
      <c r="D464" s="507"/>
      <c r="E464" s="507"/>
      <c r="F464" s="50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8" t="s">
        <v>425</v>
      </c>
      <c r="B478" s="508"/>
      <c r="C478" s="508"/>
      <c r="D478" s="508"/>
      <c r="E478" s="508"/>
      <c r="F478" s="50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8" t="s">
        <v>28</v>
      </c>
      <c r="B480" s="479" t="s">
        <v>29</v>
      </c>
      <c r="C480" s="479"/>
      <c r="D480" s="479" t="s">
        <v>42</v>
      </c>
      <c r="E480" s="480" t="s">
        <v>266</v>
      </c>
      <c r="F480" s="480" t="s">
        <v>302</v>
      </c>
      <c r="G480" s="114"/>
    </row>
    <row r="481" spans="1:7" ht="21" x14ac:dyDescent="0.4">
      <c r="A481" s="478"/>
      <c r="B481" s="320" t="s">
        <v>32</v>
      </c>
      <c r="C481" s="320" t="s">
        <v>31</v>
      </c>
      <c r="D481" s="479"/>
      <c r="E481" s="480"/>
      <c r="F481" s="48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9" t="s">
        <v>52</v>
      </c>
      <c r="B483" s="469"/>
      <c r="C483" s="469"/>
      <c r="D483" s="469"/>
      <c r="E483" s="469"/>
      <c r="F483" s="46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6" t="s">
        <v>463</v>
      </c>
      <c r="B491" s="467"/>
      <c r="C491" s="467"/>
      <c r="D491" s="467"/>
      <c r="E491" s="467"/>
      <c r="F491" s="46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1"/>
      <c r="B517" s="491"/>
      <c r="C517" s="491"/>
      <c r="D517" s="491"/>
      <c r="E517" s="491"/>
      <c r="F517" s="491"/>
      <c r="G517" s="491"/>
    </row>
    <row r="518" spans="1:7" ht="26.25" customHeight="1" x14ac:dyDescent="0.5">
      <c r="A518" s="369" t="s">
        <v>311</v>
      </c>
      <c r="B518" s="503"/>
      <c r="C518" s="503"/>
      <c r="D518" s="503"/>
      <c r="E518" s="503"/>
      <c r="F518" s="50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9" t="s">
        <v>97</v>
      </c>
      <c r="B530" s="509"/>
      <c r="C530" s="509"/>
      <c r="D530" s="509"/>
      <c r="E530" s="509"/>
      <c r="F530" s="50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4" t="s">
        <v>28</v>
      </c>
      <c r="B532" s="486" t="s">
        <v>29</v>
      </c>
      <c r="C532" s="487"/>
      <c r="D532" s="447" t="s">
        <v>42</v>
      </c>
      <c r="E532" s="448" t="s">
        <v>266</v>
      </c>
      <c r="F532" s="448" t="s">
        <v>302</v>
      </c>
      <c r="G532" s="114"/>
    </row>
    <row r="533" spans="1:7" ht="21" x14ac:dyDescent="0.4">
      <c r="A533" s="485"/>
      <c r="B533" s="315" t="s">
        <v>32</v>
      </c>
      <c r="C533" s="316" t="s">
        <v>31</v>
      </c>
      <c r="D533" s="447"/>
      <c r="E533" s="448"/>
      <c r="F533" s="44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5"/>
      <c r="D535" s="505"/>
      <c r="E535" s="505"/>
      <c r="F535" s="50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0" t="s">
        <v>34</v>
      </c>
      <c r="B542" s="461"/>
      <c r="C542" s="46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0" t="s">
        <v>33</v>
      </c>
      <c r="B543" s="461"/>
      <c r="C543" s="46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6"/>
      <c r="B556" s="459"/>
      <c r="C556" s="459"/>
      <c r="D556" s="459"/>
      <c r="E556" s="459"/>
      <c r="F556" s="459"/>
      <c r="G556" s="459"/>
    </row>
    <row r="557" spans="1:7" ht="35.25" customHeight="1" x14ac:dyDescent="0.4">
      <c r="A557" s="371" t="s">
        <v>311</v>
      </c>
      <c r="B557" s="337"/>
      <c r="C557" s="457"/>
      <c r="D557" s="457"/>
      <c r="E557" s="457"/>
      <c r="F557" s="45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52" t="s">
        <v>34</v>
      </c>
      <c r="B566" s="452"/>
      <c r="C566" s="453"/>
      <c r="D566" s="378">
        <f>SUM(B558:C565,B546:C555)</f>
        <v>0</v>
      </c>
      <c r="E566" s="108"/>
      <c r="F566" s="114"/>
      <c r="G566" s="114"/>
    </row>
    <row r="567" spans="1:7" ht="21" x14ac:dyDescent="0.4">
      <c r="A567" s="452" t="s">
        <v>33</v>
      </c>
      <c r="B567" s="452"/>
      <c r="C567" s="45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65" t="s">
        <v>19</v>
      </c>
      <c r="B573" s="465"/>
      <c r="C573" s="465"/>
      <c r="D573" s="465"/>
      <c r="E573" s="465"/>
      <c r="F573" s="46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8" t="s">
        <v>28</v>
      </c>
      <c r="B575" s="479" t="s">
        <v>29</v>
      </c>
      <c r="C575" s="479"/>
      <c r="D575" s="479" t="s">
        <v>42</v>
      </c>
      <c r="E575" s="480" t="s">
        <v>266</v>
      </c>
      <c r="F575" s="480" t="s">
        <v>302</v>
      </c>
      <c r="G575" s="114"/>
    </row>
    <row r="576" spans="1:7" ht="21" x14ac:dyDescent="0.4">
      <c r="A576" s="478"/>
      <c r="B576" s="320" t="s">
        <v>32</v>
      </c>
      <c r="C576" s="320" t="s">
        <v>31</v>
      </c>
      <c r="D576" s="479"/>
      <c r="E576" s="480"/>
      <c r="F576" s="48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2" t="s">
        <v>34</v>
      </c>
      <c r="B588" s="452"/>
      <c r="C588" s="453"/>
      <c r="D588" s="378">
        <f>SUM(B579:C587)</f>
        <v>0</v>
      </c>
      <c r="E588" s="108"/>
      <c r="F588" s="114"/>
      <c r="G588" s="114"/>
    </row>
    <row r="589" spans="1:7" ht="21" x14ac:dyDescent="0.4">
      <c r="A589" s="452" t="s">
        <v>33</v>
      </c>
      <c r="B589" s="452"/>
      <c r="C589" s="45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52" t="s">
        <v>34</v>
      </c>
      <c r="B606" s="452"/>
      <c r="C606" s="453"/>
      <c r="D606" s="378">
        <f>SUM(B592:C605)</f>
        <v>0</v>
      </c>
      <c r="E606" s="108"/>
      <c r="F606" s="114"/>
      <c r="G606" s="114"/>
    </row>
    <row r="607" spans="1:7" ht="21" x14ac:dyDescent="0.4">
      <c r="A607" s="452" t="s">
        <v>33</v>
      </c>
      <c r="B607" s="452"/>
      <c r="C607" s="45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4" t="s">
        <v>170</v>
      </c>
      <c r="B610" s="455"/>
      <c r="C610" s="45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5" t="s">
        <v>8</v>
      </c>
      <c r="B612" s="465"/>
      <c r="C612" s="465"/>
      <c r="D612" s="465"/>
      <c r="E612" s="465"/>
      <c r="F612" s="46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6" t="s">
        <v>28</v>
      </c>
      <c r="B614" s="447" t="s">
        <v>29</v>
      </c>
      <c r="C614" s="447"/>
      <c r="D614" s="447" t="s">
        <v>42</v>
      </c>
      <c r="E614" s="448" t="s">
        <v>266</v>
      </c>
      <c r="F614" s="448" t="s">
        <v>302</v>
      </c>
      <c r="G614" s="114"/>
    </row>
    <row r="615" spans="1:7" ht="18.75" customHeight="1" x14ac:dyDescent="0.4">
      <c r="A615" s="446"/>
      <c r="B615" s="118" t="s">
        <v>32</v>
      </c>
      <c r="C615" s="118" t="s">
        <v>31</v>
      </c>
      <c r="D615" s="447"/>
      <c r="E615" s="448"/>
      <c r="F615" s="44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3"/>
      <c r="D617" s="463"/>
      <c r="E617" s="463"/>
      <c r="F617" s="46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2" t="s">
        <v>34</v>
      </c>
      <c r="B627" s="452"/>
      <c r="C627" s="452"/>
      <c r="D627" s="378">
        <f>SUM(B618:C626)</f>
        <v>0</v>
      </c>
      <c r="E627" s="489"/>
      <c r="F627" s="468"/>
      <c r="G627" s="129"/>
    </row>
    <row r="628" spans="1:7" ht="21" x14ac:dyDescent="0.4">
      <c r="A628" s="452" t="s">
        <v>33</v>
      </c>
      <c r="B628" s="452"/>
      <c r="C628" s="452"/>
      <c r="D628" s="388" t="e">
        <f>D627/(COUNT(B618:C626)*2)</f>
        <v>#DIV/0!</v>
      </c>
      <c r="E628" s="490"/>
      <c r="F628" s="491"/>
      <c r="G628" s="129"/>
    </row>
    <row r="629" spans="1:7" ht="21" x14ac:dyDescent="0.4">
      <c r="A629" s="325"/>
      <c r="B629" s="135"/>
      <c r="C629" s="488"/>
      <c r="D629" s="488"/>
      <c r="E629" s="488"/>
      <c r="F629" s="48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0" t="s">
        <v>34</v>
      </c>
      <c r="B639" s="461"/>
      <c r="C639" s="46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3"/>
      <c r="D642" s="463"/>
      <c r="E642" s="463"/>
      <c r="F642" s="46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0" t="s">
        <v>34</v>
      </c>
      <c r="B650" s="461"/>
      <c r="C650" s="46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63"/>
      <c r="C653" s="463"/>
      <c r="D653" s="463"/>
      <c r="E653" s="463"/>
      <c r="F653" s="46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8" t="s">
        <v>311</v>
      </c>
      <c r="B661" s="499"/>
      <c r="C661" s="499"/>
      <c r="D661" s="499"/>
      <c r="E661" s="499"/>
      <c r="F661" s="50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5" t="s">
        <v>356</v>
      </c>
      <c r="B676" s="465"/>
      <c r="C676" s="465"/>
      <c r="D676" s="465"/>
      <c r="E676" s="465"/>
      <c r="F676" s="46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6" t="s">
        <v>28</v>
      </c>
      <c r="B678" s="447" t="s">
        <v>29</v>
      </c>
      <c r="C678" s="447"/>
      <c r="D678" s="447" t="s">
        <v>42</v>
      </c>
      <c r="E678" s="448" t="s">
        <v>266</v>
      </c>
      <c r="F678" s="448" t="s">
        <v>302</v>
      </c>
      <c r="G678" s="129"/>
    </row>
    <row r="679" spans="1:7" ht="21" x14ac:dyDescent="0.4">
      <c r="A679" s="446"/>
      <c r="B679" s="118" t="s">
        <v>32</v>
      </c>
      <c r="C679" s="118" t="s">
        <v>31</v>
      </c>
      <c r="D679" s="447"/>
      <c r="E679" s="448"/>
      <c r="F679" s="44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1" t="s">
        <v>459</v>
      </c>
      <c r="B704" s="501"/>
      <c r="C704" s="501"/>
      <c r="D704" s="501"/>
      <c r="E704" s="501"/>
      <c r="F704" s="50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2" t="s">
        <v>28</v>
      </c>
      <c r="B706" s="486" t="s">
        <v>29</v>
      </c>
      <c r="C706" s="486"/>
      <c r="D706" s="447" t="s">
        <v>42</v>
      </c>
      <c r="E706" s="448" t="s">
        <v>266</v>
      </c>
      <c r="F706" s="448" t="s">
        <v>302</v>
      </c>
      <c r="G706" s="274"/>
    </row>
    <row r="707" spans="1:7" ht="21" x14ac:dyDescent="0.4">
      <c r="A707" s="473"/>
      <c r="B707" s="383" t="s">
        <v>32</v>
      </c>
      <c r="C707" s="383" t="s">
        <v>31</v>
      </c>
      <c r="D707" s="447"/>
      <c r="E707" s="448"/>
      <c r="F707" s="44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9" t="s">
        <v>306</v>
      </c>
      <c r="B709" s="450"/>
      <c r="C709" s="450"/>
      <c r="D709" s="450"/>
      <c r="E709" s="450"/>
      <c r="F709" s="451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0"/>
      <c r="C715" s="47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0"/>
      <c r="C716" s="47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9" t="s">
        <v>307</v>
      </c>
      <c r="B718" s="450"/>
      <c r="C718" s="450"/>
      <c r="D718" s="450"/>
      <c r="E718" s="450"/>
      <c r="F718" s="451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7"/>
      <c r="E1" s="547"/>
      <c r="F1" s="547"/>
      <c r="G1" s="54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8" t="s">
        <v>46</v>
      </c>
      <c r="B6" s="548"/>
      <c r="C6" s="548"/>
      <c r="D6" s="548"/>
      <c r="E6" s="548"/>
      <c r="F6" s="548"/>
      <c r="G6" s="92"/>
    </row>
    <row r="7" spans="1:7" s="258" customFormat="1" ht="21.75" customHeight="1" x14ac:dyDescent="0.45">
      <c r="A7" s="549" t="str">
        <f>'Page de garde'!D18</f>
        <v>BIZERTE</v>
      </c>
      <c r="B7" s="549"/>
      <c r="C7" s="549"/>
      <c r="D7" s="549"/>
      <c r="E7" s="549"/>
      <c r="F7" s="549"/>
      <c r="G7" s="92"/>
    </row>
    <row r="8" spans="1:7" s="258" customFormat="1" ht="24" x14ac:dyDescent="0.45">
      <c r="A8" s="4" t="s">
        <v>39</v>
      </c>
      <c r="B8" s="550" t="str">
        <f>'A1 Exploitation'!B9:F9</f>
        <v>Dr Hend KAMOUN</v>
      </c>
      <c r="C8" s="550"/>
      <c r="D8" s="550"/>
      <c r="E8" s="550"/>
      <c r="F8" s="550"/>
      <c r="G8" s="92"/>
    </row>
    <row r="9" spans="1:7" s="258" customFormat="1" ht="24" x14ac:dyDescent="0.45">
      <c r="A9" s="5" t="s">
        <v>41</v>
      </c>
      <c r="B9" s="551" t="str">
        <f>'A1 Exploitation'!B10:F10</f>
        <v>Directeur du magasin et chefs rayons</v>
      </c>
      <c r="C9" s="551"/>
      <c r="D9" s="551"/>
      <c r="E9" s="551"/>
      <c r="F9" s="551"/>
      <c r="G9" s="92"/>
    </row>
    <row r="10" spans="1:7" s="258" customFormat="1" ht="24" x14ac:dyDescent="0.45">
      <c r="A10" s="4" t="s">
        <v>40</v>
      </c>
      <c r="B10" s="546">
        <f>'A1 Exploitation'!B11:F11</f>
        <v>43543</v>
      </c>
      <c r="C10" s="546"/>
      <c r="D10" s="546"/>
      <c r="E10" s="546"/>
      <c r="F10" s="546"/>
      <c r="G10" s="92"/>
    </row>
    <row r="11" spans="1:7" s="258" customFormat="1" ht="24" x14ac:dyDescent="0.45">
      <c r="A11" s="4" t="s">
        <v>250</v>
      </c>
      <c r="B11" s="543" t="e">
        <f>D199</f>
        <v>#DIV/0!</v>
      </c>
      <c r="C11" s="543"/>
      <c r="D11" s="543"/>
      <c r="E11" s="543"/>
      <c r="F11" s="543"/>
      <c r="G11" s="92"/>
    </row>
    <row r="12" spans="1:7" s="258" customFormat="1" ht="22.5" x14ac:dyDescent="0.45">
      <c r="A12" s="1"/>
      <c r="D12" s="511"/>
      <c r="E12" s="511"/>
      <c r="F12" s="511"/>
      <c r="G12" s="511"/>
    </row>
    <row r="13" spans="1:7" s="258" customFormat="1" ht="11.25" customHeight="1" x14ac:dyDescent="0.3">
      <c r="A13" s="544" t="s">
        <v>28</v>
      </c>
      <c r="B13" s="545" t="s">
        <v>29</v>
      </c>
      <c r="C13" s="545"/>
      <c r="D13" s="545" t="s">
        <v>42</v>
      </c>
      <c r="E13" s="545" t="s">
        <v>160</v>
      </c>
      <c r="F13" s="545" t="s">
        <v>161</v>
      </c>
      <c r="G13" s="80"/>
    </row>
    <row r="14" spans="1:7" s="258" customFormat="1" ht="12.75" customHeight="1" x14ac:dyDescent="0.3">
      <c r="A14" s="544"/>
      <c r="B14" s="22" t="s">
        <v>32</v>
      </c>
      <c r="C14" s="22" t="s">
        <v>31</v>
      </c>
      <c r="D14" s="545"/>
      <c r="E14" s="545"/>
      <c r="F14" s="545"/>
      <c r="G14" s="94"/>
    </row>
    <row r="15" spans="1:7" x14ac:dyDescent="0.3">
      <c r="A15" s="534"/>
      <c r="B15" s="535"/>
      <c r="C15" s="535"/>
      <c r="D15" s="535"/>
      <c r="E15" s="535"/>
      <c r="F15" s="535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6"/>
      <c r="C22" s="537"/>
      <c r="D22" s="381">
        <f>SUM(B17:C21)</f>
        <v>0</v>
      </c>
    </row>
    <row r="23" spans="1:7" x14ac:dyDescent="0.3">
      <c r="A23" s="527" t="s">
        <v>251</v>
      </c>
      <c r="B23" s="528"/>
      <c r="C23" s="529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2" t="s">
        <v>4</v>
      </c>
      <c r="B25" s="533"/>
      <c r="C25" s="533"/>
      <c r="D25" s="533"/>
      <c r="E25" s="533"/>
      <c r="F25" s="53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7" t="s">
        <v>34</v>
      </c>
      <c r="B33" s="528"/>
      <c r="C33" s="529"/>
      <c r="D33" s="380">
        <f>SUM(B26:C32)</f>
        <v>0</v>
      </c>
    </row>
    <row r="34" spans="1:7" x14ac:dyDescent="0.3">
      <c r="A34" s="527" t="s">
        <v>251</v>
      </c>
      <c r="B34" s="528"/>
      <c r="C34" s="529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2" t="s">
        <v>180</v>
      </c>
      <c r="B36" s="533"/>
      <c r="C36" s="533"/>
      <c r="D36" s="533"/>
      <c r="E36" s="533"/>
      <c r="F36" s="53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7" t="s">
        <v>34</v>
      </c>
      <c r="B42" s="528"/>
      <c r="C42" s="529"/>
      <c r="D42" s="380">
        <f>SUM(B37:C41)</f>
        <v>0</v>
      </c>
      <c r="E42" s="259"/>
      <c r="F42" s="259"/>
      <c r="G42" s="93"/>
    </row>
    <row r="43" spans="1:7" s="10" customFormat="1" x14ac:dyDescent="0.3">
      <c r="A43" s="527" t="s">
        <v>251</v>
      </c>
      <c r="B43" s="528"/>
      <c r="C43" s="529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7" t="s">
        <v>34</v>
      </c>
      <c r="B52" s="528"/>
      <c r="C52" s="529"/>
      <c r="D52" s="380">
        <f>SUM(B46:C51)</f>
        <v>0</v>
      </c>
    </row>
    <row r="53" spans="1:7" x14ac:dyDescent="0.3">
      <c r="A53" s="527" t="s">
        <v>251</v>
      </c>
      <c r="B53" s="528"/>
      <c r="C53" s="529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2" t="s">
        <v>8</v>
      </c>
      <c r="B55" s="533"/>
      <c r="C55" s="533"/>
      <c r="D55" s="533"/>
      <c r="E55" s="533"/>
      <c r="F55" s="53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7" t="s">
        <v>34</v>
      </c>
      <c r="B63" s="528"/>
      <c r="C63" s="529"/>
      <c r="D63" s="380">
        <f>SUM(B56:C62)</f>
        <v>0</v>
      </c>
    </row>
    <row r="64" spans="1:7" x14ac:dyDescent="0.3">
      <c r="A64" s="527" t="s">
        <v>251</v>
      </c>
      <c r="B64" s="528"/>
      <c r="C64" s="529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2" t="s">
        <v>111</v>
      </c>
      <c r="B66" s="533"/>
      <c r="C66" s="533"/>
      <c r="D66" s="533"/>
      <c r="E66" s="533"/>
      <c r="F66" s="53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7" t="s">
        <v>34</v>
      </c>
      <c r="B84" s="528"/>
      <c r="C84" s="529"/>
      <c r="D84" s="380">
        <f>SUM(B67:C83)</f>
        <v>0</v>
      </c>
    </row>
    <row r="85" spans="1:7" x14ac:dyDescent="0.3">
      <c r="A85" s="527" t="s">
        <v>251</v>
      </c>
      <c r="B85" s="528"/>
      <c r="C85" s="529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2" t="s">
        <v>172</v>
      </c>
      <c r="B87" s="533"/>
      <c r="C87" s="533"/>
      <c r="D87" s="533"/>
      <c r="E87" s="533"/>
      <c r="F87" s="53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7" t="s">
        <v>34</v>
      </c>
      <c r="B102" s="528"/>
      <c r="C102" s="529"/>
      <c r="D102" s="380">
        <f>SUM(B88:C101)</f>
        <v>0</v>
      </c>
    </row>
    <row r="103" spans="1:7" x14ac:dyDescent="0.3">
      <c r="A103" s="527" t="s">
        <v>251</v>
      </c>
      <c r="B103" s="528"/>
      <c r="C103" s="529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2" t="s">
        <v>173</v>
      </c>
      <c r="B106" s="533"/>
      <c r="C106" s="533"/>
      <c r="D106" s="533"/>
      <c r="E106" s="533"/>
      <c r="F106" s="53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7" t="s">
        <v>34</v>
      </c>
      <c r="B118" s="528"/>
      <c r="C118" s="529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7" t="s">
        <v>251</v>
      </c>
      <c r="B119" s="528"/>
      <c r="C119" s="529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2" t="s">
        <v>156</v>
      </c>
      <c r="B121" s="533"/>
      <c r="C121" s="533"/>
      <c r="D121" s="533"/>
      <c r="E121" s="533"/>
      <c r="F121" s="53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7" t="s">
        <v>34</v>
      </c>
      <c r="B133" s="528"/>
      <c r="C133" s="529"/>
      <c r="D133" s="380">
        <f>SUM(B122:C132)</f>
        <v>0</v>
      </c>
    </row>
    <row r="134" spans="1:7" x14ac:dyDescent="0.3">
      <c r="A134" s="527" t="s">
        <v>251</v>
      </c>
      <c r="B134" s="528"/>
      <c r="C134" s="529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2" t="s">
        <v>61</v>
      </c>
      <c r="B136" s="533"/>
      <c r="C136" s="533"/>
      <c r="D136" s="533"/>
      <c r="E136" s="533"/>
      <c r="F136" s="53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7" t="s">
        <v>34</v>
      </c>
      <c r="B149" s="528"/>
      <c r="C149" s="529"/>
      <c r="D149" s="380">
        <f>SUM(B137:C148)</f>
        <v>0</v>
      </c>
    </row>
    <row r="150" spans="1:7" x14ac:dyDescent="0.3">
      <c r="A150" s="527" t="s">
        <v>251</v>
      </c>
      <c r="B150" s="528"/>
      <c r="C150" s="52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2" t="s">
        <v>178</v>
      </c>
      <c r="B152" s="533"/>
      <c r="C152" s="533"/>
      <c r="D152" s="533"/>
      <c r="E152" s="533"/>
      <c r="F152" s="53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7" t="s">
        <v>34</v>
      </c>
      <c r="B161" s="536"/>
      <c r="C161" s="537"/>
      <c r="D161" s="381">
        <f>SUM(B153:C160)</f>
        <v>0</v>
      </c>
    </row>
    <row r="162" spans="1:7" x14ac:dyDescent="0.3">
      <c r="A162" s="527" t="s">
        <v>251</v>
      </c>
      <c r="B162" s="528"/>
      <c r="C162" s="529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2" t="s">
        <v>64</v>
      </c>
      <c r="B164" s="533"/>
      <c r="C164" s="533"/>
      <c r="D164" s="533"/>
      <c r="E164" s="533"/>
      <c r="F164" s="53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7" t="s">
        <v>34</v>
      </c>
      <c r="B169" s="528"/>
      <c r="C169" s="529"/>
      <c r="D169" s="380">
        <f>SUM(B165:C168)</f>
        <v>0</v>
      </c>
    </row>
    <row r="170" spans="1:7" x14ac:dyDescent="0.3">
      <c r="A170" s="527" t="s">
        <v>251</v>
      </c>
      <c r="B170" s="528"/>
      <c r="C170" s="529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0" t="s">
        <v>15</v>
      </c>
      <c r="B172" s="531"/>
      <c r="C172" s="531"/>
      <c r="D172" s="531"/>
      <c r="E172" s="531"/>
      <c r="F172" s="531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7" t="s">
        <v>34</v>
      </c>
      <c r="B177" s="528"/>
      <c r="C177" s="529"/>
      <c r="D177" s="380">
        <f>SUM(B173:C176)</f>
        <v>0</v>
      </c>
    </row>
    <row r="178" spans="1:7" x14ac:dyDescent="0.3">
      <c r="A178" s="527" t="s">
        <v>251</v>
      </c>
      <c r="B178" s="528"/>
      <c r="C178" s="529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2" t="s">
        <v>65</v>
      </c>
      <c r="B180" s="533"/>
      <c r="C180" s="533"/>
      <c r="D180" s="533"/>
      <c r="E180" s="533"/>
      <c r="F180" s="53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7" t="s">
        <v>34</v>
      </c>
      <c r="B186" s="528"/>
      <c r="C186" s="529"/>
      <c r="D186" s="380">
        <f>SUM(B181:C185)</f>
        <v>0</v>
      </c>
    </row>
    <row r="187" spans="1:7" x14ac:dyDescent="0.3">
      <c r="A187" s="527" t="s">
        <v>251</v>
      </c>
      <c r="B187" s="528"/>
      <c r="C187" s="529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2" t="s">
        <v>177</v>
      </c>
      <c r="B189" s="533"/>
      <c r="C189" s="533"/>
      <c r="D189" s="533"/>
      <c r="E189" s="533"/>
      <c r="F189" s="53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7" t="s">
        <v>34</v>
      </c>
      <c r="B194" s="528"/>
      <c r="C194" s="529"/>
      <c r="D194" s="40">
        <f>SUM(B190:C193)</f>
        <v>0</v>
      </c>
    </row>
    <row r="195" spans="1:6" x14ac:dyDescent="0.3">
      <c r="A195" s="527" t="s">
        <v>251</v>
      </c>
      <c r="B195" s="528"/>
      <c r="C195" s="529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1"/>
      <c r="E1" s="511"/>
      <c r="F1" s="511"/>
      <c r="G1" s="511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2" t="s">
        <v>151</v>
      </c>
      <c r="B7" s="512"/>
      <c r="C7" s="512"/>
      <c r="D7" s="512"/>
      <c r="E7" s="512"/>
      <c r="F7" s="512"/>
      <c r="G7" s="111"/>
    </row>
    <row r="8" spans="1:7" ht="22.5" x14ac:dyDescent="0.45">
      <c r="A8" s="513" t="str">
        <f>'Page de garde'!D18</f>
        <v>BIZERTE</v>
      </c>
      <c r="B8" s="513"/>
      <c r="C8" s="513"/>
      <c r="D8" s="513"/>
      <c r="E8" s="513"/>
      <c r="F8" s="513"/>
      <c r="G8" s="111"/>
    </row>
    <row r="9" spans="1:7" ht="22.5" x14ac:dyDescent="0.45">
      <c r="A9" s="112" t="s">
        <v>39</v>
      </c>
      <c r="B9" s="514"/>
      <c r="C9" s="514"/>
      <c r="D9" s="514"/>
      <c r="E9" s="514"/>
      <c r="F9" s="514"/>
      <c r="G9" s="111"/>
    </row>
    <row r="10" spans="1:7" ht="22.5" x14ac:dyDescent="0.45">
      <c r="A10" s="113" t="s">
        <v>41</v>
      </c>
      <c r="B10" s="515"/>
      <c r="C10" s="515"/>
      <c r="D10" s="515"/>
      <c r="E10" s="515"/>
      <c r="F10" s="515"/>
      <c r="G10" s="111"/>
    </row>
    <row r="11" spans="1:7" ht="22.5" x14ac:dyDescent="0.45">
      <c r="A11" s="112" t="s">
        <v>40</v>
      </c>
      <c r="B11" s="510"/>
      <c r="C11" s="510"/>
      <c r="D11" s="510"/>
      <c r="E11" s="510"/>
      <c r="F11" s="510"/>
      <c r="G11" s="111"/>
    </row>
    <row r="12" spans="1:7" ht="22.5" x14ac:dyDescent="0.45">
      <c r="A12" s="112" t="s">
        <v>200</v>
      </c>
      <c r="B12" s="516" t="e">
        <f>D730</f>
        <v>#DIV/0!</v>
      </c>
      <c r="C12" s="516"/>
      <c r="D12" s="516"/>
      <c r="E12" s="516"/>
      <c r="F12" s="516"/>
      <c r="G12" s="111"/>
    </row>
    <row r="13" spans="1:7" ht="22.5" x14ac:dyDescent="0.45">
      <c r="A13" s="110"/>
      <c r="B13" s="108"/>
      <c r="C13" s="108"/>
      <c r="D13" s="511"/>
      <c r="E13" s="511"/>
      <c r="F13" s="511"/>
      <c r="G13" s="51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6" t="s">
        <v>28</v>
      </c>
      <c r="B17" s="447" t="s">
        <v>29</v>
      </c>
      <c r="C17" s="447"/>
      <c r="D17" s="447" t="s">
        <v>42</v>
      </c>
      <c r="E17" s="448" t="s">
        <v>266</v>
      </c>
      <c r="F17" s="448" t="s">
        <v>300</v>
      </c>
      <c r="G17" s="114"/>
    </row>
    <row r="18" spans="1:8" ht="16.5" customHeight="1" x14ac:dyDescent="0.4">
      <c r="A18" s="446"/>
      <c r="B18" s="118" t="s">
        <v>32</v>
      </c>
      <c r="C18" s="118" t="s">
        <v>31</v>
      </c>
      <c r="D18" s="447"/>
      <c r="E18" s="448"/>
      <c r="F18" s="44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2" t="s">
        <v>16</v>
      </c>
      <c r="B29" s="553"/>
      <c r="C29" s="553"/>
      <c r="D29" s="553"/>
      <c r="E29" s="553"/>
      <c r="F29" s="553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2" t="s">
        <v>311</v>
      </c>
      <c r="B38" s="553"/>
      <c r="C38" s="553"/>
      <c r="D38" s="553"/>
      <c r="E38" s="553"/>
      <c r="F38" s="553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6" t="s">
        <v>28</v>
      </c>
      <c r="B52" s="447" t="s">
        <v>29</v>
      </c>
      <c r="C52" s="447"/>
      <c r="D52" s="447" t="s">
        <v>42</v>
      </c>
      <c r="E52" s="448" t="s">
        <v>266</v>
      </c>
      <c r="F52" s="448" t="s">
        <v>302</v>
      </c>
      <c r="G52" s="129"/>
    </row>
    <row r="53" spans="1:7" ht="21" x14ac:dyDescent="0.4">
      <c r="A53" s="446"/>
      <c r="B53" s="118" t="s">
        <v>32</v>
      </c>
      <c r="C53" s="118" t="s">
        <v>31</v>
      </c>
      <c r="D53" s="447"/>
      <c r="E53" s="448"/>
      <c r="F53" s="44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521" t="s">
        <v>351</v>
      </c>
      <c r="B65" s="521"/>
      <c r="C65" s="521"/>
      <c r="D65" s="521"/>
      <c r="E65" s="521"/>
      <c r="F65" s="521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1"/>
      <c r="B83" s="441"/>
      <c r="C83" s="441"/>
      <c r="D83" s="441"/>
      <c r="E83" s="441"/>
      <c r="F83" s="441"/>
      <c r="G83" s="441"/>
    </row>
    <row r="84" spans="1:7" ht="45" customHeight="1" x14ac:dyDescent="0.45">
      <c r="A84" s="522" t="s">
        <v>352</v>
      </c>
      <c r="B84" s="522"/>
      <c r="C84" s="522"/>
      <c r="D84" s="522"/>
      <c r="E84" s="522"/>
      <c r="F84" s="522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7"/>
      <c r="B103" s="435"/>
      <c r="C103" s="435"/>
      <c r="D103" s="435"/>
      <c r="E103" s="435"/>
      <c r="F103" s="442"/>
      <c r="G103" s="173"/>
    </row>
    <row r="104" spans="1:7" s="80" customFormat="1" ht="46.5" customHeight="1" x14ac:dyDescent="0.4">
      <c r="A104" s="521" t="s">
        <v>353</v>
      </c>
      <c r="B104" s="521"/>
      <c r="C104" s="521"/>
      <c r="D104" s="521"/>
      <c r="E104" s="521"/>
      <c r="F104" s="521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3"/>
      <c r="B111" s="444"/>
      <c r="C111" s="444"/>
      <c r="D111" s="444"/>
      <c r="E111" s="444"/>
      <c r="F111" s="445"/>
      <c r="G111" s="129"/>
    </row>
    <row r="112" spans="1:7" s="80" customFormat="1" ht="39.75" customHeight="1" x14ac:dyDescent="0.4">
      <c r="A112" s="521" t="s">
        <v>390</v>
      </c>
      <c r="B112" s="521"/>
      <c r="C112" s="521"/>
      <c r="D112" s="521"/>
      <c r="E112" s="521"/>
      <c r="F112" s="521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5"/>
      <c r="B120" s="435"/>
      <c r="C120" s="435"/>
      <c r="D120" s="435"/>
      <c r="E120" s="435"/>
      <c r="F120" s="435"/>
      <c r="G120" s="173"/>
    </row>
    <row r="121" spans="1:7" ht="22.5" x14ac:dyDescent="0.4">
      <c r="A121" s="521" t="s">
        <v>311</v>
      </c>
      <c r="B121" s="521"/>
      <c r="C121" s="521"/>
      <c r="D121" s="521"/>
      <c r="E121" s="521"/>
      <c r="F121" s="521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6"/>
      <c r="B132" s="436"/>
      <c r="C132" s="436"/>
      <c r="D132" s="436"/>
      <c r="E132" s="436"/>
      <c r="F132" s="436"/>
      <c r="G132" s="114"/>
    </row>
    <row r="133" spans="1:16384" ht="22.5" customHeight="1" x14ac:dyDescent="0.4">
      <c r="A133" s="523" t="s">
        <v>424</v>
      </c>
      <c r="B133" s="523"/>
      <c r="C133" s="523"/>
      <c r="D133" s="523"/>
      <c r="E133" s="523"/>
      <c r="F133" s="523"/>
      <c r="G133" s="114"/>
    </row>
    <row r="134" spans="1:16384" ht="22.5" customHeight="1" x14ac:dyDescent="0.4">
      <c r="A134" s="524"/>
      <c r="B134" s="524"/>
      <c r="C134" s="524"/>
      <c r="D134" s="524"/>
      <c r="E134" s="524"/>
      <c r="F134" s="524"/>
      <c r="G134" s="114"/>
    </row>
    <row r="135" spans="1:16384" s="326" customFormat="1" ht="22.5" customHeight="1" x14ac:dyDescent="0.25">
      <c r="A135" s="446" t="s">
        <v>28</v>
      </c>
      <c r="B135" s="447" t="s">
        <v>29</v>
      </c>
      <c r="C135" s="447"/>
      <c r="D135" s="447" t="s">
        <v>42</v>
      </c>
      <c r="E135" s="448" t="s">
        <v>266</v>
      </c>
      <c r="F135" s="448" t="s">
        <v>302</v>
      </c>
    </row>
    <row r="136" spans="1:16384" s="326" customFormat="1" ht="22.5" customHeight="1" x14ac:dyDescent="0.25">
      <c r="A136" s="446"/>
      <c r="B136" s="118" t="s">
        <v>32</v>
      </c>
      <c r="C136" s="118" t="s">
        <v>31</v>
      </c>
      <c r="D136" s="447"/>
      <c r="E136" s="448"/>
      <c r="F136" s="44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5" t="s">
        <v>461</v>
      </c>
      <c r="B139" s="525"/>
      <c r="C139" s="525"/>
      <c r="D139" s="525"/>
      <c r="E139" s="525"/>
      <c r="F139" s="525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7"/>
      <c r="B165" s="435"/>
      <c r="C165" s="435"/>
      <c r="D165" s="435"/>
      <c r="E165" s="435"/>
      <c r="F165" s="435"/>
      <c r="G165" s="114"/>
    </row>
    <row r="166" spans="1:7" ht="32.25" customHeight="1" x14ac:dyDescent="0.4">
      <c r="A166" s="525" t="s">
        <v>462</v>
      </c>
      <c r="B166" s="525"/>
      <c r="C166" s="525"/>
      <c r="D166" s="525"/>
      <c r="E166" s="525"/>
      <c r="F166" s="525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8"/>
      <c r="B176" s="439"/>
      <c r="C176" s="439"/>
      <c r="D176" s="439"/>
      <c r="E176" s="439"/>
      <c r="F176" s="439"/>
      <c r="G176" s="114"/>
    </row>
    <row r="177" spans="1:7" ht="32.25" customHeight="1" x14ac:dyDescent="0.4">
      <c r="A177" s="525" t="s">
        <v>311</v>
      </c>
      <c r="B177" s="525"/>
      <c r="C177" s="525"/>
      <c r="D177" s="525"/>
      <c r="E177" s="525"/>
      <c r="F177" s="525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5"/>
      <c r="C186" s="47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0"/>
      <c r="B188" s="440"/>
      <c r="C188" s="440"/>
      <c r="D188" s="440"/>
      <c r="E188" s="440"/>
      <c r="F188" s="44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6" t="s">
        <v>28</v>
      </c>
      <c r="B191" s="447" t="s">
        <v>29</v>
      </c>
      <c r="C191" s="447"/>
      <c r="D191" s="447" t="s">
        <v>42</v>
      </c>
      <c r="E191" s="448" t="s">
        <v>266</v>
      </c>
      <c r="F191" s="448" t="s">
        <v>302</v>
      </c>
      <c r="G191" s="114"/>
    </row>
    <row r="192" spans="1:7" ht="21" x14ac:dyDescent="0.4">
      <c r="A192" s="446"/>
      <c r="B192" s="118" t="s">
        <v>32</v>
      </c>
      <c r="C192" s="118" t="s">
        <v>31</v>
      </c>
      <c r="D192" s="447"/>
      <c r="E192" s="448"/>
      <c r="F192" s="44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0" t="s">
        <v>34</v>
      </c>
      <c r="B203" s="461"/>
      <c r="C203" s="46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0" t="s">
        <v>34</v>
      </c>
      <c r="B227" s="461"/>
      <c r="C227" s="46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7" t="s">
        <v>311</v>
      </c>
      <c r="B236" s="518"/>
      <c r="C236" s="518"/>
      <c r="D236" s="51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60" t="s">
        <v>34</v>
      </c>
      <c r="B245" s="461"/>
      <c r="C245" s="46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6" t="s">
        <v>28</v>
      </c>
      <c r="B253" s="447" t="s">
        <v>29</v>
      </c>
      <c r="C253" s="447"/>
      <c r="D253" s="447" t="s">
        <v>42</v>
      </c>
      <c r="E253" s="448" t="s">
        <v>266</v>
      </c>
      <c r="F253" s="448" t="s">
        <v>302</v>
      </c>
      <c r="G253" s="129"/>
    </row>
    <row r="254" spans="1:7" ht="21" x14ac:dyDescent="0.4">
      <c r="A254" s="446"/>
      <c r="B254" s="118" t="s">
        <v>32</v>
      </c>
      <c r="C254" s="118" t="s">
        <v>31</v>
      </c>
      <c r="D254" s="447"/>
      <c r="E254" s="448"/>
      <c r="F254" s="44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0" t="s">
        <v>34</v>
      </c>
      <c r="B265" s="461"/>
      <c r="C265" s="46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8"/>
      <c r="B290" s="468"/>
      <c r="C290" s="468"/>
      <c r="D290" s="468"/>
      <c r="E290" s="468"/>
      <c r="F290" s="468"/>
      <c r="G290" s="129"/>
    </row>
    <row r="291" spans="1:7" s="80" customFormat="1" ht="31.5" customHeight="1" x14ac:dyDescent="0.4">
      <c r="A291" s="520" t="s">
        <v>311</v>
      </c>
      <c r="B291" s="520"/>
      <c r="C291" s="520"/>
      <c r="D291" s="520"/>
      <c r="E291" s="520"/>
      <c r="F291" s="520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6" t="s">
        <v>28</v>
      </c>
      <c r="B308" s="447" t="s">
        <v>29</v>
      </c>
      <c r="C308" s="447"/>
      <c r="D308" s="447" t="s">
        <v>42</v>
      </c>
      <c r="E308" s="448" t="s">
        <v>266</v>
      </c>
      <c r="F308" s="448" t="s">
        <v>302</v>
      </c>
      <c r="G308" s="129"/>
    </row>
    <row r="309" spans="1:7" ht="21" x14ac:dyDescent="0.4">
      <c r="A309" s="446"/>
      <c r="B309" s="118" t="s">
        <v>32</v>
      </c>
      <c r="C309" s="118" t="s">
        <v>31</v>
      </c>
      <c r="D309" s="447"/>
      <c r="E309" s="448"/>
      <c r="F309" s="44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9"/>
      <c r="B357" s="459"/>
      <c r="C357" s="459"/>
      <c r="D357" s="459"/>
      <c r="E357" s="459"/>
      <c r="F357" s="459"/>
      <c r="G357" s="459"/>
    </row>
    <row r="358" spans="1:7" ht="32.25" customHeight="1" x14ac:dyDescent="0.4">
      <c r="A358" s="504" t="s">
        <v>311</v>
      </c>
      <c r="B358" s="504"/>
      <c r="C358" s="504"/>
      <c r="D358" s="504"/>
      <c r="E358" s="504"/>
      <c r="F358" s="50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6" t="s">
        <v>28</v>
      </c>
      <c r="B375" s="447" t="s">
        <v>29</v>
      </c>
      <c r="C375" s="447"/>
      <c r="D375" s="447" t="s">
        <v>42</v>
      </c>
      <c r="E375" s="448" t="s">
        <v>266</v>
      </c>
      <c r="F375" s="448" t="s">
        <v>302</v>
      </c>
      <c r="G375" s="173"/>
    </row>
    <row r="376" spans="1:7" s="260" customFormat="1" ht="21" x14ac:dyDescent="0.4">
      <c r="A376" s="446"/>
      <c r="B376" s="118" t="s">
        <v>32</v>
      </c>
      <c r="C376" s="118" t="s">
        <v>31</v>
      </c>
      <c r="D376" s="447"/>
      <c r="E376" s="448"/>
      <c r="F376" s="44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2"/>
      <c r="B415" s="441"/>
      <c r="C415" s="441"/>
      <c r="D415" s="441"/>
      <c r="E415" s="441"/>
      <c r="F415" s="441"/>
      <c r="G415" s="441"/>
    </row>
    <row r="416" spans="1:7" s="260" customFormat="1" ht="24.75" x14ac:dyDescent="0.4">
      <c r="A416" s="507" t="s">
        <v>320</v>
      </c>
      <c r="B416" s="507"/>
      <c r="C416" s="507"/>
      <c r="D416" s="507"/>
      <c r="E416" s="507"/>
      <c r="F416" s="50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6" t="s">
        <v>28</v>
      </c>
      <c r="B433" s="447" t="s">
        <v>29</v>
      </c>
      <c r="C433" s="447"/>
      <c r="D433" s="447" t="s">
        <v>42</v>
      </c>
      <c r="E433" s="448" t="s">
        <v>266</v>
      </c>
      <c r="F433" s="448" t="s">
        <v>302</v>
      </c>
      <c r="G433" s="129"/>
    </row>
    <row r="434" spans="1:7" ht="21" x14ac:dyDescent="0.4">
      <c r="A434" s="446"/>
      <c r="B434" s="118" t="s">
        <v>32</v>
      </c>
      <c r="C434" s="118" t="s">
        <v>31</v>
      </c>
      <c r="D434" s="447"/>
      <c r="E434" s="448"/>
      <c r="F434" s="44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7" t="s">
        <v>311</v>
      </c>
      <c r="B464" s="507"/>
      <c r="C464" s="507"/>
      <c r="D464" s="507"/>
      <c r="E464" s="507"/>
      <c r="F464" s="50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8" t="s">
        <v>425</v>
      </c>
      <c r="B478" s="508"/>
      <c r="C478" s="508"/>
      <c r="D478" s="508"/>
      <c r="E478" s="508"/>
      <c r="F478" s="50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8" t="s">
        <v>28</v>
      </c>
      <c r="B480" s="479" t="s">
        <v>29</v>
      </c>
      <c r="C480" s="479"/>
      <c r="D480" s="479" t="s">
        <v>42</v>
      </c>
      <c r="E480" s="480" t="s">
        <v>266</v>
      </c>
      <c r="F480" s="480" t="s">
        <v>302</v>
      </c>
      <c r="G480" s="114"/>
    </row>
    <row r="481" spans="1:7" ht="21" x14ac:dyDescent="0.4">
      <c r="A481" s="478"/>
      <c r="B481" s="320" t="s">
        <v>32</v>
      </c>
      <c r="C481" s="320" t="s">
        <v>31</v>
      </c>
      <c r="D481" s="479"/>
      <c r="E481" s="480"/>
      <c r="F481" s="48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9" t="s">
        <v>52</v>
      </c>
      <c r="B483" s="469"/>
      <c r="C483" s="469"/>
      <c r="D483" s="469"/>
      <c r="E483" s="469"/>
      <c r="F483" s="46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6" t="s">
        <v>463</v>
      </c>
      <c r="B491" s="467"/>
      <c r="C491" s="467"/>
      <c r="D491" s="467"/>
      <c r="E491" s="467"/>
      <c r="F491" s="46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1"/>
      <c r="B517" s="491"/>
      <c r="C517" s="491"/>
      <c r="D517" s="491"/>
      <c r="E517" s="491"/>
      <c r="F517" s="491"/>
      <c r="G517" s="491"/>
    </row>
    <row r="518" spans="1:7" ht="26.25" customHeight="1" x14ac:dyDescent="0.5">
      <c r="A518" s="369" t="s">
        <v>311</v>
      </c>
      <c r="B518" s="503"/>
      <c r="C518" s="503"/>
      <c r="D518" s="503"/>
      <c r="E518" s="503"/>
      <c r="F518" s="50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9" t="s">
        <v>97</v>
      </c>
      <c r="B530" s="509"/>
      <c r="C530" s="509"/>
      <c r="D530" s="509"/>
      <c r="E530" s="509"/>
      <c r="F530" s="50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4" t="s">
        <v>28</v>
      </c>
      <c r="B532" s="486" t="s">
        <v>29</v>
      </c>
      <c r="C532" s="487"/>
      <c r="D532" s="447" t="s">
        <v>42</v>
      </c>
      <c r="E532" s="448" t="s">
        <v>266</v>
      </c>
      <c r="F532" s="448" t="s">
        <v>302</v>
      </c>
      <c r="G532" s="114"/>
    </row>
    <row r="533" spans="1:7" ht="21" x14ac:dyDescent="0.4">
      <c r="A533" s="485"/>
      <c r="B533" s="315" t="s">
        <v>32</v>
      </c>
      <c r="C533" s="316" t="s">
        <v>31</v>
      </c>
      <c r="D533" s="447"/>
      <c r="E533" s="448"/>
      <c r="F533" s="44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5"/>
      <c r="D535" s="505"/>
      <c r="E535" s="505"/>
      <c r="F535" s="50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0" t="s">
        <v>34</v>
      </c>
      <c r="B542" s="461"/>
      <c r="C542" s="46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0" t="s">
        <v>33</v>
      </c>
      <c r="B543" s="461"/>
      <c r="C543" s="46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6"/>
      <c r="B556" s="459"/>
      <c r="C556" s="459"/>
      <c r="D556" s="459"/>
      <c r="E556" s="459"/>
      <c r="F556" s="459"/>
      <c r="G556" s="459"/>
    </row>
    <row r="557" spans="1:7" ht="35.25" customHeight="1" x14ac:dyDescent="0.4">
      <c r="A557" s="371" t="s">
        <v>311</v>
      </c>
      <c r="B557" s="337"/>
      <c r="C557" s="457"/>
      <c r="D557" s="457"/>
      <c r="E557" s="457"/>
      <c r="F557" s="45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2" t="s">
        <v>34</v>
      </c>
      <c r="B566" s="452"/>
      <c r="C566" s="453"/>
      <c r="D566" s="378">
        <f>SUM(B558:C565,B546:C555)</f>
        <v>0</v>
      </c>
      <c r="E566" s="108"/>
      <c r="F566" s="114"/>
      <c r="G566" s="114"/>
    </row>
    <row r="567" spans="1:7" ht="21" x14ac:dyDescent="0.4">
      <c r="A567" s="452" t="s">
        <v>33</v>
      </c>
      <c r="B567" s="452"/>
      <c r="C567" s="45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65" t="s">
        <v>19</v>
      </c>
      <c r="B573" s="465"/>
      <c r="C573" s="465"/>
      <c r="D573" s="465"/>
      <c r="E573" s="465"/>
      <c r="F573" s="46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8" t="s">
        <v>28</v>
      </c>
      <c r="B575" s="479" t="s">
        <v>29</v>
      </c>
      <c r="C575" s="479"/>
      <c r="D575" s="479" t="s">
        <v>42</v>
      </c>
      <c r="E575" s="480" t="s">
        <v>266</v>
      </c>
      <c r="F575" s="480" t="s">
        <v>302</v>
      </c>
      <c r="G575" s="114"/>
    </row>
    <row r="576" spans="1:7" ht="21" x14ac:dyDescent="0.4">
      <c r="A576" s="478"/>
      <c r="B576" s="320" t="s">
        <v>32</v>
      </c>
      <c r="C576" s="320" t="s">
        <v>31</v>
      </c>
      <c r="D576" s="479"/>
      <c r="E576" s="480"/>
      <c r="F576" s="48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2" t="s">
        <v>34</v>
      </c>
      <c r="B588" s="452"/>
      <c r="C588" s="453"/>
      <c r="D588" s="378">
        <f>SUM(B579:C587)</f>
        <v>0</v>
      </c>
      <c r="E588" s="108"/>
      <c r="F588" s="114"/>
      <c r="G588" s="114"/>
    </row>
    <row r="589" spans="1:7" ht="21" x14ac:dyDescent="0.4">
      <c r="A589" s="452" t="s">
        <v>33</v>
      </c>
      <c r="B589" s="452"/>
      <c r="C589" s="45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2" t="s">
        <v>34</v>
      </c>
      <c r="B606" s="452"/>
      <c r="C606" s="453"/>
      <c r="D606" s="378">
        <f>SUM(B592:C605)</f>
        <v>0</v>
      </c>
      <c r="E606" s="108"/>
      <c r="F606" s="114"/>
      <c r="G606" s="114"/>
    </row>
    <row r="607" spans="1:7" ht="21" x14ac:dyDescent="0.4">
      <c r="A607" s="452" t="s">
        <v>33</v>
      </c>
      <c r="B607" s="452"/>
      <c r="C607" s="45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4" t="s">
        <v>170</v>
      </c>
      <c r="B610" s="455"/>
      <c r="C610" s="45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5" t="s">
        <v>8</v>
      </c>
      <c r="B612" s="465"/>
      <c r="C612" s="465"/>
      <c r="D612" s="465"/>
      <c r="E612" s="465"/>
      <c r="F612" s="46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6" t="s">
        <v>28</v>
      </c>
      <c r="B614" s="447" t="s">
        <v>29</v>
      </c>
      <c r="C614" s="447"/>
      <c r="D614" s="447" t="s">
        <v>42</v>
      </c>
      <c r="E614" s="448" t="s">
        <v>266</v>
      </c>
      <c r="F614" s="448" t="s">
        <v>302</v>
      </c>
      <c r="G614" s="114"/>
    </row>
    <row r="615" spans="1:7" ht="18.75" customHeight="1" x14ac:dyDescent="0.4">
      <c r="A615" s="446"/>
      <c r="B615" s="118" t="s">
        <v>32</v>
      </c>
      <c r="C615" s="118" t="s">
        <v>31</v>
      </c>
      <c r="D615" s="447"/>
      <c r="E615" s="448"/>
      <c r="F615" s="44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3"/>
      <c r="D617" s="463"/>
      <c r="E617" s="463"/>
      <c r="F617" s="46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2" t="s">
        <v>34</v>
      </c>
      <c r="B627" s="452"/>
      <c r="C627" s="452"/>
      <c r="D627" s="378">
        <f>SUM(B618:C626)</f>
        <v>0</v>
      </c>
      <c r="E627" s="489"/>
      <c r="F627" s="468"/>
      <c r="G627" s="129"/>
    </row>
    <row r="628" spans="1:7" ht="21" x14ac:dyDescent="0.4">
      <c r="A628" s="452" t="s">
        <v>33</v>
      </c>
      <c r="B628" s="452"/>
      <c r="C628" s="452"/>
      <c r="D628" s="388" t="e">
        <f>D627/(COUNT(B618:C626)*2)</f>
        <v>#DIV/0!</v>
      </c>
      <c r="E628" s="490"/>
      <c r="F628" s="491"/>
      <c r="G628" s="129"/>
    </row>
    <row r="629" spans="1:7" ht="21" x14ac:dyDescent="0.4">
      <c r="A629" s="325"/>
      <c r="B629" s="135"/>
      <c r="C629" s="488"/>
      <c r="D629" s="488"/>
      <c r="E629" s="488"/>
      <c r="F629" s="48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0" t="s">
        <v>34</v>
      </c>
      <c r="B639" s="461"/>
      <c r="C639" s="46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3"/>
      <c r="D642" s="463"/>
      <c r="E642" s="463"/>
      <c r="F642" s="46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0" t="s">
        <v>34</v>
      </c>
      <c r="B650" s="461"/>
      <c r="C650" s="46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63"/>
      <c r="C653" s="463"/>
      <c r="D653" s="463"/>
      <c r="E653" s="463"/>
      <c r="F653" s="46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8" t="s">
        <v>311</v>
      </c>
      <c r="B661" s="499"/>
      <c r="C661" s="499"/>
      <c r="D661" s="499"/>
      <c r="E661" s="499"/>
      <c r="F661" s="50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5" t="s">
        <v>356</v>
      </c>
      <c r="B676" s="465"/>
      <c r="C676" s="465"/>
      <c r="D676" s="465"/>
      <c r="E676" s="465"/>
      <c r="F676" s="46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6" t="s">
        <v>28</v>
      </c>
      <c r="B678" s="447" t="s">
        <v>29</v>
      </c>
      <c r="C678" s="447"/>
      <c r="D678" s="447" t="s">
        <v>42</v>
      </c>
      <c r="E678" s="448" t="s">
        <v>266</v>
      </c>
      <c r="F678" s="448" t="s">
        <v>302</v>
      </c>
      <c r="G678" s="129"/>
    </row>
    <row r="679" spans="1:7" ht="21" x14ac:dyDescent="0.4">
      <c r="A679" s="446"/>
      <c r="B679" s="118" t="s">
        <v>32</v>
      </c>
      <c r="C679" s="118" t="s">
        <v>31</v>
      </c>
      <c r="D679" s="447"/>
      <c r="E679" s="448"/>
      <c r="F679" s="44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1" t="s">
        <v>459</v>
      </c>
      <c r="B704" s="501"/>
      <c r="C704" s="501"/>
      <c r="D704" s="501"/>
      <c r="E704" s="501"/>
      <c r="F704" s="50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2" t="s">
        <v>28</v>
      </c>
      <c r="B706" s="486" t="s">
        <v>29</v>
      </c>
      <c r="C706" s="486"/>
      <c r="D706" s="447" t="s">
        <v>42</v>
      </c>
      <c r="E706" s="448" t="s">
        <v>266</v>
      </c>
      <c r="F706" s="448" t="s">
        <v>302</v>
      </c>
      <c r="G706" s="274"/>
    </row>
    <row r="707" spans="1:7" ht="21" x14ac:dyDescent="0.4">
      <c r="A707" s="473"/>
      <c r="B707" s="383" t="s">
        <v>32</v>
      </c>
      <c r="C707" s="383" t="s">
        <v>31</v>
      </c>
      <c r="D707" s="447"/>
      <c r="E707" s="448"/>
      <c r="F707" s="44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9" t="s">
        <v>306</v>
      </c>
      <c r="B709" s="450"/>
      <c r="C709" s="450"/>
      <c r="D709" s="450"/>
      <c r="E709" s="450"/>
      <c r="F709" s="451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0"/>
      <c r="C715" s="47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0"/>
      <c r="C716" s="47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9" t="s">
        <v>307</v>
      </c>
      <c r="B718" s="450"/>
      <c r="C718" s="450"/>
      <c r="D718" s="450"/>
      <c r="E718" s="450"/>
      <c r="F718" s="451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7"/>
      <c r="E1" s="547"/>
      <c r="F1" s="547"/>
      <c r="G1" s="54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8" t="s">
        <v>46</v>
      </c>
      <c r="B6" s="548"/>
      <c r="C6" s="548"/>
      <c r="D6" s="548"/>
      <c r="E6" s="548"/>
      <c r="F6" s="548"/>
      <c r="G6" s="92"/>
    </row>
    <row r="7" spans="1:7" s="258" customFormat="1" ht="21.75" customHeight="1" x14ac:dyDescent="0.45">
      <c r="A7" s="549" t="str">
        <f>'Page de garde'!D18</f>
        <v>BIZERTE</v>
      </c>
      <c r="B7" s="549"/>
      <c r="C7" s="549"/>
      <c r="D7" s="549"/>
      <c r="E7" s="549"/>
      <c r="F7" s="549"/>
      <c r="G7" s="92"/>
    </row>
    <row r="8" spans="1:7" s="258" customFormat="1" ht="24" x14ac:dyDescent="0.45">
      <c r="A8" s="4" t="s">
        <v>39</v>
      </c>
      <c r="B8" s="550" t="str">
        <f>'A1 Exploitation'!B9:F9</f>
        <v>Dr Hend KAMOUN</v>
      </c>
      <c r="C8" s="550"/>
      <c r="D8" s="550"/>
      <c r="E8" s="550"/>
      <c r="F8" s="550"/>
      <c r="G8" s="92"/>
    </row>
    <row r="9" spans="1:7" s="258" customFormat="1" ht="24" x14ac:dyDescent="0.45">
      <c r="A9" s="5" t="s">
        <v>41</v>
      </c>
      <c r="B9" s="551" t="str">
        <f>'A1 Exploitation'!B10:F10</f>
        <v>Directeur du magasin et chefs rayons</v>
      </c>
      <c r="C9" s="551"/>
      <c r="D9" s="551"/>
      <c r="E9" s="551"/>
      <c r="F9" s="551"/>
      <c r="G9" s="92"/>
    </row>
    <row r="10" spans="1:7" s="258" customFormat="1" ht="24" x14ac:dyDescent="0.45">
      <c r="A10" s="4" t="s">
        <v>40</v>
      </c>
      <c r="B10" s="546">
        <f>'A1 Exploitation'!B11:F11</f>
        <v>43543</v>
      </c>
      <c r="C10" s="546"/>
      <c r="D10" s="546"/>
      <c r="E10" s="546"/>
      <c r="F10" s="546"/>
      <c r="G10" s="92"/>
    </row>
    <row r="11" spans="1:7" s="258" customFormat="1" ht="24" x14ac:dyDescent="0.45">
      <c r="A11" s="4" t="s">
        <v>250</v>
      </c>
      <c r="B11" s="543" t="e">
        <f>D199</f>
        <v>#DIV/0!</v>
      </c>
      <c r="C11" s="543"/>
      <c r="D11" s="543"/>
      <c r="E11" s="543"/>
      <c r="F11" s="543"/>
      <c r="G11" s="92"/>
    </row>
    <row r="12" spans="1:7" s="258" customFormat="1" ht="22.5" x14ac:dyDescent="0.45">
      <c r="A12" s="1"/>
      <c r="D12" s="511"/>
      <c r="E12" s="511"/>
      <c r="F12" s="511"/>
      <c r="G12" s="511"/>
    </row>
    <row r="13" spans="1:7" s="258" customFormat="1" ht="11.25" customHeight="1" x14ac:dyDescent="0.3">
      <c r="A13" s="544" t="s">
        <v>28</v>
      </c>
      <c r="B13" s="545" t="s">
        <v>29</v>
      </c>
      <c r="C13" s="545"/>
      <c r="D13" s="545" t="s">
        <v>42</v>
      </c>
      <c r="E13" s="545" t="s">
        <v>160</v>
      </c>
      <c r="F13" s="545" t="s">
        <v>161</v>
      </c>
      <c r="G13" s="80"/>
    </row>
    <row r="14" spans="1:7" s="258" customFormat="1" ht="12.75" customHeight="1" x14ac:dyDescent="0.3">
      <c r="A14" s="544"/>
      <c r="B14" s="22" t="s">
        <v>32</v>
      </c>
      <c r="C14" s="22" t="s">
        <v>31</v>
      </c>
      <c r="D14" s="545"/>
      <c r="E14" s="545"/>
      <c r="F14" s="545"/>
      <c r="G14" s="94"/>
    </row>
    <row r="15" spans="1:7" x14ac:dyDescent="0.3">
      <c r="A15" s="534"/>
      <c r="B15" s="535"/>
      <c r="C15" s="535"/>
      <c r="D15" s="535"/>
      <c r="E15" s="535"/>
      <c r="F15" s="535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6"/>
      <c r="C22" s="537"/>
      <c r="D22" s="381">
        <f>SUM(B17:C21)</f>
        <v>0</v>
      </c>
    </row>
    <row r="23" spans="1:7" x14ac:dyDescent="0.3">
      <c r="A23" s="527" t="s">
        <v>251</v>
      </c>
      <c r="B23" s="528"/>
      <c r="C23" s="529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2" t="s">
        <v>4</v>
      </c>
      <c r="B25" s="533"/>
      <c r="C25" s="533"/>
      <c r="D25" s="533"/>
      <c r="E25" s="533"/>
      <c r="F25" s="53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7" t="s">
        <v>34</v>
      </c>
      <c r="B33" s="528"/>
      <c r="C33" s="529"/>
      <c r="D33" s="380">
        <f>SUM(B26:C32)</f>
        <v>0</v>
      </c>
    </row>
    <row r="34" spans="1:7" x14ac:dyDescent="0.3">
      <c r="A34" s="527" t="s">
        <v>251</v>
      </c>
      <c r="B34" s="528"/>
      <c r="C34" s="529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2" t="s">
        <v>180</v>
      </c>
      <c r="B36" s="533"/>
      <c r="C36" s="533"/>
      <c r="D36" s="533"/>
      <c r="E36" s="533"/>
      <c r="F36" s="53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7" t="s">
        <v>34</v>
      </c>
      <c r="B42" s="528"/>
      <c r="C42" s="529"/>
      <c r="D42" s="380">
        <f>SUM(B37:C41)</f>
        <v>0</v>
      </c>
      <c r="E42" s="259"/>
      <c r="F42" s="259"/>
      <c r="G42" s="93"/>
    </row>
    <row r="43" spans="1:7" s="10" customFormat="1" x14ac:dyDescent="0.3">
      <c r="A43" s="527" t="s">
        <v>251</v>
      </c>
      <c r="B43" s="528"/>
      <c r="C43" s="529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7" t="s">
        <v>34</v>
      </c>
      <c r="B52" s="528"/>
      <c r="C52" s="529"/>
      <c r="D52" s="380">
        <f>SUM(B46:C51)</f>
        <v>0</v>
      </c>
    </row>
    <row r="53" spans="1:7" x14ac:dyDescent="0.3">
      <c r="A53" s="527" t="s">
        <v>251</v>
      </c>
      <c r="B53" s="528"/>
      <c r="C53" s="529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2" t="s">
        <v>8</v>
      </c>
      <c r="B55" s="533"/>
      <c r="C55" s="533"/>
      <c r="D55" s="533"/>
      <c r="E55" s="533"/>
      <c r="F55" s="53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7" t="s">
        <v>34</v>
      </c>
      <c r="B63" s="528"/>
      <c r="C63" s="529"/>
      <c r="D63" s="380">
        <f>SUM(B56:C62)</f>
        <v>0</v>
      </c>
    </row>
    <row r="64" spans="1:7" x14ac:dyDescent="0.3">
      <c r="A64" s="527" t="s">
        <v>251</v>
      </c>
      <c r="B64" s="528"/>
      <c r="C64" s="529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2" t="s">
        <v>111</v>
      </c>
      <c r="B66" s="533"/>
      <c r="C66" s="533"/>
      <c r="D66" s="533"/>
      <c r="E66" s="533"/>
      <c r="F66" s="53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7" t="s">
        <v>34</v>
      </c>
      <c r="B84" s="528"/>
      <c r="C84" s="529"/>
      <c r="D84" s="380">
        <f>SUM(B67:C83)</f>
        <v>0</v>
      </c>
    </row>
    <row r="85" spans="1:7" x14ac:dyDescent="0.3">
      <c r="A85" s="527" t="s">
        <v>251</v>
      </c>
      <c r="B85" s="528"/>
      <c r="C85" s="529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2" t="s">
        <v>172</v>
      </c>
      <c r="B87" s="533"/>
      <c r="C87" s="533"/>
      <c r="D87" s="533"/>
      <c r="E87" s="533"/>
      <c r="F87" s="53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7" t="s">
        <v>34</v>
      </c>
      <c r="B102" s="528"/>
      <c r="C102" s="529"/>
      <c r="D102" s="380">
        <f>SUM(B88:C101)</f>
        <v>0</v>
      </c>
    </row>
    <row r="103" spans="1:7" x14ac:dyDescent="0.3">
      <c r="A103" s="527" t="s">
        <v>251</v>
      </c>
      <c r="B103" s="528"/>
      <c r="C103" s="529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2" t="s">
        <v>173</v>
      </c>
      <c r="B106" s="533"/>
      <c r="C106" s="533"/>
      <c r="D106" s="533"/>
      <c r="E106" s="533"/>
      <c r="F106" s="53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7" t="s">
        <v>34</v>
      </c>
      <c r="B118" s="528"/>
      <c r="C118" s="529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7" t="s">
        <v>251</v>
      </c>
      <c r="B119" s="528"/>
      <c r="C119" s="529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2" t="s">
        <v>156</v>
      </c>
      <c r="B121" s="533"/>
      <c r="C121" s="533"/>
      <c r="D121" s="533"/>
      <c r="E121" s="533"/>
      <c r="F121" s="53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7" t="s">
        <v>34</v>
      </c>
      <c r="B133" s="528"/>
      <c r="C133" s="529"/>
      <c r="D133" s="380">
        <f>SUM(B122:C132)</f>
        <v>0</v>
      </c>
    </row>
    <row r="134" spans="1:7" x14ac:dyDescent="0.3">
      <c r="A134" s="527" t="s">
        <v>251</v>
      </c>
      <c r="B134" s="528"/>
      <c r="C134" s="529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2" t="s">
        <v>61</v>
      </c>
      <c r="B136" s="533"/>
      <c r="C136" s="533"/>
      <c r="D136" s="533"/>
      <c r="E136" s="533"/>
      <c r="F136" s="53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7" t="s">
        <v>34</v>
      </c>
      <c r="B149" s="528"/>
      <c r="C149" s="529"/>
      <c r="D149" s="380">
        <f>SUM(B137:C148)</f>
        <v>0</v>
      </c>
    </row>
    <row r="150" spans="1:7" x14ac:dyDescent="0.3">
      <c r="A150" s="527" t="s">
        <v>251</v>
      </c>
      <c r="B150" s="528"/>
      <c r="C150" s="52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2" t="s">
        <v>178</v>
      </c>
      <c r="B152" s="533"/>
      <c r="C152" s="533"/>
      <c r="D152" s="533"/>
      <c r="E152" s="533"/>
      <c r="F152" s="53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7" t="s">
        <v>34</v>
      </c>
      <c r="B161" s="536"/>
      <c r="C161" s="537"/>
      <c r="D161" s="381">
        <f>SUM(B153:C160)</f>
        <v>0</v>
      </c>
    </row>
    <row r="162" spans="1:7" x14ac:dyDescent="0.3">
      <c r="A162" s="527" t="s">
        <v>251</v>
      </c>
      <c r="B162" s="528"/>
      <c r="C162" s="529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2" t="s">
        <v>64</v>
      </c>
      <c r="B164" s="533"/>
      <c r="C164" s="533"/>
      <c r="D164" s="533"/>
      <c r="E164" s="533"/>
      <c r="F164" s="53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7" t="s">
        <v>34</v>
      </c>
      <c r="B169" s="528"/>
      <c r="C169" s="529"/>
      <c r="D169" s="380">
        <f>SUM(B165:C168)</f>
        <v>0</v>
      </c>
    </row>
    <row r="170" spans="1:7" x14ac:dyDescent="0.3">
      <c r="A170" s="527" t="s">
        <v>251</v>
      </c>
      <c r="B170" s="528"/>
      <c r="C170" s="529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0" t="s">
        <v>15</v>
      </c>
      <c r="B172" s="531"/>
      <c r="C172" s="531"/>
      <c r="D172" s="531"/>
      <c r="E172" s="531"/>
      <c r="F172" s="531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7" t="s">
        <v>34</v>
      </c>
      <c r="B177" s="528"/>
      <c r="C177" s="529"/>
      <c r="D177" s="380">
        <f>SUM(B173:C176)</f>
        <v>0</v>
      </c>
    </row>
    <row r="178" spans="1:7" x14ac:dyDescent="0.3">
      <c r="A178" s="527" t="s">
        <v>251</v>
      </c>
      <c r="B178" s="528"/>
      <c r="C178" s="529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2" t="s">
        <v>65</v>
      </c>
      <c r="B180" s="533"/>
      <c r="C180" s="533"/>
      <c r="D180" s="533"/>
      <c r="E180" s="533"/>
      <c r="F180" s="53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7" t="s">
        <v>34</v>
      </c>
      <c r="B186" s="528"/>
      <c r="C186" s="529"/>
      <c r="D186" s="380">
        <f>SUM(B181:C185)</f>
        <v>0</v>
      </c>
    </row>
    <row r="187" spans="1:7" x14ac:dyDescent="0.3">
      <c r="A187" s="527" t="s">
        <v>251</v>
      </c>
      <c r="B187" s="528"/>
      <c r="C187" s="529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2" t="s">
        <v>177</v>
      </c>
      <c r="B189" s="533"/>
      <c r="C189" s="533"/>
      <c r="D189" s="533"/>
      <c r="E189" s="533"/>
      <c r="F189" s="53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7" t="s">
        <v>34</v>
      </c>
      <c r="B194" s="528"/>
      <c r="C194" s="529"/>
      <c r="D194" s="40">
        <f>SUM(B190:C193)</f>
        <v>0</v>
      </c>
    </row>
    <row r="195" spans="1:6" x14ac:dyDescent="0.3">
      <c r="A195" s="527" t="s">
        <v>251</v>
      </c>
      <c r="B195" s="528"/>
      <c r="C195" s="529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" zoomScaleNormal="100" zoomScaleSheetLayoutView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1"/>
      <c r="E1" s="511"/>
      <c r="F1" s="511"/>
      <c r="G1" s="511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2" t="s">
        <v>151</v>
      </c>
      <c r="B7" s="512"/>
      <c r="C7" s="512"/>
      <c r="D7" s="512"/>
      <c r="E7" s="512"/>
      <c r="F7" s="512"/>
      <c r="G7" s="111"/>
    </row>
    <row r="8" spans="1:7" ht="22.5" x14ac:dyDescent="0.45">
      <c r="A8" s="513" t="str">
        <f>'Page de garde'!D18</f>
        <v>BIZERTE</v>
      </c>
      <c r="B8" s="513"/>
      <c r="C8" s="513"/>
      <c r="D8" s="513"/>
      <c r="E8" s="513"/>
      <c r="F8" s="513"/>
      <c r="G8" s="111"/>
    </row>
    <row r="9" spans="1:7" ht="22.5" x14ac:dyDescent="0.45">
      <c r="A9" s="112" t="s">
        <v>39</v>
      </c>
      <c r="B9" s="514"/>
      <c r="C9" s="514"/>
      <c r="D9" s="514"/>
      <c r="E9" s="514"/>
      <c r="F9" s="514"/>
      <c r="G9" s="111"/>
    </row>
    <row r="10" spans="1:7" ht="22.5" x14ac:dyDescent="0.45">
      <c r="A10" s="113" t="s">
        <v>41</v>
      </c>
      <c r="B10" s="515"/>
      <c r="C10" s="515"/>
      <c r="D10" s="515"/>
      <c r="E10" s="515"/>
      <c r="F10" s="515"/>
      <c r="G10" s="111"/>
    </row>
    <row r="11" spans="1:7" ht="22.5" x14ac:dyDescent="0.45">
      <c r="A11" s="112" t="s">
        <v>40</v>
      </c>
      <c r="B11" s="510"/>
      <c r="C11" s="510"/>
      <c r="D11" s="510"/>
      <c r="E11" s="510"/>
      <c r="F11" s="510"/>
      <c r="G11" s="111"/>
    </row>
    <row r="12" spans="1:7" ht="22.5" x14ac:dyDescent="0.45">
      <c r="A12" s="112" t="s">
        <v>200</v>
      </c>
      <c r="B12" s="516">
        <f>D730</f>
        <v>-0.5</v>
      </c>
      <c r="C12" s="516"/>
      <c r="D12" s="516"/>
      <c r="E12" s="516"/>
      <c r="F12" s="516"/>
      <c r="G12" s="111"/>
    </row>
    <row r="13" spans="1:7" ht="22.5" x14ac:dyDescent="0.45">
      <c r="A13" s="110"/>
      <c r="B13" s="108"/>
      <c r="C13" s="108"/>
      <c r="D13" s="511"/>
      <c r="E13" s="511"/>
      <c r="F13" s="511"/>
      <c r="G13" s="51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6" t="s">
        <v>28</v>
      </c>
      <c r="B17" s="447" t="s">
        <v>29</v>
      </c>
      <c r="C17" s="447"/>
      <c r="D17" s="447" t="s">
        <v>42</v>
      </c>
      <c r="E17" s="448" t="s">
        <v>266</v>
      </c>
      <c r="F17" s="448" t="s">
        <v>300</v>
      </c>
      <c r="G17" s="114"/>
    </row>
    <row r="18" spans="1:8" ht="16.5" customHeight="1" x14ac:dyDescent="0.4">
      <c r="A18" s="446"/>
      <c r="B18" s="118" t="s">
        <v>32</v>
      </c>
      <c r="C18" s="118" t="s">
        <v>31</v>
      </c>
      <c r="D18" s="447"/>
      <c r="E18" s="448"/>
      <c r="F18" s="44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2" t="s">
        <v>16</v>
      </c>
      <c r="B29" s="553"/>
      <c r="C29" s="553"/>
      <c r="D29" s="553"/>
      <c r="E29" s="553"/>
      <c r="F29" s="553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2" t="s">
        <v>311</v>
      </c>
      <c r="B38" s="553"/>
      <c r="C38" s="553"/>
      <c r="D38" s="553"/>
      <c r="E38" s="553"/>
      <c r="F38" s="553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6" t="s">
        <v>28</v>
      </c>
      <c r="B52" s="447" t="s">
        <v>29</v>
      </c>
      <c r="C52" s="447"/>
      <c r="D52" s="447" t="s">
        <v>42</v>
      </c>
      <c r="E52" s="448" t="s">
        <v>266</v>
      </c>
      <c r="F52" s="448" t="s">
        <v>302</v>
      </c>
      <c r="G52" s="129"/>
    </row>
    <row r="53" spans="1:7" ht="21" x14ac:dyDescent="0.4">
      <c r="A53" s="446"/>
      <c r="B53" s="118" t="s">
        <v>32</v>
      </c>
      <c r="C53" s="118" t="s">
        <v>31</v>
      </c>
      <c r="D53" s="447"/>
      <c r="E53" s="448"/>
      <c r="F53" s="44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521" t="s">
        <v>351</v>
      </c>
      <c r="B65" s="521"/>
      <c r="C65" s="521"/>
      <c r="D65" s="521"/>
      <c r="E65" s="521"/>
      <c r="F65" s="521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1"/>
      <c r="B83" s="441"/>
      <c r="C83" s="441"/>
      <c r="D83" s="441"/>
      <c r="E83" s="441"/>
      <c r="F83" s="441"/>
      <c r="G83" s="441"/>
    </row>
    <row r="84" spans="1:7" ht="45" customHeight="1" x14ac:dyDescent="0.45">
      <c r="A84" s="522" t="s">
        <v>352</v>
      </c>
      <c r="B84" s="522"/>
      <c r="C84" s="522"/>
      <c r="D84" s="522"/>
      <c r="E84" s="522"/>
      <c r="F84" s="522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7"/>
      <c r="B103" s="435"/>
      <c r="C103" s="435"/>
      <c r="D103" s="435"/>
      <c r="E103" s="435"/>
      <c r="F103" s="442"/>
      <c r="G103" s="173"/>
    </row>
    <row r="104" spans="1:7" s="80" customFormat="1" ht="46.5" customHeight="1" x14ac:dyDescent="0.4">
      <c r="A104" s="521" t="s">
        <v>353</v>
      </c>
      <c r="B104" s="521"/>
      <c r="C104" s="521"/>
      <c r="D104" s="521"/>
      <c r="E104" s="521"/>
      <c r="F104" s="521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3"/>
      <c r="B111" s="444"/>
      <c r="C111" s="444"/>
      <c r="D111" s="444"/>
      <c r="E111" s="444"/>
      <c r="F111" s="445"/>
      <c r="G111" s="129"/>
    </row>
    <row r="112" spans="1:7" s="80" customFormat="1" ht="39.75" customHeight="1" x14ac:dyDescent="0.4">
      <c r="A112" s="521" t="s">
        <v>390</v>
      </c>
      <c r="B112" s="521"/>
      <c r="C112" s="521"/>
      <c r="D112" s="521"/>
      <c r="E112" s="521"/>
      <c r="F112" s="521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5"/>
      <c r="B120" s="435"/>
      <c r="C120" s="435"/>
      <c r="D120" s="435"/>
      <c r="E120" s="435"/>
      <c r="F120" s="435"/>
      <c r="G120" s="173"/>
    </row>
    <row r="121" spans="1:7" ht="22.5" x14ac:dyDescent="0.4">
      <c r="A121" s="521" t="s">
        <v>311</v>
      </c>
      <c r="B121" s="521"/>
      <c r="C121" s="521"/>
      <c r="D121" s="521"/>
      <c r="E121" s="521"/>
      <c r="F121" s="521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36"/>
      <c r="B132" s="436"/>
      <c r="C132" s="436"/>
      <c r="D132" s="436"/>
      <c r="E132" s="436"/>
      <c r="F132" s="436"/>
      <c r="G132" s="114"/>
    </row>
    <row r="133" spans="1:16384" ht="22.5" customHeight="1" x14ac:dyDescent="0.4">
      <c r="A133" s="523" t="s">
        <v>424</v>
      </c>
      <c r="B133" s="523"/>
      <c r="C133" s="523"/>
      <c r="D133" s="523"/>
      <c r="E133" s="523"/>
      <c r="F133" s="523"/>
      <c r="G133" s="114"/>
    </row>
    <row r="134" spans="1:16384" ht="22.5" customHeight="1" x14ac:dyDescent="0.4">
      <c r="A134" s="524"/>
      <c r="B134" s="524"/>
      <c r="C134" s="524"/>
      <c r="D134" s="524"/>
      <c r="E134" s="524"/>
      <c r="F134" s="524"/>
      <c r="G134" s="114"/>
    </row>
    <row r="135" spans="1:16384" s="326" customFormat="1" ht="22.5" customHeight="1" x14ac:dyDescent="0.25">
      <c r="A135" s="446" t="s">
        <v>28</v>
      </c>
      <c r="B135" s="447" t="s">
        <v>29</v>
      </c>
      <c r="C135" s="447"/>
      <c r="D135" s="447" t="s">
        <v>42</v>
      </c>
      <c r="E135" s="448" t="s">
        <v>266</v>
      </c>
      <c r="F135" s="448" t="s">
        <v>302</v>
      </c>
    </row>
    <row r="136" spans="1:16384" s="326" customFormat="1" ht="22.5" customHeight="1" x14ac:dyDescent="0.25">
      <c r="A136" s="446"/>
      <c r="B136" s="118" t="s">
        <v>32</v>
      </c>
      <c r="C136" s="118" t="s">
        <v>31</v>
      </c>
      <c r="D136" s="447"/>
      <c r="E136" s="448"/>
      <c r="F136" s="44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5" t="s">
        <v>461</v>
      </c>
      <c r="B139" s="525"/>
      <c r="C139" s="525"/>
      <c r="D139" s="525"/>
      <c r="E139" s="525"/>
      <c r="F139" s="525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7"/>
      <c r="B165" s="435"/>
      <c r="C165" s="435"/>
      <c r="D165" s="435"/>
      <c r="E165" s="435"/>
      <c r="F165" s="435"/>
      <c r="G165" s="114"/>
    </row>
    <row r="166" spans="1:7" ht="32.25" customHeight="1" x14ac:dyDescent="0.4">
      <c r="A166" s="525" t="s">
        <v>462</v>
      </c>
      <c r="B166" s="525"/>
      <c r="C166" s="525"/>
      <c r="D166" s="525"/>
      <c r="E166" s="525"/>
      <c r="F166" s="525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8"/>
      <c r="B176" s="439"/>
      <c r="C176" s="439"/>
      <c r="D176" s="439"/>
      <c r="E176" s="439"/>
      <c r="F176" s="439"/>
      <c r="G176" s="114"/>
    </row>
    <row r="177" spans="1:7" ht="32.25" customHeight="1" x14ac:dyDescent="0.4">
      <c r="A177" s="525" t="s">
        <v>311</v>
      </c>
      <c r="B177" s="525"/>
      <c r="C177" s="525"/>
      <c r="D177" s="525"/>
      <c r="E177" s="525"/>
      <c r="F177" s="525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5"/>
      <c r="C186" s="47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0"/>
      <c r="B188" s="440"/>
      <c r="C188" s="440"/>
      <c r="D188" s="440"/>
      <c r="E188" s="440"/>
      <c r="F188" s="44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6" t="s">
        <v>28</v>
      </c>
      <c r="B191" s="447" t="s">
        <v>29</v>
      </c>
      <c r="C191" s="447"/>
      <c r="D191" s="447" t="s">
        <v>42</v>
      </c>
      <c r="E191" s="448" t="s">
        <v>266</v>
      </c>
      <c r="F191" s="448" t="s">
        <v>302</v>
      </c>
      <c r="G191" s="114"/>
    </row>
    <row r="192" spans="1:7" ht="21" x14ac:dyDescent="0.4">
      <c r="A192" s="446"/>
      <c r="B192" s="118" t="s">
        <v>32</v>
      </c>
      <c r="C192" s="118" t="s">
        <v>31</v>
      </c>
      <c r="D192" s="447"/>
      <c r="E192" s="448"/>
      <c r="F192" s="44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0" t="s">
        <v>34</v>
      </c>
      <c r="B203" s="461"/>
      <c r="C203" s="46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0" t="s">
        <v>34</v>
      </c>
      <c r="B227" s="461"/>
      <c r="C227" s="46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7" t="s">
        <v>311</v>
      </c>
      <c r="B236" s="518"/>
      <c r="C236" s="518"/>
      <c r="D236" s="51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0" t="s">
        <v>34</v>
      </c>
      <c r="B245" s="461"/>
      <c r="C245" s="46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6" t="s">
        <v>28</v>
      </c>
      <c r="B253" s="447" t="s">
        <v>29</v>
      </c>
      <c r="C253" s="447"/>
      <c r="D253" s="447" t="s">
        <v>42</v>
      </c>
      <c r="E253" s="448" t="s">
        <v>266</v>
      </c>
      <c r="F253" s="448" t="s">
        <v>302</v>
      </c>
      <c r="G253" s="129"/>
    </row>
    <row r="254" spans="1:7" ht="21" x14ac:dyDescent="0.4">
      <c r="A254" s="446"/>
      <c r="B254" s="118" t="s">
        <v>32</v>
      </c>
      <c r="C254" s="118" t="s">
        <v>31</v>
      </c>
      <c r="D254" s="447"/>
      <c r="E254" s="448"/>
      <c r="F254" s="44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0" t="s">
        <v>34</v>
      </c>
      <c r="B265" s="461"/>
      <c r="C265" s="46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8"/>
      <c r="B290" s="468"/>
      <c r="C290" s="468"/>
      <c r="D290" s="468"/>
      <c r="E290" s="468"/>
      <c r="F290" s="468"/>
      <c r="G290" s="129"/>
    </row>
    <row r="291" spans="1:7" s="80" customFormat="1" ht="31.5" customHeight="1" x14ac:dyDescent="0.4">
      <c r="A291" s="520" t="s">
        <v>311</v>
      </c>
      <c r="B291" s="520"/>
      <c r="C291" s="520"/>
      <c r="D291" s="520"/>
      <c r="E291" s="520"/>
      <c r="F291" s="520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6" t="s">
        <v>28</v>
      </c>
      <c r="B308" s="447" t="s">
        <v>29</v>
      </c>
      <c r="C308" s="447"/>
      <c r="D308" s="447" t="s">
        <v>42</v>
      </c>
      <c r="E308" s="448" t="s">
        <v>266</v>
      </c>
      <c r="F308" s="448" t="s">
        <v>302</v>
      </c>
      <c r="G308" s="129"/>
    </row>
    <row r="309" spans="1:7" ht="21" x14ac:dyDescent="0.4">
      <c r="A309" s="446"/>
      <c r="B309" s="118" t="s">
        <v>32</v>
      </c>
      <c r="C309" s="118" t="s">
        <v>31</v>
      </c>
      <c r="D309" s="447"/>
      <c r="E309" s="448"/>
      <c r="F309" s="44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9"/>
      <c r="B357" s="459"/>
      <c r="C357" s="459"/>
      <c r="D357" s="459"/>
      <c r="E357" s="459"/>
      <c r="F357" s="459"/>
      <c r="G357" s="459"/>
    </row>
    <row r="358" spans="1:7" ht="32.25" customHeight="1" x14ac:dyDescent="0.4">
      <c r="A358" s="504" t="s">
        <v>311</v>
      </c>
      <c r="B358" s="504"/>
      <c r="C358" s="504"/>
      <c r="D358" s="504"/>
      <c r="E358" s="504"/>
      <c r="F358" s="50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6" t="s">
        <v>28</v>
      </c>
      <c r="B375" s="447" t="s">
        <v>29</v>
      </c>
      <c r="C375" s="447"/>
      <c r="D375" s="447" t="s">
        <v>42</v>
      </c>
      <c r="E375" s="448" t="s">
        <v>266</v>
      </c>
      <c r="F375" s="448" t="s">
        <v>302</v>
      </c>
      <c r="G375" s="173"/>
    </row>
    <row r="376" spans="1:7" s="260" customFormat="1" ht="21" x14ac:dyDescent="0.4">
      <c r="A376" s="446"/>
      <c r="B376" s="118" t="s">
        <v>32</v>
      </c>
      <c r="C376" s="118" t="s">
        <v>31</v>
      </c>
      <c r="D376" s="447"/>
      <c r="E376" s="448"/>
      <c r="F376" s="44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2"/>
      <c r="B415" s="441"/>
      <c r="C415" s="441"/>
      <c r="D415" s="441"/>
      <c r="E415" s="441"/>
      <c r="F415" s="441"/>
      <c r="G415" s="441"/>
    </row>
    <row r="416" spans="1:7" s="260" customFormat="1" ht="24.75" x14ac:dyDescent="0.4">
      <c r="A416" s="507" t="s">
        <v>320</v>
      </c>
      <c r="B416" s="507"/>
      <c r="C416" s="507"/>
      <c r="D416" s="507"/>
      <c r="E416" s="507"/>
      <c r="F416" s="50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6" t="s">
        <v>28</v>
      </c>
      <c r="B433" s="447" t="s">
        <v>29</v>
      </c>
      <c r="C433" s="447"/>
      <c r="D433" s="447" t="s">
        <v>42</v>
      </c>
      <c r="E433" s="448" t="s">
        <v>266</v>
      </c>
      <c r="F433" s="448" t="s">
        <v>302</v>
      </c>
      <c r="G433" s="129"/>
    </row>
    <row r="434" spans="1:7" ht="21" x14ac:dyDescent="0.4">
      <c r="A434" s="446"/>
      <c r="B434" s="118" t="s">
        <v>32</v>
      </c>
      <c r="C434" s="118" t="s">
        <v>31</v>
      </c>
      <c r="D434" s="447"/>
      <c r="E434" s="448"/>
      <c r="F434" s="44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7" t="s">
        <v>311</v>
      </c>
      <c r="B464" s="507"/>
      <c r="C464" s="507"/>
      <c r="D464" s="507"/>
      <c r="E464" s="507"/>
      <c r="F464" s="50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8" t="s">
        <v>425</v>
      </c>
      <c r="B478" s="508"/>
      <c r="C478" s="508"/>
      <c r="D478" s="508"/>
      <c r="E478" s="508"/>
      <c r="F478" s="50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8" t="s">
        <v>28</v>
      </c>
      <c r="B480" s="479" t="s">
        <v>29</v>
      </c>
      <c r="C480" s="479"/>
      <c r="D480" s="479" t="s">
        <v>42</v>
      </c>
      <c r="E480" s="480" t="s">
        <v>266</v>
      </c>
      <c r="F480" s="480" t="s">
        <v>302</v>
      </c>
      <c r="G480" s="114"/>
    </row>
    <row r="481" spans="1:7" ht="21" x14ac:dyDescent="0.4">
      <c r="A481" s="478"/>
      <c r="B481" s="320" t="s">
        <v>32</v>
      </c>
      <c r="C481" s="320" t="s">
        <v>31</v>
      </c>
      <c r="D481" s="479"/>
      <c r="E481" s="480"/>
      <c r="F481" s="48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9" t="s">
        <v>52</v>
      </c>
      <c r="B483" s="469"/>
      <c r="C483" s="469"/>
      <c r="D483" s="469"/>
      <c r="E483" s="469"/>
      <c r="F483" s="46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6" t="s">
        <v>463</v>
      </c>
      <c r="B491" s="467"/>
      <c r="C491" s="467"/>
      <c r="D491" s="467"/>
      <c r="E491" s="467"/>
      <c r="F491" s="46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1"/>
      <c r="B517" s="491"/>
      <c r="C517" s="491"/>
      <c r="D517" s="491"/>
      <c r="E517" s="491"/>
      <c r="F517" s="491"/>
      <c r="G517" s="491"/>
    </row>
    <row r="518" spans="1:7" ht="26.25" customHeight="1" x14ac:dyDescent="0.5">
      <c r="A518" s="369" t="s">
        <v>311</v>
      </c>
      <c r="B518" s="503"/>
      <c r="C518" s="503"/>
      <c r="D518" s="503"/>
      <c r="E518" s="503"/>
      <c r="F518" s="50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9" t="s">
        <v>97</v>
      </c>
      <c r="B530" s="509"/>
      <c r="C530" s="509"/>
      <c r="D530" s="509"/>
      <c r="E530" s="509"/>
      <c r="F530" s="50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4" t="s">
        <v>28</v>
      </c>
      <c r="B532" s="486" t="s">
        <v>29</v>
      </c>
      <c r="C532" s="487"/>
      <c r="D532" s="447" t="s">
        <v>42</v>
      </c>
      <c r="E532" s="448" t="s">
        <v>266</v>
      </c>
      <c r="F532" s="448" t="s">
        <v>302</v>
      </c>
      <c r="G532" s="114"/>
    </row>
    <row r="533" spans="1:7" ht="21" x14ac:dyDescent="0.4">
      <c r="A533" s="485"/>
      <c r="B533" s="315" t="s">
        <v>32</v>
      </c>
      <c r="C533" s="316" t="s">
        <v>31</v>
      </c>
      <c r="D533" s="447"/>
      <c r="E533" s="448"/>
      <c r="F533" s="44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5"/>
      <c r="D535" s="505"/>
      <c r="E535" s="505"/>
      <c r="F535" s="50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0" t="s">
        <v>34</v>
      </c>
      <c r="B542" s="461"/>
      <c r="C542" s="46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0" t="s">
        <v>33</v>
      </c>
      <c r="B543" s="461"/>
      <c r="C543" s="46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6"/>
      <c r="B556" s="459"/>
      <c r="C556" s="459"/>
      <c r="D556" s="459"/>
      <c r="E556" s="459"/>
      <c r="F556" s="459"/>
      <c r="G556" s="459"/>
    </row>
    <row r="557" spans="1:7" ht="35.25" customHeight="1" x14ac:dyDescent="0.4">
      <c r="A557" s="371" t="s">
        <v>311</v>
      </c>
      <c r="B557" s="337"/>
      <c r="C557" s="457"/>
      <c r="D557" s="457"/>
      <c r="E557" s="457"/>
      <c r="F557" s="45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2" t="s">
        <v>34</v>
      </c>
      <c r="B566" s="452"/>
      <c r="C566" s="453"/>
      <c r="D566" s="378">
        <f>SUM(B558:C565,B546:C555)</f>
        <v>0</v>
      </c>
      <c r="E566" s="108"/>
      <c r="F566" s="114"/>
      <c r="G566" s="114"/>
    </row>
    <row r="567" spans="1:7" ht="21" x14ac:dyDescent="0.4">
      <c r="A567" s="452" t="s">
        <v>33</v>
      </c>
      <c r="B567" s="452"/>
      <c r="C567" s="45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65" t="s">
        <v>19</v>
      </c>
      <c r="B573" s="465"/>
      <c r="C573" s="465"/>
      <c r="D573" s="465"/>
      <c r="E573" s="465"/>
      <c r="F573" s="46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8" t="s">
        <v>28</v>
      </c>
      <c r="B575" s="479" t="s">
        <v>29</v>
      </c>
      <c r="C575" s="479"/>
      <c r="D575" s="479" t="s">
        <v>42</v>
      </c>
      <c r="E575" s="480" t="s">
        <v>266</v>
      </c>
      <c r="F575" s="480" t="s">
        <v>302</v>
      </c>
      <c r="G575" s="114"/>
    </row>
    <row r="576" spans="1:7" ht="21" x14ac:dyDescent="0.4">
      <c r="A576" s="478"/>
      <c r="B576" s="320" t="s">
        <v>32</v>
      </c>
      <c r="C576" s="320" t="s">
        <v>31</v>
      </c>
      <c r="D576" s="479"/>
      <c r="E576" s="480"/>
      <c r="F576" s="48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2" t="s">
        <v>34</v>
      </c>
      <c r="B588" s="452"/>
      <c r="C588" s="453"/>
      <c r="D588" s="378">
        <f>SUM(B579:C587)</f>
        <v>0</v>
      </c>
      <c r="E588" s="108"/>
      <c r="F588" s="114"/>
      <c r="G588" s="114"/>
    </row>
    <row r="589" spans="1:7" ht="21" x14ac:dyDescent="0.4">
      <c r="A589" s="452" t="s">
        <v>33</v>
      </c>
      <c r="B589" s="452"/>
      <c r="C589" s="45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2" t="s">
        <v>34</v>
      </c>
      <c r="B606" s="452"/>
      <c r="C606" s="453"/>
      <c r="D606" s="378">
        <f>SUM(B592:C605)</f>
        <v>0</v>
      </c>
      <c r="E606" s="108"/>
      <c r="F606" s="114"/>
      <c r="G606" s="114"/>
    </row>
    <row r="607" spans="1:7" ht="21" x14ac:dyDescent="0.4">
      <c r="A607" s="452" t="s">
        <v>33</v>
      </c>
      <c r="B607" s="452"/>
      <c r="C607" s="45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4" t="s">
        <v>170</v>
      </c>
      <c r="B610" s="455"/>
      <c r="C610" s="45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5" t="s">
        <v>8</v>
      </c>
      <c r="B612" s="465"/>
      <c r="C612" s="465"/>
      <c r="D612" s="465"/>
      <c r="E612" s="465"/>
      <c r="F612" s="46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6" t="s">
        <v>28</v>
      </c>
      <c r="B614" s="447" t="s">
        <v>29</v>
      </c>
      <c r="C614" s="447"/>
      <c r="D614" s="447" t="s">
        <v>42</v>
      </c>
      <c r="E614" s="448" t="s">
        <v>266</v>
      </c>
      <c r="F614" s="448" t="s">
        <v>302</v>
      </c>
      <c r="G614" s="114"/>
    </row>
    <row r="615" spans="1:7" ht="18.75" customHeight="1" x14ac:dyDescent="0.4">
      <c r="A615" s="446"/>
      <c r="B615" s="118" t="s">
        <v>32</v>
      </c>
      <c r="C615" s="118" t="s">
        <v>31</v>
      </c>
      <c r="D615" s="447"/>
      <c r="E615" s="448"/>
      <c r="F615" s="44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3"/>
      <c r="D617" s="463"/>
      <c r="E617" s="463"/>
      <c r="F617" s="46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2" t="s">
        <v>34</v>
      </c>
      <c r="B627" s="452"/>
      <c r="C627" s="452"/>
      <c r="D627" s="378">
        <f>SUM(B618:C626)</f>
        <v>0</v>
      </c>
      <c r="E627" s="489"/>
      <c r="F627" s="468"/>
      <c r="G627" s="129"/>
    </row>
    <row r="628" spans="1:7" ht="21" x14ac:dyDescent="0.4">
      <c r="A628" s="452" t="s">
        <v>33</v>
      </c>
      <c r="B628" s="452"/>
      <c r="C628" s="452"/>
      <c r="D628" s="388" t="e">
        <f>D627/(COUNT(B618:C626)*2)</f>
        <v>#DIV/0!</v>
      </c>
      <c r="E628" s="490"/>
      <c r="F628" s="491"/>
      <c r="G628" s="129"/>
    </row>
    <row r="629" spans="1:7" ht="21" x14ac:dyDescent="0.4">
      <c r="A629" s="325"/>
      <c r="B629" s="135"/>
      <c r="C629" s="488"/>
      <c r="D629" s="488"/>
      <c r="E629" s="488"/>
      <c r="F629" s="48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0" t="s">
        <v>34</v>
      </c>
      <c r="B639" s="461"/>
      <c r="C639" s="46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3"/>
      <c r="D642" s="463"/>
      <c r="E642" s="463"/>
      <c r="F642" s="46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0" t="s">
        <v>34</v>
      </c>
      <c r="B650" s="461"/>
      <c r="C650" s="46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63"/>
      <c r="C653" s="463"/>
      <c r="D653" s="463"/>
      <c r="E653" s="463"/>
      <c r="F653" s="46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8" t="s">
        <v>311</v>
      </c>
      <c r="B661" s="499"/>
      <c r="C661" s="499"/>
      <c r="D661" s="499"/>
      <c r="E661" s="499"/>
      <c r="F661" s="50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5" t="s">
        <v>356</v>
      </c>
      <c r="B676" s="465"/>
      <c r="C676" s="465"/>
      <c r="D676" s="465"/>
      <c r="E676" s="465"/>
      <c r="F676" s="46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6" t="s">
        <v>28</v>
      </c>
      <c r="B678" s="447" t="s">
        <v>29</v>
      </c>
      <c r="C678" s="447"/>
      <c r="D678" s="447" t="s">
        <v>42</v>
      </c>
      <c r="E678" s="448" t="s">
        <v>266</v>
      </c>
      <c r="F678" s="448" t="s">
        <v>302</v>
      </c>
      <c r="G678" s="129"/>
    </row>
    <row r="679" spans="1:7" ht="21" x14ac:dyDescent="0.4">
      <c r="A679" s="446"/>
      <c r="B679" s="118" t="s">
        <v>32</v>
      </c>
      <c r="C679" s="118" t="s">
        <v>31</v>
      </c>
      <c r="D679" s="447"/>
      <c r="E679" s="448"/>
      <c r="F679" s="44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1" t="s">
        <v>459</v>
      </c>
      <c r="B704" s="501"/>
      <c r="C704" s="501"/>
      <c r="D704" s="501"/>
      <c r="E704" s="501"/>
      <c r="F704" s="50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2" t="s">
        <v>28</v>
      </c>
      <c r="B706" s="486" t="s">
        <v>29</v>
      </c>
      <c r="C706" s="486"/>
      <c r="D706" s="447" t="s">
        <v>42</v>
      </c>
      <c r="E706" s="448" t="s">
        <v>266</v>
      </c>
      <c r="F706" s="448" t="s">
        <v>302</v>
      </c>
      <c r="G706" s="274"/>
    </row>
    <row r="707" spans="1:7" ht="21" x14ac:dyDescent="0.4">
      <c r="A707" s="473"/>
      <c r="B707" s="383" t="s">
        <v>32</v>
      </c>
      <c r="C707" s="383" t="s">
        <v>31</v>
      </c>
      <c r="D707" s="447"/>
      <c r="E707" s="448"/>
      <c r="F707" s="44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9" t="s">
        <v>306</v>
      </c>
      <c r="B709" s="450"/>
      <c r="C709" s="450"/>
      <c r="D709" s="450"/>
      <c r="E709" s="450"/>
      <c r="F709" s="451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0"/>
      <c r="C715" s="47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0"/>
      <c r="C716" s="47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9" t="s">
        <v>307</v>
      </c>
      <c r="B718" s="450"/>
      <c r="C718" s="450"/>
      <c r="D718" s="450"/>
      <c r="E718" s="450"/>
      <c r="F718" s="451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7"/>
      <c r="E1" s="547"/>
      <c r="F1" s="547"/>
      <c r="G1" s="54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8" t="s">
        <v>46</v>
      </c>
      <c r="B6" s="548"/>
      <c r="C6" s="548"/>
      <c r="D6" s="548"/>
      <c r="E6" s="548"/>
      <c r="F6" s="548"/>
      <c r="G6" s="92"/>
    </row>
    <row r="7" spans="1:7" s="258" customFormat="1" ht="21.75" customHeight="1" x14ac:dyDescent="0.45">
      <c r="A7" s="549" t="str">
        <f>'Page de garde'!D18</f>
        <v>BIZERTE</v>
      </c>
      <c r="B7" s="549"/>
      <c r="C7" s="549"/>
      <c r="D7" s="549"/>
      <c r="E7" s="549"/>
      <c r="F7" s="549"/>
      <c r="G7" s="92"/>
    </row>
    <row r="8" spans="1:7" s="258" customFormat="1" ht="24" x14ac:dyDescent="0.45">
      <c r="A8" s="4" t="s">
        <v>39</v>
      </c>
      <c r="B8" s="550" t="str">
        <f>'A1 Exploitation'!B9:F9</f>
        <v>Dr Hend KAMOUN</v>
      </c>
      <c r="C8" s="550"/>
      <c r="D8" s="550"/>
      <c r="E8" s="550"/>
      <c r="F8" s="550"/>
      <c r="G8" s="92"/>
    </row>
    <row r="9" spans="1:7" s="258" customFormat="1" ht="24" x14ac:dyDescent="0.45">
      <c r="A9" s="5" t="s">
        <v>41</v>
      </c>
      <c r="B9" s="551" t="str">
        <f>'A1 Exploitation'!B10:F10</f>
        <v>Directeur du magasin et chefs rayons</v>
      </c>
      <c r="C9" s="551"/>
      <c r="D9" s="551"/>
      <c r="E9" s="551"/>
      <c r="F9" s="551"/>
      <c r="G9" s="92"/>
    </row>
    <row r="10" spans="1:7" s="258" customFormat="1" ht="24" x14ac:dyDescent="0.45">
      <c r="A10" s="4" t="s">
        <v>40</v>
      </c>
      <c r="B10" s="546">
        <f>'A1 Exploitation'!B11:F11</f>
        <v>43543</v>
      </c>
      <c r="C10" s="546"/>
      <c r="D10" s="546"/>
      <c r="E10" s="546"/>
      <c r="F10" s="546"/>
      <c r="G10" s="92"/>
    </row>
    <row r="11" spans="1:7" s="258" customFormat="1" ht="24" x14ac:dyDescent="0.45">
      <c r="A11" s="4" t="s">
        <v>250</v>
      </c>
      <c r="B11" s="543" t="e">
        <f>D199</f>
        <v>#DIV/0!</v>
      </c>
      <c r="C11" s="543"/>
      <c r="D11" s="543"/>
      <c r="E11" s="543"/>
      <c r="F11" s="543"/>
      <c r="G11" s="92"/>
    </row>
    <row r="12" spans="1:7" s="258" customFormat="1" ht="22.5" x14ac:dyDescent="0.45">
      <c r="A12" s="1"/>
      <c r="D12" s="511"/>
      <c r="E12" s="511"/>
      <c r="F12" s="511"/>
      <c r="G12" s="511"/>
    </row>
    <row r="13" spans="1:7" s="258" customFormat="1" ht="11.25" customHeight="1" x14ac:dyDescent="0.3">
      <c r="A13" s="544" t="s">
        <v>28</v>
      </c>
      <c r="B13" s="545" t="s">
        <v>29</v>
      </c>
      <c r="C13" s="545"/>
      <c r="D13" s="545" t="s">
        <v>42</v>
      </c>
      <c r="E13" s="545" t="s">
        <v>160</v>
      </c>
      <c r="F13" s="545" t="s">
        <v>161</v>
      </c>
      <c r="G13" s="80"/>
    </row>
    <row r="14" spans="1:7" s="258" customFormat="1" ht="12.75" customHeight="1" x14ac:dyDescent="0.3">
      <c r="A14" s="544"/>
      <c r="B14" s="22" t="s">
        <v>32</v>
      </c>
      <c r="C14" s="22" t="s">
        <v>31</v>
      </c>
      <c r="D14" s="545"/>
      <c r="E14" s="545"/>
      <c r="F14" s="545"/>
      <c r="G14" s="94"/>
    </row>
    <row r="15" spans="1:7" x14ac:dyDescent="0.3">
      <c r="A15" s="534"/>
      <c r="B15" s="535"/>
      <c r="C15" s="535"/>
      <c r="D15" s="535"/>
      <c r="E15" s="535"/>
      <c r="F15" s="535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6"/>
      <c r="C22" s="537"/>
      <c r="D22" s="381">
        <f>SUM(B17:C21)</f>
        <v>0</v>
      </c>
    </row>
    <row r="23" spans="1:7" x14ac:dyDescent="0.3">
      <c r="A23" s="527" t="s">
        <v>251</v>
      </c>
      <c r="B23" s="528"/>
      <c r="C23" s="529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2" t="s">
        <v>4</v>
      </c>
      <c r="B25" s="533"/>
      <c r="C25" s="533"/>
      <c r="D25" s="533"/>
      <c r="E25" s="533"/>
      <c r="F25" s="53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7" t="s">
        <v>34</v>
      </c>
      <c r="B33" s="528"/>
      <c r="C33" s="529"/>
      <c r="D33" s="380">
        <f>SUM(B26:C32)</f>
        <v>0</v>
      </c>
    </row>
    <row r="34" spans="1:7" x14ac:dyDescent="0.3">
      <c r="A34" s="527" t="s">
        <v>251</v>
      </c>
      <c r="B34" s="528"/>
      <c r="C34" s="529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2" t="s">
        <v>180</v>
      </c>
      <c r="B36" s="533"/>
      <c r="C36" s="533"/>
      <c r="D36" s="533"/>
      <c r="E36" s="533"/>
      <c r="F36" s="53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7" t="s">
        <v>34</v>
      </c>
      <c r="B42" s="528"/>
      <c r="C42" s="529"/>
      <c r="D42" s="380">
        <f>SUM(B37:C41)</f>
        <v>0</v>
      </c>
      <c r="E42" s="259"/>
      <c r="F42" s="259"/>
      <c r="G42" s="93"/>
    </row>
    <row r="43" spans="1:7" s="10" customFormat="1" x14ac:dyDescent="0.3">
      <c r="A43" s="527" t="s">
        <v>251</v>
      </c>
      <c r="B43" s="528"/>
      <c r="C43" s="529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7" t="s">
        <v>34</v>
      </c>
      <c r="B52" s="528"/>
      <c r="C52" s="529"/>
      <c r="D52" s="380">
        <f>SUM(B46:C51)</f>
        <v>0</v>
      </c>
    </row>
    <row r="53" spans="1:7" x14ac:dyDescent="0.3">
      <c r="A53" s="527" t="s">
        <v>251</v>
      </c>
      <c r="B53" s="528"/>
      <c r="C53" s="529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2" t="s">
        <v>8</v>
      </c>
      <c r="B55" s="533"/>
      <c r="C55" s="533"/>
      <c r="D55" s="533"/>
      <c r="E55" s="533"/>
      <c r="F55" s="53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7" t="s">
        <v>34</v>
      </c>
      <c r="B63" s="528"/>
      <c r="C63" s="529"/>
      <c r="D63" s="380">
        <f>SUM(B56:C62)</f>
        <v>0</v>
      </c>
    </row>
    <row r="64" spans="1:7" x14ac:dyDescent="0.3">
      <c r="A64" s="527" t="s">
        <v>251</v>
      </c>
      <c r="B64" s="528"/>
      <c r="C64" s="529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2" t="s">
        <v>111</v>
      </c>
      <c r="B66" s="533"/>
      <c r="C66" s="533"/>
      <c r="D66" s="533"/>
      <c r="E66" s="533"/>
      <c r="F66" s="53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7" t="s">
        <v>34</v>
      </c>
      <c r="B84" s="528"/>
      <c r="C84" s="529"/>
      <c r="D84" s="380">
        <f>SUM(B67:C83)</f>
        <v>0</v>
      </c>
    </row>
    <row r="85" spans="1:7" x14ac:dyDescent="0.3">
      <c r="A85" s="527" t="s">
        <v>251</v>
      </c>
      <c r="B85" s="528"/>
      <c r="C85" s="529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2" t="s">
        <v>172</v>
      </c>
      <c r="B87" s="533"/>
      <c r="C87" s="533"/>
      <c r="D87" s="533"/>
      <c r="E87" s="533"/>
      <c r="F87" s="53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7" t="s">
        <v>34</v>
      </c>
      <c r="B102" s="528"/>
      <c r="C102" s="529"/>
      <c r="D102" s="380">
        <f>SUM(B88:C101)</f>
        <v>0</v>
      </c>
    </row>
    <row r="103" spans="1:7" x14ac:dyDescent="0.3">
      <c r="A103" s="527" t="s">
        <v>251</v>
      </c>
      <c r="B103" s="528"/>
      <c r="C103" s="529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2" t="s">
        <v>173</v>
      </c>
      <c r="B106" s="533"/>
      <c r="C106" s="533"/>
      <c r="D106" s="533"/>
      <c r="E106" s="533"/>
      <c r="F106" s="53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7" t="s">
        <v>34</v>
      </c>
      <c r="B118" s="528"/>
      <c r="C118" s="529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7" t="s">
        <v>251</v>
      </c>
      <c r="B119" s="528"/>
      <c r="C119" s="529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2" t="s">
        <v>156</v>
      </c>
      <c r="B121" s="533"/>
      <c r="C121" s="533"/>
      <c r="D121" s="533"/>
      <c r="E121" s="533"/>
      <c r="F121" s="53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7" t="s">
        <v>34</v>
      </c>
      <c r="B133" s="528"/>
      <c r="C133" s="529"/>
      <c r="D133" s="380">
        <f>SUM(B122:C132)</f>
        <v>0</v>
      </c>
    </row>
    <row r="134" spans="1:7" x14ac:dyDescent="0.3">
      <c r="A134" s="527" t="s">
        <v>251</v>
      </c>
      <c r="B134" s="528"/>
      <c r="C134" s="529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2" t="s">
        <v>61</v>
      </c>
      <c r="B136" s="533"/>
      <c r="C136" s="533"/>
      <c r="D136" s="533"/>
      <c r="E136" s="533"/>
      <c r="F136" s="53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7" t="s">
        <v>34</v>
      </c>
      <c r="B149" s="528"/>
      <c r="C149" s="529"/>
      <c r="D149" s="380">
        <f>SUM(B137:C148)</f>
        <v>0</v>
      </c>
    </row>
    <row r="150" spans="1:7" x14ac:dyDescent="0.3">
      <c r="A150" s="527" t="s">
        <v>251</v>
      </c>
      <c r="B150" s="528"/>
      <c r="C150" s="52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2" t="s">
        <v>178</v>
      </c>
      <c r="B152" s="533"/>
      <c r="C152" s="533"/>
      <c r="D152" s="533"/>
      <c r="E152" s="533"/>
      <c r="F152" s="53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7" t="s">
        <v>34</v>
      </c>
      <c r="B161" s="536"/>
      <c r="C161" s="537"/>
      <c r="D161" s="381">
        <f>SUM(B153:C160)</f>
        <v>0</v>
      </c>
    </row>
    <row r="162" spans="1:7" x14ac:dyDescent="0.3">
      <c r="A162" s="527" t="s">
        <v>251</v>
      </c>
      <c r="B162" s="528"/>
      <c r="C162" s="529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2" t="s">
        <v>64</v>
      </c>
      <c r="B164" s="533"/>
      <c r="C164" s="533"/>
      <c r="D164" s="533"/>
      <c r="E164" s="533"/>
      <c r="F164" s="53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7" t="s">
        <v>34</v>
      </c>
      <c r="B169" s="528"/>
      <c r="C169" s="529"/>
      <c r="D169" s="380">
        <f>SUM(B165:C168)</f>
        <v>0</v>
      </c>
    </row>
    <row r="170" spans="1:7" x14ac:dyDescent="0.3">
      <c r="A170" s="527" t="s">
        <v>251</v>
      </c>
      <c r="B170" s="528"/>
      <c r="C170" s="529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0" t="s">
        <v>15</v>
      </c>
      <c r="B172" s="531"/>
      <c r="C172" s="531"/>
      <c r="D172" s="531"/>
      <c r="E172" s="531"/>
      <c r="F172" s="531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7" t="s">
        <v>34</v>
      </c>
      <c r="B177" s="528"/>
      <c r="C177" s="529"/>
      <c r="D177" s="380">
        <f>SUM(B173:C176)</f>
        <v>0</v>
      </c>
    </row>
    <row r="178" spans="1:7" x14ac:dyDescent="0.3">
      <c r="A178" s="527" t="s">
        <v>251</v>
      </c>
      <c r="B178" s="528"/>
      <c r="C178" s="529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2" t="s">
        <v>65</v>
      </c>
      <c r="B180" s="533"/>
      <c r="C180" s="533"/>
      <c r="D180" s="533"/>
      <c r="E180" s="533"/>
      <c r="F180" s="53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7" t="s">
        <v>34</v>
      </c>
      <c r="B186" s="528"/>
      <c r="C186" s="529"/>
      <c r="D186" s="380">
        <f>SUM(B181:C185)</f>
        <v>0</v>
      </c>
    </row>
    <row r="187" spans="1:7" x14ac:dyDescent="0.3">
      <c r="A187" s="527" t="s">
        <v>251</v>
      </c>
      <c r="B187" s="528"/>
      <c r="C187" s="529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2" t="s">
        <v>177</v>
      </c>
      <c r="B189" s="533"/>
      <c r="C189" s="533"/>
      <c r="D189" s="533"/>
      <c r="E189" s="533"/>
      <c r="F189" s="53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7" t="s">
        <v>34</v>
      </c>
      <c r="B194" s="528"/>
      <c r="C194" s="529"/>
      <c r="D194" s="40">
        <f>SUM(B190:C193)</f>
        <v>0</v>
      </c>
    </row>
    <row r="195" spans="1:6" x14ac:dyDescent="0.3">
      <c r="A195" s="527" t="s">
        <v>251</v>
      </c>
      <c r="B195" s="528"/>
      <c r="C195" s="529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2019-04-01T17:24:55Z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