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bizerte\2019\JUILLET 19\"/>
    </mc:Choice>
  </mc:AlternateContent>
  <bookViews>
    <workbookView xWindow="0" yWindow="0" windowWidth="17880" windowHeight="702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19" i="44" l="1"/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B361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56" i="44" l="1"/>
  <c r="D557" i="44" s="1"/>
  <c r="D134" i="45"/>
  <c r="D135" i="45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B657" i="44"/>
  <c r="D658" i="44" s="1"/>
  <c r="D659" i="44" s="1"/>
  <c r="D241" i="44"/>
  <c r="D242" i="44" s="1"/>
  <c r="D296" i="44"/>
  <c r="D297" i="44" s="1"/>
  <c r="D420" i="44"/>
  <c r="B466" i="44"/>
  <c r="D467" i="44" s="1"/>
  <c r="D468" i="44" s="1"/>
  <c r="B689" i="44"/>
  <c r="D690" i="44" s="1"/>
  <c r="B710" i="44"/>
  <c r="D711" i="44" s="1"/>
  <c r="D555" i="44"/>
  <c r="B555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423" i="44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424" i="44"/>
  <c r="B70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<sst xmlns="http://schemas.openxmlformats.org/spreadsheetml/2006/main" count="2698" uniqueCount="596">
  <si>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</si>
  <si>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</si>
  <si>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</si>
  <si>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</si>
  <si>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</si>
  <si>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</si>
  <si>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</si>
  <si>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</si>
  <si>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</si>
  <si>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</si>
  <si>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</si>
  <si>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</si>
  <si>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</si>
  <si>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</si>
  <si>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</si>
  <si>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</si>
  <si>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</si>
  <si>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</si>
  <si>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</si>
  <si>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</si>
  <si>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</si>
  <si>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</si>
  <si>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</si>
  <si>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</si>
  <si>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</si>
  <si>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</si>
  <si>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</si>
  <si>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</si>
  <si>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</si>
  <si>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</si>
  <si>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</si>
  <si>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</si>
  <si>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</si>
  <si>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</si>
  <si>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</si>
  <si>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</si>
  <si>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</si>
  <si>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</si>
  <si>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</si>
  <si>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</si>
  <si>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</si>
  <si>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</si>
  <si>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</si>
  <si>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</si>
  <si>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</si>
  <si>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</si>
  <si>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</si>
  <si>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</si>
  <si>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</si>
  <si>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</si>
  <si>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</si>
  <si>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</si>
  <si>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</si>
  <si>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</si>
  <si>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</si>
  <si>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</si>
  <si>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</si>
  <si>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</si>
  <si>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</si>
  <si>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</si>
  <si>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</si>
  <si>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</si>
  <si>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</si>
  <si>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</si>
  <si>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</si>
  <si>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</si>
  <si>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</si>
  <si>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</si>
  <si>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</si>
  <si>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</si>
  <si>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</si>
  <si>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</si>
  <si>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</si>
  <si>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</si>
  <si>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</si>
  <si>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</si>
  <si>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</si>
  <si>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</si>
  <si>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</si>
  <si>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</si>
  <si>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</si>
  <si>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</si>
  <si>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</si>
  <si>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</si>
  <si>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</si>
  <si>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</si>
  <si>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</si>
  <si>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</si>
  <si>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</si>
  <si>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</si>
  <si>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</si>
  <si>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</si>
  <si>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</si>
  <si>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</si>
  <si>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</si>
  <si>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</si>
  <si>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</si>
  <si>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</si>
  <si>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</si>
  <si>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</si>
  <si>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</si>
  <si>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</si>
  <si>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</si>
  <si>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</si>
  <si>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</si>
  <si>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</si>
  <si>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</si>
  <si>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</si>
  <si>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</si>
  <si>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</si>
  <si>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</si>
  <si>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</si>
  <si>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</si>
  <si>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</si>
  <si>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</si>
  <si>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</si>
  <si>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</si>
  <si>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</si>
  <si>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</si>
  <si>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</si>
  <si>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</si>
  <si>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</si>
  <si>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</si>
  <si>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</si>
  <si>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</si>
  <si>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</si>
  <si>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</si>
  <si>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</si>
  <si>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</si>
  <si>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</si>
  <si>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</si>
  <si>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</si>
  <si>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</si>
  <si>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</si>
  <si>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</si>
  <si>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</si>
  <si>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</si>
  <si>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</si>
  <si>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</si>
  <si>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</si>
  <si>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</si>
  <si>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</si>
  <si>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</si>
  <si>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</si>
  <si>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</si>
  <si>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</si>
  <si>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</si>
  <si>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</si>
  <si>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</si>
  <si>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</si>
  <si>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</si>
  <si>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</si>
  <si>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</si>
  <si>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</si>
  <si>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</si>
  <si>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</si>
  <si>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</si>
  <si>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</si>
  <si>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</si>
  <si>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</si>
  <si>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</si>
  <si>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</si>
  <si>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</si>
  <si>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</si>
  <si>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</si>
  <si>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</si>
  <si>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</si>
  <si>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</si>
  <si>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</si>
  <si>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</si>
  <si>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</si>
  <si>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</si>
  <si>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</si>
  <si>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</si>
  <si>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</si>
  <si>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</si>
  <si>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</si>
  <si>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</si>
  <si>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</si>
  <si>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</si>
  <si>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</si>
  <si>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</si>
  <si>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</si>
  <si>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</si>
  <si>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</si>
  <si>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</si>
  <si>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</si>
  <si>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</si>
  <si>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</si>
  <si>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</si>
  <si>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</si>
  <si>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</si>
  <si>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</si>
  <si>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</si>
  <si>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</si>
  <si>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</si>
  <si>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</si>
  <si>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</si>
  <si>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</si>
  <si>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</si>
  <si>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</si>
  <si>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</si>
  <si>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</si>
  <si>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</si>
  <si>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</si>
  <si>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</si>
  <si>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</si>
  <si>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</si>
  <si>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</si>
  <si>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</si>
  <si>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</si>
  <si>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</si>
  <si>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</si>
  <si>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</si>
  <si>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</si>
  <si>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</si>
  <si>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</si>
  <si>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</si>
  <si>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</si>
  <si>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</si>
  <si>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</si>
  <si>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</si>
  <si>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</si>
  <si>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</si>
  <si>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</si>
  <si>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</si>
  <si>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</si>
  <si>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</si>
  <si>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</si>
  <si>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</si>
  <si>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</si>
  <si>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</si>
  <si>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</si>
  <si>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</si>
  <si>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</si>
  <si>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</si>
  <si>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</si>
  <si>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</si>
  <si>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</si>
  <si>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</si>
  <si>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</si>
  <si>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</si>
  <si>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</si>
  <si>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</si>
  <si>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</si>
  <si>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</si>
  <si>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</si>
  <si>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</si>
  <si>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</si>
  <si>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</si>
  <si>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</si>
  <si>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</si>
  <si>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</si>
  <si>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</si>
  <si>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</si>
  <si>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</si>
  <si>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</si>
  <si>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</si>
  <si>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</si>
  <si>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</si>
  <si>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</si>
  <si>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</si>
  <si>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</si>
  <si>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</si>
  <si>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</si>
  <si>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</si>
  <si>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</si>
  <si>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</si>
  <si>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</si>
  <si>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</si>
  <si>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</si>
  <si>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</si>
  <si>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</si>
  <si>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</si>
  <si>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</si>
  <si>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</si>
  <si>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</si>
  <si>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</si>
  <si>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</si>
  <si>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</si>
  <si>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</si>
  <si>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</si>
  <si>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</si>
  <si>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</si>
  <si>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</si>
  <si>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</si>
  <si>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</si>
  <si>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</si>
  <si>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</si>
  <si>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</si>
  <si>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</si>
  <si>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</si>
  <si>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</si>
  <si>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</si>
  <si>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</si>
  <si>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</si>
  <si>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</si>
  <si>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</si>
  <si>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</si>
  <si>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</si>
  <si>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</si>
  <si>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</si>
  <si>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</si>
  <si>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</si>
  <si>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</si>
  <si>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</si>
  <si>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</si>
  <si>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</si>
  <si>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</si>
  <si>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</si>
  <si>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</si>
  <si>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</si>
  <si>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</si>
  <si>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</si>
  <si>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</si>
  <si>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</si>
  <si>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</si>
  <si>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</si>
  <si>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</si>
  <si>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</si>
  <si>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</si>
  <si>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</si>
  <si>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</si>
  <si>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</si>
  <si>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</si>
  <si>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</si>
  <si>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</si>
  <si>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</si>
  <si>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</si>
  <si>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</si>
  <si>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</si>
  <si>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</si>
  <si>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</si>
  <si>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</si>
  <si>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</si>
  <si>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</si>
  <si>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</si>
  <si>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</si>
  <si>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</si>
  <si>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</si>
  <si>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</si>
  <si>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</si>
  <si>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</si>
  <si>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</si>
  <si>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</si>
  <si>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</si>
  <si>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</si>
  <si>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</si>
  <si>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</si>
  <si>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</si>
  <si>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</si>
  <si>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</si>
  <si>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</si>
  <si>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</si>
  <si>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</si>
  <si>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</si>
  <si>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</si>
  <si>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</si>
  <si>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</si>
  <si>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</si>
  <si>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</si>
  <si>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</si>
  <si>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</si>
  <si>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</si>
  <si>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</si>
  <si>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</si>
  <si>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</si>
  <si>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</si>
  <si>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</si>
  <si>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</si>
  <si>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</si>
  <si>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</si>
  <si>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</si>
  <si>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</si>
  <si>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</si>
  <si>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</si>
  <si>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</si>
  <si>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</si>
  <si>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</si>
  <si>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</si>
  <si>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</si>
  <si>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</si>
  <si>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</si>
  <si>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</si>
  <si>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</si>
  <si>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</si>
  <si>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</si>
  <si>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</si>
  <si>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</si>
  <si>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</si>
  <si>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</si>
  <si>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</si>
  <si>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</si>
  <si>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</si>
  <si>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</si>
  <si>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</si>
  <si>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</si>
  <si>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</si>
  <si>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</si>
  <si>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</si>
  <si>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</si>
  <si>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</si>
  <si>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</si>
  <si>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</si>
  <si>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</si>
  <si>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</si>
  <si>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</si>
  <si>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</si>
  <si>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</si>
  <si>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</si>
  <si>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</si>
  <si>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</si>
  <si>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</si>
  <si>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</si>
  <si>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</si>
  <si>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</si>
  <si>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</si>
  <si>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</si>
  <si>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</si>
  <si>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</si>
  <si>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</si>
  <si>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</si>
  <si>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</si>
  <si>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</si>
  <si>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</si>
  <si>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</si>
  <si>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</si>
  <si>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</si>
  <si>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</si>
  <si>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</si>
  <si>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</si>
  <si>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</si>
  <si>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</si>
  <si>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</si>
  <si>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</si>
  <si>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</si>
  <si>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</si>
  <si>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</si>
  <si>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</si>
  <si>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</si>
  <si>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</si>
  <si>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</si>
  <si>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</si>
  <si>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</si>
  <si>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</si>
  <si>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</si>
  <si>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</si>
  <si>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</si>
  <si>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</si>
  <si>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</si>
  <si>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</si>
  <si>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</si>
  <si>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</si>
  <si>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</si>
  <si>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</si>
  <si>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</si>
  <si>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</si>
  <si>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</si>
  <si>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</si>
  <si>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</si>
  <si>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</si>
  <si>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</si>
  <si>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</si>
  <si>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</si>
  <si>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</si>
  <si>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</si>
  <si>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BIZERTE</t>
  </si>
  <si>
    <t>Dr Hend KAMOUN</t>
  </si>
  <si>
    <t>Directeur magasin et chefs rayons</t>
  </si>
  <si>
    <t>Ecaillement du revêtement du sol à plusieurs niveaux.</t>
  </si>
  <si>
    <t>Procéder aux réparations nécessaires du sol.</t>
  </si>
  <si>
    <t>Absence de protection du quai .</t>
  </si>
  <si>
    <t xml:space="preserve">1/Prévoir une protection du quai.
</t>
  </si>
  <si>
    <t>prévoir un bac pour le stockage des œufs désinfectés</t>
  </si>
  <si>
    <t>absence de produits de nettoyage desinfection</t>
  </si>
  <si>
    <t>prévoir les produits de nettoyage desinfection</t>
  </si>
  <si>
    <t>les œufs non lavé sont stockés a température ambiante</t>
  </si>
  <si>
    <t>assurer l'entreposage des œufs dans la chambre froide</t>
  </si>
  <si>
    <t>revoir l'etiquetage</t>
  </si>
  <si>
    <t>manque de carreaux de faïence au niveau du mur</t>
  </si>
  <si>
    <t>remplacer les carreaux manquant</t>
  </si>
  <si>
    <t>tube néons sans caches</t>
  </si>
  <si>
    <t>protéger les néons</t>
  </si>
  <si>
    <t>Le revêtement du sol de la CF négative était écaillé.</t>
  </si>
  <si>
    <t>Procéder à la réparation du revêtement du sol.</t>
  </si>
  <si>
    <t>Les fours n'étaient pas reliés aux hottes aspirantes.</t>
  </si>
  <si>
    <t>Revoir le système d'extraction d'air.</t>
  </si>
  <si>
    <t xml:space="preserve">CF positive:
Température affichée: 4,4°C
</t>
  </si>
  <si>
    <t>Boul/pat: DEIV non fonctionnels</t>
  </si>
  <si>
    <t>absence du nom du produit sur l’etiquette balance 
présence de traces de moisissures sur le panini exposé au linéaire</t>
  </si>
  <si>
    <t>décongélation des gateaux se fait la veille de son emballage</t>
  </si>
  <si>
    <t>la décongélation des produits surgelés doit etre faite le jour meme de l'emballage des gateaux</t>
  </si>
  <si>
    <t>tapis de cuisson sont effilochées et usées</t>
  </si>
  <si>
    <t>remplacer les tapis de cuisson</t>
  </si>
  <si>
    <t>utilisation d'un meme bac pour les œufs avant et apres desinfection</t>
  </si>
  <si>
    <t>stagnation d’eau au niveau du sol du labo traiteur avec dégagement de mauvaise odeur d’humidité</t>
  </si>
  <si>
    <t>revoir la stagnation d'eau</t>
  </si>
  <si>
    <t>Les meubles d'exposition étaient partiellement protégés.</t>
  </si>
  <si>
    <t>Prévoir des meubles correctement protégés.</t>
  </si>
  <si>
    <t xml:space="preserve">L’une des poignées de la rôtissoire était démontée.
</t>
  </si>
  <si>
    <t>Prévoir une poignée pour la rôtissoire.</t>
  </si>
  <si>
    <t>température a cœur du riz jerbien est 8,4°C</t>
  </si>
  <si>
    <t>Revoir le fonctionnement du meuble</t>
  </si>
  <si>
    <t>présence de chapelure oxydée sur les parois de la friteuse</t>
  </si>
  <si>
    <t>les filtres de la friteuse sont démontés</t>
  </si>
  <si>
    <t>mettre en place les filtres</t>
  </si>
  <si>
    <t>Prévoir des enregistrements distincts pour la décontamination des œufs et des autres crudités.</t>
  </si>
  <si>
    <t>assurer le nettoyage de friteuse a chaque changement d'huile</t>
  </si>
  <si>
    <t xml:space="preserve">La décontamination des œufs et des fruits pour le rayon Boul./Pat, était effectuée sur la même feuille.
</t>
  </si>
  <si>
    <t>renforcer le nettoyage</t>
  </si>
  <si>
    <t xml:space="preserve">
Certains piques prix utilisés au niveau du stand étaient rouillés.
</t>
  </si>
  <si>
    <t>Eliminer les piques prix rouillés .</t>
  </si>
  <si>
    <t>mur derrière la table et sale
présence de restes de charcuteries au niveau du bord de la table
Manque de propreté au niveau du meuble froid d'exposition : attention aux cadavres d'insectes.</t>
  </si>
  <si>
    <t>Même opérateur pour les rayons traiteur et charcuterie/fromages.</t>
  </si>
  <si>
    <t>La polyvalence du personnel engendre un risque accru de contaminations croisées.</t>
  </si>
  <si>
    <t>Les systèmes de fermetures des portières du meuble froid du rayon étaient défaillants.</t>
  </si>
  <si>
    <t>Procéder à la réparation de ces systèmes de fermetures.</t>
  </si>
  <si>
    <t xml:space="preserve">Développement de rouille au niveau de la grille de soufflage du meuble d'exposition des produits charcuterie.
</t>
  </si>
  <si>
    <t>L'entretien des grilles de soufflage des meubles est préconisé.</t>
  </si>
  <si>
    <t>Comptoir frigorifique du rayon:
Température affichée: 8°C et mesurée: 3,4°C</t>
  </si>
  <si>
    <t>revoir l'afficheur de température</t>
  </si>
  <si>
    <t>Le revêtement du sol était endommagé à plusieurs niveaux.</t>
  </si>
  <si>
    <t>Meuble LS:
Températures affichées:  3°C 
Températures mesurées: 4,8°C</t>
  </si>
  <si>
    <t>température a cœur de la viande hachée 9°C</t>
  </si>
  <si>
    <t xml:space="preserve">
Prévoir l'entretien du mélangeur.</t>
  </si>
  <si>
    <t xml:space="preserve">
Développement de rouille sur les parois et le couvercle du mélangeur</t>
  </si>
  <si>
    <t>hachage de toute la quantité de viandes hachées le matin et son exposition au linéaire se fait au fur et a mesure de la journée</t>
  </si>
  <si>
    <t>asurer le hachage des viandes toutes les deux heures</t>
  </si>
  <si>
    <t>présence de trace de moisissures au niveau du poussoir</t>
  </si>
  <si>
    <t>tenue de travail (gilet rouge) sale</t>
  </si>
  <si>
    <t>sensibiliser le peronnel</t>
  </si>
  <si>
    <t>absence d'enregistrement des autocontrôles de méthode de travail</t>
  </si>
  <si>
    <t>assurer l'enregistrement des autocontrôles de méthode de travail</t>
  </si>
  <si>
    <t>Meuble surgelés en panne</t>
  </si>
  <si>
    <t>Morceaux de carrelages démontés au niveau du stand.</t>
  </si>
  <si>
    <t>Prévoir des carreaux de carrelage pour la réparation du sol.</t>
  </si>
  <si>
    <t>Meuble négatif des produits surgelés en panne le jour de l'audit.</t>
  </si>
  <si>
    <t>Procéder à la réparation de ce meuble.</t>
  </si>
  <si>
    <t>Développement de rouille au niveau de la machine à glace.</t>
  </si>
  <si>
    <t>L'entretien de a machine à glace est nécessaire.</t>
  </si>
  <si>
    <t>Caisses sales</t>
  </si>
  <si>
    <t>renforcer le nettoyage des caisses</t>
  </si>
  <si>
    <t xml:space="preserve">Développement de rouille
Au niveau des barres métalliques des présentoirs.
</t>
  </si>
  <si>
    <t>Un traitement ant-rouille est requis à ce niveau.</t>
  </si>
  <si>
    <t>La séparation par catégorie de produits alimentaires et non alimentaires n'était pas totalement assurée.</t>
  </si>
  <si>
    <t>Améliorer les opérations de rangement de la réserve.</t>
  </si>
  <si>
    <t>présence d'un paquet céréales slim flakes périmé dont la DLC 07/2019</t>
  </si>
  <si>
    <t>Renforcer le contrôle de DLC</t>
  </si>
  <si>
    <t>Meuble en panne</t>
  </si>
  <si>
    <t>Revêtement du sol endommagé à plusieurs niveaux.</t>
  </si>
  <si>
    <t>Développement de rouille sur certaines étagères d'exposition.</t>
  </si>
  <si>
    <t>L'entretien de ces éléments est requis.</t>
  </si>
  <si>
    <t>Le sol au niveau de la CF était fortement crevassé.</t>
  </si>
  <si>
    <t>Revêtement écaillé de certaines étagères des meubles froids.</t>
  </si>
  <si>
    <t>L'entretien des étagères d'exposition est nécessaire.</t>
  </si>
  <si>
    <t>Meuble surgelé en panne</t>
  </si>
  <si>
    <t>température affichée 9°C et celle vérifiée 10,8</t>
  </si>
  <si>
    <t>GTC hors service au niveau du magasin.</t>
  </si>
  <si>
    <t>Voir avec le service concerné l'activation de ce dispositif.</t>
  </si>
  <si>
    <t>Absence de local poubelle au niveau du magasin. Les déchets étaient entreposés au niveau d'une benne à l'extérieur. (Voir photo).</t>
  </si>
  <si>
    <t>Prévoir un local poubelle pour le magasin.</t>
  </si>
  <si>
    <t xml:space="preserve">Approvisionner les vestiaires et les sanitaires en papier esui tout </t>
  </si>
  <si>
    <t>présence de mauvaise odeur d'urines dans les vestiaires hommes</t>
  </si>
  <si>
    <t>manque de flexible dans les douches femmes</t>
  </si>
  <si>
    <t>mettre en place flexible de douches</t>
  </si>
  <si>
    <t xml:space="preserve">Absence de papier essuie mains au niveau boul/pat et des vestiaires des femmes.
</t>
  </si>
  <si>
    <t>fuite d'eau au niveau poste lave main boul/pat</t>
  </si>
  <si>
    <t>reparer la fuite d'eau</t>
  </si>
  <si>
    <t>Absence de distributeurs de papier au niveau des vestiaires.</t>
  </si>
  <si>
    <t>Fournir des distributeurs de papier pour les vestiaires.</t>
  </si>
  <si>
    <t>Développement de rouille au niveau de la machine de glace et du présentoir des fruits et légumes.</t>
  </si>
  <si>
    <t>Un traitement anti-rouille est à mettre en place.</t>
  </si>
  <si>
    <t>Plonge boucherie: 
L'eau chaude parvient tardivement avec un faible débit.</t>
  </si>
  <si>
    <t>Revoir l'approvisionnement du labo boucherie en eau chaude.</t>
  </si>
  <si>
    <t>Prévoir  un dispositif d'eau en sous pression pour la réception.</t>
  </si>
  <si>
    <t>1/Absence de dispositif d'eau en sous pression pour la zone de la réception.
2/Absence de station de nettoyage au niveau de la poissonnerie.
3/station de nettoyage non fonctionnel en boucherie</t>
  </si>
  <si>
    <t>boul/pat: fuite d'eau au niveau du robinet douchette</t>
  </si>
  <si>
    <t>reparer le robinet douchette</t>
  </si>
  <si>
    <t>Manque d'étanchéité de la porte de la réception.</t>
  </si>
  <si>
    <t>Améliorer l'étanchéité de la porte de la réception.</t>
  </si>
  <si>
    <t>présence de pluieurs mouches au niveau de boul/pat, poissonnerie, et meuble traiteur</t>
  </si>
  <si>
    <t>renforcer la lutte contre les mouches</t>
  </si>
  <si>
    <t>Absence de local poubelle, les déchets étaient entreposés dans une benne non protégée placée à l'extérieur du magasin.</t>
  </si>
  <si>
    <t>Aménager un local poubelle protégé pour le magasin.</t>
  </si>
  <si>
    <t>La poubelle de la salle de pause était à ouverture manuelle.</t>
  </si>
  <si>
    <t>Prévoir une poubelle à pédale à ce niveau.</t>
  </si>
  <si>
    <t>Présence de stagnation d'eau au labo traiteur</t>
  </si>
  <si>
    <t>revoir le probleme de stagnation d'eau</t>
  </si>
  <si>
    <t>Plusieurs écarts techniques n'étaient pas encore traités.</t>
  </si>
  <si>
    <t>Procéder aux réparations nécessaires au niveau du magasin.</t>
  </si>
  <si>
    <t>Le GTC était hors service au niveau du magasin.</t>
  </si>
  <si>
    <t>Procéder aux réglages nécessaires des alarmes.</t>
  </si>
  <si>
    <t>Etat de fonctionnement défaillant du monte-charges de la zone de la réception.</t>
  </si>
  <si>
    <t>Procéder aux réparations du monte charge.</t>
  </si>
  <si>
    <t>présence de givre au niveau du sol de la chambre froide négative
présence de givre au niveau du meuble réfrigéré Fromages charcuteries</t>
  </si>
  <si>
    <t>eliminer le depot de givre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</si>
</sst>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  <font>
      <sz val="11"/>
      <color rgb="FF000000"/>
      <name val="Comic Sans MS"/>
      <family val="4"/>
    </font>
    <font>
      <b/>
      <sz val="11"/>
      <color rgb="FFFF0000"/>
      <name val="Calibri Light"/>
      <family val="2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16" fillId="2" borderId="1" xfId="1" applyFont="1" applyFill="1" applyBorder="1" applyAlignment="1" applyProtection="1">
      <alignment horizontal="left" wrapText="1"/>
    </xf>
    <xf numFmtId="0" fontId="46" fillId="0" borderId="1" xfId="0" applyFont="1" applyBorder="1" applyAlignment="1" applyProtection="1">
      <alignment wrapText="1"/>
      <protection locked="0"/>
    </xf>
    <xf numFmtId="0" fontId="46" fillId="0" borderId="4" xfId="0" applyFont="1" applyBorder="1" applyAlignment="1" applyProtection="1">
      <alignment wrapText="1"/>
      <protection locked="0"/>
    </xf>
    <xf numFmtId="0" fontId="47" fillId="16" borderId="7" xfId="0" applyFont="1" applyFill="1" applyBorder="1" applyAlignment="1" applyProtection="1">
      <alignment horizontal="left" wrapText="1"/>
      <protection locked="0"/>
    </xf>
    <xf numFmtId="0" fontId="47" fillId="16" borderId="12" xfId="0" applyFont="1" applyFill="1" applyBorder="1" applyAlignment="1" applyProtection="1">
      <alignment horizontal="left" wrapText="1"/>
      <protection locked="0"/>
    </xf>
    <xf numFmtId="0" fontId="46" fillId="0" borderId="7" xfId="0" applyFont="1" applyBorder="1" applyAlignment="1" applyProtection="1">
      <alignment vertical="top" wrapText="1"/>
      <protection locked="0"/>
    </xf>
    <xf numFmtId="0" fontId="46" fillId="0" borderId="12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horizontal="left" wrapText="1"/>
    </xf>
    <xf numFmtId="0" fontId="16" fillId="0" borderId="1" xfId="0" applyFont="1" applyBorder="1" applyAlignment="1" applyProtection="1">
      <alignment horizontal="left" wrapText="1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7" fillId="2" borderId="1" xfId="0" applyFont="1" applyFill="1" applyBorder="1" applyAlignment="1" applyProtection="1">
      <alignment vertical="top" wrapText="1"/>
      <protection locked="0"/>
    </xf>
    <xf numFmtId="0" fontId="37" fillId="21" borderId="1" xfId="0" applyFont="1" applyFill="1" applyBorder="1" applyAlignment="1" applyProtection="1">
      <alignment wrapText="1"/>
      <protection locked="0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6" fillId="0" borderId="0" xfId="0" applyFont="1" applyFill="1" applyAlignment="1" applyProtection="1">
      <alignment wrapText="1"/>
      <protection locked="0"/>
    </xf>
    <xf numFmtId="0" fontId="6" fillId="0" borderId="1" xfId="0" applyFont="1" applyFill="1" applyBorder="1" applyProtection="1">
      <protection locked="0"/>
    </xf>
    <xf numFmtId="9" fontId="37" fillId="0" borderId="1" xfId="0" applyNumberFormat="1" applyFont="1" applyFill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46" fillId="0" borderId="7" xfId="0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0.65217391304347827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0.89473684210526316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0.7857142857142857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0.72222222222222221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0.86246418338108888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0.79234320280165549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0.52795454545454534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0.65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0.91463414634146345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0.73684210526315785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0.93181818181818177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0.95833333333333337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0.85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22" zoomScaleSheetLayoutView="100" workbookViewId="0">
      <selection activeCell="G19" sqref="G19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8" t="s">
        <v>275</v>
      </c>
      <c r="B18" s="368"/>
      <c r="C18" s="368"/>
      <c r="D18" s="369" t="s">
        <v>466</v>
      </c>
      <c r="E18" s="369"/>
      <c r="F18" s="369"/>
      <c r="G18" s="369"/>
      <c r="H18" s="369"/>
      <c r="I18" s="369"/>
      <c r="J18" s="369"/>
      <c r="K18" s="369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70" t="s">
        <v>276</v>
      </c>
      <c r="B21" s="370"/>
      <c r="C21" s="370"/>
      <c r="D21" s="370"/>
      <c r="E21" s="370"/>
      <c r="F21" s="370"/>
      <c r="G21" s="370"/>
      <c r="H21" s="370"/>
      <c r="I21" s="370"/>
      <c r="J21" s="370"/>
      <c r="K21" s="370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4" t="s">
        <v>278</v>
      </c>
      <c r="C23" s="364"/>
      <c r="D23" s="42"/>
      <c r="E23" s="42"/>
      <c r="F23" s="42"/>
      <c r="G23" s="42"/>
      <c r="H23" s="42"/>
      <c r="I23" s="42"/>
      <c r="J23" t="str">
        <f>D18</f>
        <v>BIZERTE</v>
      </c>
    </row>
    <row r="24" spans="1:11" ht="33" customHeight="1" x14ac:dyDescent="0.25">
      <c r="A24" s="50" t="s">
        <v>279</v>
      </c>
      <c r="B24" s="366">
        <f>AVERAGE('A3 Exploitation'!D719,'A3 Technique'!D215)</f>
        <v>0.79234320280165549</v>
      </c>
      <c r="C24" s="366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6" t="e">
        <f>AVERAGE('A4 Exploitation'!D719,'A4 Technique'!D215)</f>
        <v>#DIV/0!</v>
      </c>
      <c r="C25" s="366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4" t="s">
        <v>281</v>
      </c>
      <c r="C29" s="364"/>
      <c r="D29" s="42"/>
      <c r="E29" s="42"/>
      <c r="F29" s="42"/>
      <c r="G29" s="42"/>
      <c r="H29" s="42"/>
      <c r="I29" s="42"/>
      <c r="J29" t="str">
        <f>D18</f>
        <v>BIZERTE</v>
      </c>
    </row>
    <row r="30" spans="1:11" ht="33" customHeight="1" x14ac:dyDescent="0.25">
      <c r="A30" s="50" t="s">
        <v>279</v>
      </c>
      <c r="B30" s="366">
        <f>'A3 Exploitation'!D719</f>
        <v>0.86246418338108888</v>
      </c>
      <c r="C30" s="366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6" t="e">
        <f>'A4 Exploitation'!D719</f>
        <v>#DIV/0!</v>
      </c>
      <c r="C31" s="366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7" t="s">
        <v>282</v>
      </c>
      <c r="C34" s="367"/>
      <c r="D34" s="42"/>
      <c r="E34" s="42"/>
      <c r="F34" s="42"/>
      <c r="G34" s="42"/>
      <c r="H34" s="42"/>
      <c r="I34" s="42"/>
      <c r="J34" t="str">
        <f>D18</f>
        <v>BIZERTE</v>
      </c>
    </row>
    <row r="35" spans="1:10" ht="33" customHeight="1" x14ac:dyDescent="0.25">
      <c r="A35" s="50" t="s">
        <v>279</v>
      </c>
      <c r="B35" s="366">
        <f>AVERAGE('A3 Exploitation'!D717, 'A3 Technique'!D213)</f>
        <v>0.52795454545454534</v>
      </c>
      <c r="C35" s="366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6" t="e">
        <f>AVERAGE('A4 Exploitation'!D717, 'A4 Technique'!D213)</f>
        <v>#DIV/0!</v>
      </c>
      <c r="C36" s="366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4" t="s">
        <v>283</v>
      </c>
      <c r="C39" s="364"/>
      <c r="D39" s="42"/>
      <c r="E39" s="42"/>
      <c r="F39" s="42"/>
      <c r="G39" s="42"/>
      <c r="H39" s="42"/>
      <c r="I39" s="42"/>
      <c r="J39" t="str">
        <f>D18</f>
        <v>BIZERTE</v>
      </c>
    </row>
    <row r="40" spans="1:10" ht="33" customHeight="1" x14ac:dyDescent="0.25">
      <c r="A40" s="50" t="s">
        <v>279</v>
      </c>
      <c r="B40" s="363">
        <f>'A3 Exploitation'!D48</f>
        <v>1</v>
      </c>
      <c r="C40" s="363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3" t="e">
        <f>'A4 Exploitation'!D48</f>
        <v>#DIV/0!</v>
      </c>
      <c r="C41" s="363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4" t="s">
        <v>284</v>
      </c>
      <c r="C44" s="364"/>
      <c r="D44" s="42"/>
      <c r="E44" s="42"/>
      <c r="F44" s="42"/>
      <c r="G44" s="42"/>
      <c r="H44" s="42"/>
      <c r="I44" s="42"/>
      <c r="J44" t="str">
        <f>D18</f>
        <v>BIZERTE</v>
      </c>
    </row>
    <row r="45" spans="1:10" ht="33" customHeight="1" x14ac:dyDescent="0.25">
      <c r="A45" s="50" t="s">
        <v>279</v>
      </c>
      <c r="B45" s="363" t="e">
        <f>'A3 Exploitation'!D129</f>
        <v>#DIV/0!</v>
      </c>
      <c r="C45" s="363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3" t="e">
        <f>'A4 Exploitation'!D129</f>
        <v>#DIV/0!</v>
      </c>
      <c r="C46" s="363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4" t="s">
        <v>444</v>
      </c>
      <c r="C49" s="364"/>
      <c r="D49" s="42"/>
      <c r="E49" s="42"/>
      <c r="F49" s="42"/>
      <c r="G49" s="42"/>
      <c r="H49" s="42"/>
      <c r="I49" s="42"/>
      <c r="J49" t="str">
        <f>D18</f>
        <v>BIZERTE</v>
      </c>
    </row>
    <row r="50" spans="1:10" ht="33" customHeight="1" x14ac:dyDescent="0.25">
      <c r="A50" s="50" t="s">
        <v>279</v>
      </c>
      <c r="B50" s="363">
        <f>'A3 Exploitation'!D183</f>
        <v>0.65</v>
      </c>
      <c r="C50" s="363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3" t="e">
        <f>'A4 Exploitation'!D183</f>
        <v>#DIV/0!</v>
      </c>
      <c r="C51" s="363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4" t="s">
        <v>445</v>
      </c>
      <c r="C54" s="364"/>
      <c r="D54" s="42"/>
      <c r="E54" s="42"/>
      <c r="F54" s="42"/>
      <c r="G54" s="42"/>
      <c r="H54" s="42"/>
      <c r="I54" s="42"/>
      <c r="J54" t="str">
        <f>D18</f>
        <v>BIZERTE</v>
      </c>
    </row>
    <row r="55" spans="1:10" ht="33" customHeight="1" x14ac:dyDescent="0.25">
      <c r="A55" s="50" t="s">
        <v>279</v>
      </c>
      <c r="B55" s="363">
        <f>'A3 Exploitation'!D245</f>
        <v>0.91463414634146345</v>
      </c>
      <c r="C55" s="363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3" t="e">
        <f>'A4 Exploitation'!D245</f>
        <v>#DIV/0!</v>
      </c>
      <c r="C56" s="363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4" t="s">
        <v>446</v>
      </c>
      <c r="C59" s="364"/>
      <c r="D59" s="42"/>
      <c r="E59" s="42"/>
      <c r="F59" s="42"/>
      <c r="G59" s="42"/>
      <c r="H59" s="42"/>
      <c r="I59" s="42"/>
      <c r="J59" t="str">
        <f>D18</f>
        <v>BIZERTE</v>
      </c>
    </row>
    <row r="60" spans="1:10" ht="33" customHeight="1" x14ac:dyDescent="0.25">
      <c r="A60" s="50" t="s">
        <v>279</v>
      </c>
      <c r="B60" s="363">
        <f>'A3 Exploitation'!D300</f>
        <v>0.73684210526315785</v>
      </c>
      <c r="C60" s="363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3" t="e">
        <f>'A4 Exploitation'!D300</f>
        <v>#DIV/0!</v>
      </c>
      <c r="C61" s="363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4" t="s">
        <v>447</v>
      </c>
      <c r="C64" s="364"/>
      <c r="D64" s="42"/>
      <c r="E64" s="42"/>
      <c r="F64" s="42"/>
      <c r="G64" s="42"/>
      <c r="H64" s="42"/>
      <c r="I64" s="42"/>
      <c r="J64" t="str">
        <f>D18</f>
        <v>BIZERTE</v>
      </c>
    </row>
    <row r="65" spans="1:10" ht="33" customHeight="1" x14ac:dyDescent="0.25">
      <c r="A65" s="50" t="s">
        <v>279</v>
      </c>
      <c r="B65" s="363">
        <f>'A3 Exploitation'!D366</f>
        <v>0.93181818181818177</v>
      </c>
      <c r="C65" s="363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3" t="e">
        <f>'A4 Exploitation'!D366</f>
        <v>#DIV/0!</v>
      </c>
      <c r="C66" s="363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4" t="s">
        <v>448</v>
      </c>
      <c r="C69" s="364"/>
      <c r="D69" s="42"/>
      <c r="E69" s="42"/>
      <c r="F69" s="42"/>
      <c r="G69" s="42"/>
      <c r="H69" s="42"/>
      <c r="I69" s="42"/>
      <c r="J69" t="str">
        <f>D18</f>
        <v>BIZERTE</v>
      </c>
    </row>
    <row r="70" spans="1:10" ht="33" customHeight="1" x14ac:dyDescent="0.25">
      <c r="A70" s="50" t="s">
        <v>279</v>
      </c>
      <c r="B70" s="363">
        <f>'A3 Exploitation'!D424</f>
        <v>0.95833333333333337</v>
      </c>
      <c r="C70" s="363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3" t="e">
        <f>'A4 Exploitation'!D424</f>
        <v>#DIV/0!</v>
      </c>
      <c r="C71" s="363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4" t="s">
        <v>449</v>
      </c>
      <c r="C74" s="364"/>
      <c r="D74" s="42"/>
      <c r="E74" s="42"/>
      <c r="F74" s="42"/>
      <c r="G74" s="42"/>
      <c r="H74" s="42"/>
      <c r="I74" s="42"/>
      <c r="J74" t="str">
        <f>D18</f>
        <v>BIZERTE</v>
      </c>
    </row>
    <row r="75" spans="1:10" ht="33" customHeight="1" x14ac:dyDescent="0.25">
      <c r="A75" s="50" t="s">
        <v>279</v>
      </c>
      <c r="B75" s="363">
        <f>'A3 Exploitation'!D471</f>
        <v>0.85</v>
      </c>
      <c r="C75" s="363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3" t="e">
        <f>'A4 Exploitation'!D471</f>
        <v>#DIV/0!</v>
      </c>
      <c r="C76" s="363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4" t="s">
        <v>450</v>
      </c>
      <c r="C79" s="364"/>
      <c r="D79" s="42"/>
      <c r="E79" s="42"/>
      <c r="F79" s="42"/>
      <c r="G79" s="42"/>
      <c r="H79" s="42"/>
      <c r="I79" s="42"/>
      <c r="J79" t="str">
        <f>D18</f>
        <v>BIZERTE</v>
      </c>
    </row>
    <row r="80" spans="1:10" ht="33" customHeight="1" x14ac:dyDescent="0.25">
      <c r="A80" s="50" t="s">
        <v>279</v>
      </c>
      <c r="B80" s="363" t="e">
        <f>'A3 Exploitation'!D517</f>
        <v>#DIV/0!</v>
      </c>
      <c r="C80" s="363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3" t="e">
        <f>'A4 Exploitation'!D517</f>
        <v>#DIV/0!</v>
      </c>
      <c r="C81" s="363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4" t="s">
        <v>451</v>
      </c>
      <c r="C84" s="364"/>
      <c r="D84" s="42"/>
      <c r="E84" s="42"/>
      <c r="F84" s="42"/>
      <c r="G84" s="42"/>
      <c r="H84" s="42"/>
      <c r="I84" s="42"/>
      <c r="J84" t="str">
        <f>D18</f>
        <v>BIZERTE</v>
      </c>
    </row>
    <row r="85" spans="1:10" ht="33" customHeight="1" x14ac:dyDescent="0.25">
      <c r="A85" s="50" t="s">
        <v>279</v>
      </c>
      <c r="B85" s="363">
        <f>'A3 Exploitation'!D560</f>
        <v>1</v>
      </c>
      <c r="C85" s="363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3" t="e">
        <f>'A4 Exploitation'!D560</f>
        <v>#DIV/0!</v>
      </c>
      <c r="C86" s="363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4" t="s">
        <v>285</v>
      </c>
      <c r="C89" s="364"/>
      <c r="D89" s="42"/>
      <c r="E89" s="42"/>
      <c r="F89" s="42"/>
      <c r="G89" s="42"/>
      <c r="H89" s="42"/>
      <c r="I89" s="42"/>
      <c r="J89" t="str">
        <f>D18</f>
        <v>BIZERTE</v>
      </c>
    </row>
    <row r="90" spans="1:10" ht="33" customHeight="1" x14ac:dyDescent="0.25">
      <c r="A90" s="50" t="s">
        <v>279</v>
      </c>
      <c r="B90" s="363">
        <f>'A3 Exploitation'!D600</f>
        <v>0.65217391304347827</v>
      </c>
      <c r="C90" s="363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3" t="e">
        <f>'A4 Exploitation'!D600</f>
        <v>#DIV/0!</v>
      </c>
      <c r="C91" s="363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4" t="s">
        <v>286</v>
      </c>
      <c r="C94" s="364"/>
      <c r="D94" s="42"/>
      <c r="E94" s="42"/>
      <c r="F94" s="42"/>
      <c r="G94" s="42"/>
      <c r="H94" s="42"/>
      <c r="I94" s="42"/>
      <c r="J94" t="str">
        <f>D18</f>
        <v>BIZERTE</v>
      </c>
    </row>
    <row r="95" spans="1:10" ht="33" customHeight="1" x14ac:dyDescent="0.25">
      <c r="A95" s="50" t="s">
        <v>279</v>
      </c>
      <c r="B95" s="363">
        <f>'A3 Exploitation'!D662</f>
        <v>1</v>
      </c>
      <c r="C95" s="363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3" t="e">
        <f>'A4 Exploitation'!D662</f>
        <v>#DIV/0!</v>
      </c>
      <c r="C96" s="363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5"/>
      <c r="C99" s="365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4" t="s">
        <v>452</v>
      </c>
      <c r="C100" s="364"/>
      <c r="D100" s="42"/>
      <c r="E100" s="42"/>
      <c r="F100" s="42"/>
      <c r="G100" s="42"/>
      <c r="H100" s="42"/>
      <c r="I100" s="42"/>
      <c r="J100" t="str">
        <f>D18</f>
        <v>BIZERTE</v>
      </c>
    </row>
    <row r="101" spans="1:10" ht="33" customHeight="1" x14ac:dyDescent="0.25">
      <c r="A101" s="50" t="s">
        <v>279</v>
      </c>
      <c r="B101" s="363">
        <f>'A3 Exploitation'!D691</f>
        <v>0.89473684210526316</v>
      </c>
      <c r="C101" s="363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3" t="e">
        <f>'A4 Exploitation'!D691</f>
        <v>#DIV/0!</v>
      </c>
      <c r="C102" s="363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4" t="s">
        <v>453</v>
      </c>
      <c r="C105" s="364"/>
      <c r="J105" t="str">
        <f>D18</f>
        <v>BIZERTE</v>
      </c>
    </row>
    <row r="106" spans="1:10" ht="33" customHeight="1" x14ac:dyDescent="0.25">
      <c r="A106" s="50" t="s">
        <v>279</v>
      </c>
      <c r="B106" s="363">
        <f>'A3 Exploitation'!D715</f>
        <v>0.7857142857142857</v>
      </c>
      <c r="C106" s="363"/>
    </row>
    <row r="107" spans="1:10" ht="33" customHeight="1" x14ac:dyDescent="0.25">
      <c r="A107" s="50" t="s">
        <v>280</v>
      </c>
      <c r="B107" s="363" t="e">
        <f>'A4 Exploitation'!D715</f>
        <v>#DIV/0!</v>
      </c>
      <c r="C107" s="363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4" t="s">
        <v>287</v>
      </c>
      <c r="C110" s="364"/>
      <c r="J110" t="str">
        <f>D18</f>
        <v>BIZERTE</v>
      </c>
    </row>
    <row r="111" spans="1:10" ht="33" customHeight="1" x14ac:dyDescent="0.25">
      <c r="A111" s="50" t="s">
        <v>279</v>
      </c>
      <c r="B111" s="363">
        <f>'A3 Technique'!D215</f>
        <v>0.72222222222222221</v>
      </c>
      <c r="C111" s="363"/>
    </row>
    <row r="112" spans="1:10" ht="33" customHeight="1" x14ac:dyDescent="0.25">
      <c r="A112" s="50" t="s">
        <v>280</v>
      </c>
      <c r="B112" s="363" t="e">
        <f>'A4 Technique'!D215</f>
        <v>#DIV/0!</v>
      </c>
      <c r="C112" s="363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5" zoomScale="70" zoomScaleNormal="100" zoomScaleSheetLayoutView="70" workbookViewId="0">
      <selection activeCell="D703" sqref="D70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1"/>
      <c r="E1" s="451"/>
      <c r="F1" s="451"/>
      <c r="G1" s="451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52" t="s">
        <v>149</v>
      </c>
      <c r="B7" s="452"/>
      <c r="C7" s="452"/>
      <c r="D7" s="452"/>
      <c r="E7" s="452"/>
      <c r="F7" s="452"/>
      <c r="G7" s="93"/>
    </row>
    <row r="8" spans="1:7" ht="22.5" x14ac:dyDescent="0.45">
      <c r="A8" s="453" t="str">
        <f>'Page de garde'!D18</f>
        <v>BIZERTE</v>
      </c>
      <c r="B8" s="453"/>
      <c r="C8" s="453"/>
      <c r="D8" s="453"/>
      <c r="E8" s="453"/>
      <c r="F8" s="453"/>
      <c r="G8" s="93"/>
    </row>
    <row r="9" spans="1:7" ht="22.5" x14ac:dyDescent="0.45">
      <c r="A9" s="94" t="s">
        <v>39</v>
      </c>
      <c r="B9" s="454" t="s">
        <v>467</v>
      </c>
      <c r="C9" s="454"/>
      <c r="D9" s="454"/>
      <c r="E9" s="454"/>
      <c r="F9" s="454"/>
      <c r="G9" s="93"/>
    </row>
    <row r="10" spans="1:7" ht="22.5" x14ac:dyDescent="0.45">
      <c r="A10" s="95" t="s">
        <v>41</v>
      </c>
      <c r="B10" s="455" t="s">
        <v>468</v>
      </c>
      <c r="C10" s="455"/>
      <c r="D10" s="455"/>
      <c r="E10" s="455"/>
      <c r="F10" s="455"/>
      <c r="G10" s="93"/>
    </row>
    <row r="11" spans="1:7" ht="22.5" x14ac:dyDescent="0.45">
      <c r="A11" s="94" t="s">
        <v>40</v>
      </c>
      <c r="B11" s="456">
        <v>43669</v>
      </c>
      <c r="C11" s="456"/>
      <c r="D11" s="456"/>
      <c r="E11" s="456"/>
      <c r="F11" s="456"/>
      <c r="G11" s="93"/>
    </row>
    <row r="12" spans="1:7" ht="22.5" x14ac:dyDescent="0.45">
      <c r="A12" s="94" t="s">
        <v>198</v>
      </c>
      <c r="B12" s="457">
        <f>D719</f>
        <v>0.86246418338108888</v>
      </c>
      <c r="C12" s="457"/>
      <c r="D12" s="457"/>
      <c r="E12" s="457"/>
      <c r="F12" s="457"/>
      <c r="G12" s="93"/>
    </row>
    <row r="13" spans="1:7" ht="22.5" x14ac:dyDescent="0.45">
      <c r="A13" s="92"/>
      <c r="B13" s="90"/>
      <c r="C13" s="90"/>
      <c r="D13" s="451"/>
      <c r="E13" s="451"/>
      <c r="F13" s="451"/>
      <c r="G13" s="451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43669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7" t="s">
        <v>28</v>
      </c>
      <c r="B17" s="379" t="s">
        <v>29</v>
      </c>
      <c r="C17" s="379"/>
      <c r="D17" s="379" t="s">
        <v>42</v>
      </c>
      <c r="E17" s="380" t="s">
        <v>264</v>
      </c>
      <c r="F17" s="380" t="s">
        <v>294</v>
      </c>
      <c r="G17" s="96"/>
    </row>
    <row r="18" spans="1:8" ht="16.5" customHeight="1" x14ac:dyDescent="0.4">
      <c r="A18" s="377"/>
      <c r="B18" s="100" t="s">
        <v>32</v>
      </c>
      <c r="C18" s="100" t="s">
        <v>31</v>
      </c>
      <c r="D18" s="379"/>
      <c r="E18" s="380"/>
      <c r="F18" s="380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36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10"/>
      <c r="B49" s="410"/>
      <c r="C49" s="410"/>
      <c r="D49" s="410"/>
      <c r="E49" s="410"/>
      <c r="F49" s="410"/>
      <c r="G49" s="41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43669</v>
      </c>
      <c r="B51" s="96"/>
      <c r="C51" s="96"/>
      <c r="D51" s="96"/>
      <c r="E51" s="90"/>
      <c r="F51" s="96"/>
      <c r="G51" s="96"/>
    </row>
    <row r="52" spans="1:7" ht="21" x14ac:dyDescent="0.4">
      <c r="A52" s="377" t="s">
        <v>28</v>
      </c>
      <c r="B52" s="379" t="s">
        <v>29</v>
      </c>
      <c r="C52" s="379"/>
      <c r="D52" s="379" t="s">
        <v>42</v>
      </c>
      <c r="E52" s="380" t="s">
        <v>264</v>
      </c>
      <c r="F52" s="380" t="s">
        <v>295</v>
      </c>
      <c r="G52" s="96"/>
    </row>
    <row r="53" spans="1:7" ht="21" x14ac:dyDescent="0.4">
      <c r="A53" s="377"/>
      <c r="B53" s="100" t="s">
        <v>32</v>
      </c>
      <c r="C53" s="100" t="s">
        <v>31</v>
      </c>
      <c r="D53" s="379"/>
      <c r="E53" s="380"/>
      <c r="F53" s="380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8"/>
      <c r="B64" s="449"/>
      <c r="C64" s="449"/>
      <c r="D64" s="449"/>
      <c r="E64" s="449"/>
      <c r="F64" s="449"/>
      <c r="G64" s="449"/>
    </row>
    <row r="65" spans="1:7" ht="43.5" customHeight="1" x14ac:dyDescent="0.4">
      <c r="A65" s="444" t="s">
        <v>341</v>
      </c>
      <c r="B65" s="444"/>
      <c r="C65" s="444"/>
      <c r="D65" s="444"/>
      <c r="E65" s="444"/>
      <c r="F65" s="444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8"/>
      <c r="B83" s="428"/>
      <c r="C83" s="428"/>
      <c r="D83" s="428"/>
      <c r="E83" s="428"/>
      <c r="F83" s="428"/>
      <c r="G83" s="428"/>
    </row>
    <row r="84" spans="1:7" ht="45" customHeight="1" x14ac:dyDescent="0.45">
      <c r="A84" s="450" t="s">
        <v>342</v>
      </c>
      <c r="B84" s="450"/>
      <c r="C84" s="450"/>
      <c r="D84" s="450"/>
      <c r="E84" s="450"/>
      <c r="F84" s="45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6"/>
      <c r="B101" s="437"/>
      <c r="C101" s="437"/>
      <c r="D101" s="437"/>
      <c r="E101" s="437"/>
      <c r="F101" s="443"/>
      <c r="G101" s="96"/>
    </row>
    <row r="102" spans="1:7" ht="46.5" customHeight="1" x14ac:dyDescent="0.4">
      <c r="A102" s="444" t="s">
        <v>343</v>
      </c>
      <c r="B102" s="444"/>
      <c r="C102" s="444"/>
      <c r="D102" s="444"/>
      <c r="E102" s="444"/>
      <c r="F102" s="444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6"/>
      <c r="B109" s="437"/>
      <c r="C109" s="437"/>
      <c r="D109" s="437"/>
      <c r="E109" s="437"/>
      <c r="F109" s="443"/>
      <c r="G109" s="96"/>
    </row>
    <row r="110" spans="1:7" ht="39.75" customHeight="1" x14ac:dyDescent="0.4">
      <c r="A110" s="444" t="s">
        <v>375</v>
      </c>
      <c r="B110" s="444"/>
      <c r="C110" s="444"/>
      <c r="D110" s="444"/>
      <c r="E110" s="444"/>
      <c r="F110" s="444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7"/>
      <c r="B118" s="437"/>
      <c r="C118" s="437"/>
      <c r="D118" s="437"/>
      <c r="E118" s="437"/>
      <c r="F118" s="437"/>
      <c r="G118" s="96"/>
    </row>
    <row r="119" spans="1:7" ht="22.5" x14ac:dyDescent="0.4">
      <c r="A119" s="444" t="s">
        <v>304</v>
      </c>
      <c r="B119" s="444"/>
      <c r="C119" s="444"/>
      <c r="D119" s="444"/>
      <c r="E119" s="444"/>
      <c r="F119" s="444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5"/>
      <c r="B130" s="445"/>
      <c r="C130" s="445"/>
      <c r="D130" s="445"/>
      <c r="E130" s="445"/>
      <c r="F130" s="445"/>
      <c r="G130" s="96"/>
    </row>
    <row r="131" spans="1:16384" ht="22.5" customHeight="1" x14ac:dyDescent="0.4">
      <c r="A131" s="446" t="s">
        <v>404</v>
      </c>
      <c r="B131" s="446"/>
      <c r="C131" s="446"/>
      <c r="D131" s="446"/>
      <c r="E131" s="446"/>
      <c r="F131" s="446"/>
      <c r="G131" s="96"/>
    </row>
    <row r="132" spans="1:16384" ht="22.5" customHeight="1" x14ac:dyDescent="0.4">
      <c r="A132" s="447"/>
      <c r="B132" s="447"/>
      <c r="C132" s="447"/>
      <c r="D132" s="447"/>
      <c r="E132" s="447"/>
      <c r="F132" s="447"/>
      <c r="G132" s="96"/>
    </row>
    <row r="133" spans="1:16384" s="258" customFormat="1" ht="22.5" customHeight="1" x14ac:dyDescent="0.25">
      <c r="A133" s="377" t="s">
        <v>28</v>
      </c>
      <c r="B133" s="379" t="s">
        <v>29</v>
      </c>
      <c r="C133" s="379"/>
      <c r="D133" s="379" t="s">
        <v>42</v>
      </c>
      <c r="E133" s="380" t="s">
        <v>264</v>
      </c>
      <c r="F133" s="380" t="s">
        <v>295</v>
      </c>
    </row>
    <row r="134" spans="1:16384" s="258" customFormat="1" ht="22.5" customHeight="1" x14ac:dyDescent="0.25">
      <c r="A134" s="377"/>
      <c r="B134" s="100" t="s">
        <v>32</v>
      </c>
      <c r="C134" s="100" t="s">
        <v>31</v>
      </c>
      <c r="D134" s="379"/>
      <c r="E134" s="380"/>
      <c r="F134" s="380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8" t="s">
        <v>441</v>
      </c>
      <c r="B137" s="438"/>
      <c r="C137" s="438"/>
      <c r="D137" s="438"/>
      <c r="E137" s="438"/>
      <c r="F137" s="438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84" x14ac:dyDescent="0.4">
      <c r="A140" s="107" t="s">
        <v>328</v>
      </c>
      <c r="B140" s="104">
        <v>1</v>
      </c>
      <c r="C140" s="107"/>
      <c r="D140" s="107" t="s">
        <v>476</v>
      </c>
      <c r="E140" s="107" t="s">
        <v>477</v>
      </c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5" t="s">
        <v>340</v>
      </c>
      <c r="B144" s="435"/>
      <c r="C144" s="435"/>
      <c r="D144" s="435"/>
      <c r="E144" s="435"/>
      <c r="F144" s="435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42" x14ac:dyDescent="0.4">
      <c r="A146" s="107" t="s">
        <v>401</v>
      </c>
      <c r="B146" s="252">
        <v>1</v>
      </c>
      <c r="C146" s="107"/>
      <c r="D146" s="107" t="s">
        <v>492</v>
      </c>
      <c r="E146" s="107" t="s">
        <v>493</v>
      </c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141" customHeight="1" x14ac:dyDescent="0.4">
      <c r="A148" s="224" t="s">
        <v>330</v>
      </c>
      <c r="B148" s="252">
        <v>0</v>
      </c>
      <c r="C148" s="118">
        <f>IF(B148=0, -10, "0")</f>
        <v>-10</v>
      </c>
      <c r="D148" s="107" t="s">
        <v>490</v>
      </c>
      <c r="E148" s="107" t="s">
        <v>491</v>
      </c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65.25" customHeight="1" x14ac:dyDescent="0.4">
      <c r="A150" s="233" t="s">
        <v>305</v>
      </c>
      <c r="B150" s="252">
        <v>1</v>
      </c>
      <c r="C150" s="140" t="str">
        <f>IF(B150=0, -5, "0")</f>
        <v>0</v>
      </c>
      <c r="D150" s="107" t="s">
        <v>494</v>
      </c>
      <c r="E150" s="107" t="s">
        <v>473</v>
      </c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63" x14ac:dyDescent="0.4">
      <c r="A160" s="139" t="s">
        <v>148</v>
      </c>
      <c r="B160" s="252">
        <v>0</v>
      </c>
      <c r="C160" s="107">
        <f>IF(B160=0, -5, "0")</f>
        <v>-5</v>
      </c>
      <c r="D160" s="107" t="s">
        <v>474</v>
      </c>
      <c r="E160" s="107" t="s">
        <v>475</v>
      </c>
      <c r="F160" s="209"/>
      <c r="G160" s="96"/>
    </row>
    <row r="161" spans="1:7" ht="21" x14ac:dyDescent="0.4">
      <c r="A161" s="436"/>
      <c r="B161" s="437"/>
      <c r="C161" s="437"/>
      <c r="D161" s="437"/>
      <c r="E161" s="437"/>
      <c r="F161" s="437"/>
      <c r="G161" s="96"/>
    </row>
    <row r="162" spans="1:7" ht="32.25" customHeight="1" x14ac:dyDescent="0.4">
      <c r="A162" s="438" t="s">
        <v>442</v>
      </c>
      <c r="B162" s="438"/>
      <c r="C162" s="438"/>
      <c r="D162" s="438"/>
      <c r="E162" s="438"/>
      <c r="F162" s="438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84" x14ac:dyDescent="0.4">
      <c r="A168" s="107" t="s">
        <v>390</v>
      </c>
      <c r="B168" s="104">
        <v>0</v>
      </c>
      <c r="C168" s="107"/>
      <c r="D168" s="107" t="s">
        <v>489</v>
      </c>
      <c r="E168" s="106" t="s">
        <v>478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9"/>
      <c r="B172" s="440"/>
      <c r="C172" s="440"/>
      <c r="D172" s="440"/>
      <c r="E172" s="440"/>
      <c r="F172" s="440"/>
      <c r="G172" s="96"/>
    </row>
    <row r="173" spans="1:7" ht="32.25" customHeight="1" x14ac:dyDescent="0.4">
      <c r="A173" s="438" t="s">
        <v>304</v>
      </c>
      <c r="B173" s="438"/>
      <c r="C173" s="438"/>
      <c r="D173" s="438"/>
      <c r="E173" s="438"/>
      <c r="F173" s="438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418</v>
      </c>
      <c r="B182" s="441"/>
      <c r="C182" s="442"/>
      <c r="D182" s="243">
        <f>SUM(B145:C160,B174:C181,B163:C171,B138:C142)</f>
        <v>52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0.65</v>
      </c>
      <c r="E183" s="90"/>
      <c r="F183" s="96"/>
      <c r="G183" s="96"/>
    </row>
    <row r="184" spans="1:7" ht="21" x14ac:dyDescent="0.4">
      <c r="A184" s="434"/>
      <c r="B184" s="434"/>
      <c r="C184" s="434"/>
      <c r="D184" s="434"/>
      <c r="E184" s="434"/>
      <c r="F184" s="434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43669</v>
      </c>
      <c r="B186" s="96"/>
      <c r="C186" s="96"/>
      <c r="D186" s="96"/>
      <c r="E186" s="90"/>
      <c r="F186" s="96"/>
      <c r="G186" s="96"/>
    </row>
    <row r="187" spans="1:7" ht="21" x14ac:dyDescent="0.4">
      <c r="A187" s="377" t="s">
        <v>28</v>
      </c>
      <c r="B187" s="379" t="s">
        <v>29</v>
      </c>
      <c r="C187" s="379"/>
      <c r="D187" s="379" t="s">
        <v>42</v>
      </c>
      <c r="E187" s="380" t="s">
        <v>264</v>
      </c>
      <c r="F187" s="380" t="s">
        <v>295</v>
      </c>
      <c r="G187" s="96"/>
    </row>
    <row r="188" spans="1:7" ht="21" x14ac:dyDescent="0.4">
      <c r="A188" s="377"/>
      <c r="B188" s="100" t="s">
        <v>32</v>
      </c>
      <c r="C188" s="100" t="s">
        <v>31</v>
      </c>
      <c r="D188" s="379"/>
      <c r="E188" s="380"/>
      <c r="F188" s="380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4" t="s">
        <v>34</v>
      </c>
      <c r="B199" s="385"/>
      <c r="C199" s="386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10"/>
      <c r="B201" s="410"/>
      <c r="C201" s="410"/>
      <c r="D201" s="410"/>
      <c r="E201" s="410"/>
      <c r="F201" s="41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1</v>
      </c>
      <c r="C203" s="104"/>
      <c r="D203" s="141" t="s">
        <v>504</v>
      </c>
      <c r="E203" s="141" t="s">
        <v>505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84" x14ac:dyDescent="0.4">
      <c r="A213" s="103" t="s">
        <v>199</v>
      </c>
      <c r="B213" s="104">
        <v>0</v>
      </c>
      <c r="C213" s="104"/>
      <c r="D213" s="107" t="s">
        <v>503</v>
      </c>
      <c r="E213" s="107" t="s">
        <v>507</v>
      </c>
      <c r="F213" s="105"/>
      <c r="G213" s="96"/>
    </row>
    <row r="214" spans="1:7" ht="126" x14ac:dyDescent="0.4">
      <c r="A214" s="139" t="s">
        <v>378</v>
      </c>
      <c r="B214" s="104">
        <v>1</v>
      </c>
      <c r="C214" s="159" t="str">
        <f>IF(B214=0, -5, "0")</f>
        <v>0</v>
      </c>
      <c r="D214" s="105" t="s">
        <v>508</v>
      </c>
      <c r="E214" s="141" t="s">
        <v>506</v>
      </c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0</v>
      </c>
      <c r="C220" s="104"/>
      <c r="D220" s="107" t="s">
        <v>474</v>
      </c>
      <c r="E220" s="107" t="s">
        <v>475</v>
      </c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4" t="s">
        <v>34</v>
      </c>
      <c r="B223" s="385"/>
      <c r="C223" s="386"/>
      <c r="D223" s="123">
        <f>SUM(B203:C222)</f>
        <v>34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0.85</v>
      </c>
      <c r="E224" s="90"/>
      <c r="F224" s="96"/>
      <c r="G224" s="96"/>
    </row>
    <row r="225" spans="1:7" ht="21" x14ac:dyDescent="0.4">
      <c r="A225" s="410"/>
      <c r="B225" s="410"/>
      <c r="C225" s="410"/>
      <c r="D225" s="410"/>
      <c r="E225" s="410"/>
      <c r="F225" s="41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31" t="s">
        <v>304</v>
      </c>
      <c r="B232" s="432"/>
      <c r="C232" s="432"/>
      <c r="D232" s="433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0.6</v>
      </c>
      <c r="E240" s="353"/>
      <c r="F240" s="353"/>
      <c r="G240" s="96"/>
    </row>
    <row r="241" spans="1:7" ht="21" x14ac:dyDescent="0.4">
      <c r="A241" s="384" t="s">
        <v>34</v>
      </c>
      <c r="B241" s="385"/>
      <c r="C241" s="386"/>
      <c r="D241" s="108">
        <f>SUM(B227:C231,B233:C240)</f>
        <v>25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0.96153846153846156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75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0.91463414634146345</v>
      </c>
      <c r="E245" s="90"/>
      <c r="F245" s="96"/>
      <c r="G245" s="96"/>
    </row>
    <row r="246" spans="1:7" ht="21" x14ac:dyDescent="0.4">
      <c r="A246" s="410"/>
      <c r="B246" s="410"/>
      <c r="C246" s="410"/>
      <c r="D246" s="410"/>
      <c r="E246" s="410"/>
      <c r="F246" s="41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43669</v>
      </c>
      <c r="B248" s="96"/>
      <c r="C248" s="96"/>
      <c r="D248" s="96"/>
      <c r="E248" s="90"/>
      <c r="F248" s="96"/>
      <c r="G248" s="96"/>
    </row>
    <row r="249" spans="1:7" ht="21" x14ac:dyDescent="0.4">
      <c r="A249" s="377" t="s">
        <v>28</v>
      </c>
      <c r="B249" s="379" t="s">
        <v>29</v>
      </c>
      <c r="C249" s="379"/>
      <c r="D249" s="379" t="s">
        <v>42</v>
      </c>
      <c r="E249" s="380" t="s">
        <v>264</v>
      </c>
      <c r="F249" s="380" t="s">
        <v>295</v>
      </c>
      <c r="G249" s="96"/>
    </row>
    <row r="250" spans="1:7" ht="21" x14ac:dyDescent="0.4">
      <c r="A250" s="377"/>
      <c r="B250" s="100" t="s">
        <v>32</v>
      </c>
      <c r="C250" s="100" t="s">
        <v>31</v>
      </c>
      <c r="D250" s="379"/>
      <c r="E250" s="380"/>
      <c r="F250" s="380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4" t="s">
        <v>34</v>
      </c>
      <c r="B261" s="385"/>
      <c r="C261" s="386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84" x14ac:dyDescent="0.4">
      <c r="A265" s="103" t="s">
        <v>80</v>
      </c>
      <c r="B265" s="104">
        <v>1</v>
      </c>
      <c r="C265" s="104"/>
      <c r="D265" s="141" t="s">
        <v>510</v>
      </c>
      <c r="E265" s="492" t="s">
        <v>511</v>
      </c>
      <c r="F265" s="105"/>
      <c r="G265" s="96"/>
    </row>
    <row r="266" spans="1:7" ht="126" x14ac:dyDescent="0.4">
      <c r="A266" s="103" t="s">
        <v>106</v>
      </c>
      <c r="B266" s="104">
        <v>0</v>
      </c>
      <c r="C266" s="104"/>
      <c r="D266" s="141" t="s">
        <v>512</v>
      </c>
      <c r="E266" s="106" t="s">
        <v>509</v>
      </c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41"/>
      <c r="E267" s="492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41"/>
      <c r="E268" s="493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05" x14ac:dyDescent="0.4">
      <c r="A272" s="230" t="s">
        <v>420</v>
      </c>
      <c r="B272" s="104">
        <v>0</v>
      </c>
      <c r="C272" s="118">
        <f>IF(B272=0, -10, "0")</f>
        <v>-10</v>
      </c>
      <c r="D272" s="494" t="s">
        <v>513</v>
      </c>
      <c r="E272" s="495" t="s">
        <v>514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0</v>
      </c>
      <c r="C283" s="104"/>
      <c r="D283" s="107" t="s">
        <v>474</v>
      </c>
      <c r="E283" s="107" t="s">
        <v>475</v>
      </c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4"/>
      <c r="B286" s="394"/>
      <c r="C286" s="394"/>
      <c r="D286" s="394"/>
      <c r="E286" s="394"/>
      <c r="F286" s="394"/>
      <c r="G286" s="96"/>
    </row>
    <row r="287" spans="1:7" ht="31.5" customHeight="1" x14ac:dyDescent="0.4">
      <c r="A287" s="430" t="s">
        <v>304</v>
      </c>
      <c r="B287" s="430"/>
      <c r="C287" s="430"/>
      <c r="D287" s="430"/>
      <c r="E287" s="430"/>
      <c r="F287" s="430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0.75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0.66666666666666663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56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0.73684210526315785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43669</v>
      </c>
      <c r="B303" s="96"/>
      <c r="C303" s="96"/>
      <c r="D303" s="96"/>
      <c r="E303" s="90"/>
      <c r="F303" s="96"/>
      <c r="G303" s="96"/>
    </row>
    <row r="304" spans="1:7" ht="21" x14ac:dyDescent="0.4">
      <c r="A304" s="377" t="s">
        <v>28</v>
      </c>
      <c r="B304" s="379" t="s">
        <v>29</v>
      </c>
      <c r="C304" s="379"/>
      <c r="D304" s="379" t="s">
        <v>42</v>
      </c>
      <c r="E304" s="380" t="s">
        <v>264</v>
      </c>
      <c r="F304" s="380" t="s">
        <v>295</v>
      </c>
      <c r="G304" s="96"/>
    </row>
    <row r="305" spans="1:7" ht="21" x14ac:dyDescent="0.4">
      <c r="A305" s="377"/>
      <c r="B305" s="100" t="s">
        <v>32</v>
      </c>
      <c r="C305" s="100" t="s">
        <v>31</v>
      </c>
      <c r="D305" s="379"/>
      <c r="E305" s="380"/>
      <c r="F305" s="380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42" x14ac:dyDescent="0.4">
      <c r="A320" s="103" t="s">
        <v>143</v>
      </c>
      <c r="B320" s="104">
        <v>1</v>
      </c>
      <c r="C320" s="118"/>
      <c r="D320" s="141" t="s">
        <v>528</v>
      </c>
      <c r="E320" s="106" t="s">
        <v>509</v>
      </c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84" x14ac:dyDescent="0.4">
      <c r="A323" s="103" t="s">
        <v>53</v>
      </c>
      <c r="B323" s="104">
        <v>0</v>
      </c>
      <c r="C323" s="104"/>
      <c r="D323" s="131" t="s">
        <v>526</v>
      </c>
      <c r="E323" s="135" t="s">
        <v>527</v>
      </c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>
        <v>2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">
      <c r="A333" s="229" t="s">
        <v>344</v>
      </c>
      <c r="B333" s="104">
        <v>1</v>
      </c>
      <c r="C333" s="118" t="str">
        <f>IF(B333=0, -5, "0")</f>
        <v>0</v>
      </c>
      <c r="D333" s="105" t="s">
        <v>529</v>
      </c>
      <c r="E333" s="163" t="s">
        <v>530</v>
      </c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0</v>
      </c>
      <c r="C337" s="104"/>
      <c r="D337" s="107" t="s">
        <v>474</v>
      </c>
      <c r="E337" s="107" t="s">
        <v>475</v>
      </c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32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0.84210526315789469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15"/>
      <c r="B352" s="415"/>
      <c r="C352" s="415"/>
      <c r="D352" s="415"/>
      <c r="E352" s="415"/>
      <c r="F352" s="415"/>
      <c r="G352" s="415"/>
    </row>
    <row r="353" spans="1:7" ht="32.25" customHeight="1" x14ac:dyDescent="0.4">
      <c r="A353" s="429" t="s">
        <v>304</v>
      </c>
      <c r="B353" s="429"/>
      <c r="C353" s="429"/>
      <c r="D353" s="429"/>
      <c r="E353" s="429"/>
      <c r="F353" s="429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105" x14ac:dyDescent="0.4">
      <c r="A359" s="152" t="s">
        <v>321</v>
      </c>
      <c r="B359" s="104">
        <v>2</v>
      </c>
      <c r="C359" s="137"/>
      <c r="D359" s="131" t="s">
        <v>531</v>
      </c>
      <c r="E359" s="131" t="s">
        <v>532</v>
      </c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2</v>
      </c>
      <c r="C361" s="137"/>
      <c r="D361" s="319">
        <v>1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34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1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82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0.93181818181818177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43669</v>
      </c>
      <c r="B369" s="96"/>
      <c r="C369" s="96"/>
      <c r="D369" s="96"/>
      <c r="E369" s="90"/>
      <c r="F369" s="96"/>
      <c r="G369" s="96"/>
    </row>
    <row r="370" spans="1:7" ht="21" x14ac:dyDescent="0.4">
      <c r="A370" s="377" t="s">
        <v>28</v>
      </c>
      <c r="B370" s="379" t="s">
        <v>29</v>
      </c>
      <c r="C370" s="379"/>
      <c r="D370" s="379" t="s">
        <v>42</v>
      </c>
      <c r="E370" s="380" t="s">
        <v>264</v>
      </c>
      <c r="F370" s="380" t="s">
        <v>295</v>
      </c>
      <c r="G370" s="96"/>
    </row>
    <row r="371" spans="1:7" ht="21" x14ac:dyDescent="0.4">
      <c r="A371" s="377"/>
      <c r="B371" s="100" t="s">
        <v>32</v>
      </c>
      <c r="C371" s="100" t="s">
        <v>31</v>
      </c>
      <c r="D371" s="379"/>
      <c r="E371" s="380"/>
      <c r="F371" s="380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 t="s">
        <v>533</v>
      </c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56" t="s">
        <v>533</v>
      </c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 t="s">
        <v>533</v>
      </c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63" x14ac:dyDescent="0.4">
      <c r="A407" s="103" t="s">
        <v>148</v>
      </c>
      <c r="B407" s="104">
        <v>0</v>
      </c>
      <c r="C407" s="104"/>
      <c r="D407" s="107" t="s">
        <v>474</v>
      </c>
      <c r="E407" s="107" t="s">
        <v>475</v>
      </c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7"/>
      <c r="B410" s="428"/>
      <c r="C410" s="428"/>
      <c r="D410" s="428"/>
      <c r="E410" s="428"/>
      <c r="F410" s="428"/>
      <c r="G410" s="428"/>
    </row>
    <row r="411" spans="1:7" ht="24.75" x14ac:dyDescent="0.4">
      <c r="A411" s="425" t="s">
        <v>313</v>
      </c>
      <c r="B411" s="425"/>
      <c r="C411" s="425"/>
      <c r="D411" s="425"/>
      <c r="E411" s="425"/>
      <c r="F411" s="425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v>0.8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47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69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0.95833333333333337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43669</v>
      </c>
      <c r="B427" s="96"/>
      <c r="C427" s="96"/>
      <c r="D427" s="96"/>
      <c r="E427" s="90"/>
      <c r="F427" s="96"/>
      <c r="G427" s="96"/>
    </row>
    <row r="428" spans="1:7" ht="21" x14ac:dyDescent="0.4">
      <c r="A428" s="377" t="s">
        <v>28</v>
      </c>
      <c r="B428" s="379" t="s">
        <v>29</v>
      </c>
      <c r="C428" s="379"/>
      <c r="D428" s="379" t="s">
        <v>42</v>
      </c>
      <c r="E428" s="380" t="s">
        <v>264</v>
      </c>
      <c r="F428" s="380" t="s">
        <v>295</v>
      </c>
      <c r="G428" s="96"/>
    </row>
    <row r="429" spans="1:7" ht="21" x14ac:dyDescent="0.4">
      <c r="A429" s="377"/>
      <c r="B429" s="100" t="s">
        <v>32</v>
      </c>
      <c r="C429" s="100" t="s">
        <v>31</v>
      </c>
      <c r="D429" s="379"/>
      <c r="E429" s="380"/>
      <c r="F429" s="380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0</v>
      </c>
      <c r="C445" s="118">
        <f>IF(B445=0, -5, "0")</f>
        <v>-5</v>
      </c>
      <c r="D445" s="105" t="s">
        <v>540</v>
      </c>
      <c r="E445" s="106" t="s">
        <v>541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5" t="s">
        <v>304</v>
      </c>
      <c r="B459" s="425"/>
      <c r="C459" s="425"/>
      <c r="D459" s="425"/>
      <c r="E459" s="425"/>
      <c r="F459" s="425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35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0.79545454545454541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51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0.85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6" t="s">
        <v>405</v>
      </c>
      <c r="B473" s="426"/>
      <c r="C473" s="426"/>
      <c r="D473" s="426"/>
      <c r="E473" s="426"/>
      <c r="F473" s="426"/>
      <c r="G473" s="96"/>
    </row>
    <row r="474" spans="1:7" ht="21" customHeight="1" x14ac:dyDescent="0.4">
      <c r="A474" s="191">
        <f>B11</f>
        <v>43669</v>
      </c>
      <c r="F474" s="2"/>
      <c r="G474" s="96"/>
    </row>
    <row r="475" spans="1:7" ht="21" x14ac:dyDescent="0.4">
      <c r="A475" s="411" t="s">
        <v>28</v>
      </c>
      <c r="B475" s="412" t="s">
        <v>29</v>
      </c>
      <c r="C475" s="412"/>
      <c r="D475" s="412" t="s">
        <v>42</v>
      </c>
      <c r="E475" s="413" t="s">
        <v>264</v>
      </c>
      <c r="F475" s="413" t="s">
        <v>295</v>
      </c>
      <c r="G475" s="96"/>
    </row>
    <row r="476" spans="1:7" ht="21" x14ac:dyDescent="0.4">
      <c r="A476" s="411"/>
      <c r="B476" s="254" t="s">
        <v>32</v>
      </c>
      <c r="C476" s="254" t="s">
        <v>31</v>
      </c>
      <c r="D476" s="412"/>
      <c r="E476" s="413"/>
      <c r="F476" s="413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6"/>
      <c r="B507" s="396"/>
      <c r="C507" s="396"/>
      <c r="D507" s="396"/>
      <c r="E507" s="396"/>
      <c r="F507" s="396"/>
      <c r="G507" s="396"/>
    </row>
    <row r="508" spans="1:7" ht="26.25" customHeight="1" x14ac:dyDescent="0.5">
      <c r="A508" s="288" t="s">
        <v>304</v>
      </c>
      <c r="B508" s="423"/>
      <c r="C508" s="423"/>
      <c r="D508" s="423"/>
      <c r="E508" s="423"/>
      <c r="F508" s="423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24" t="s">
        <v>97</v>
      </c>
      <c r="B520" s="424"/>
      <c r="C520" s="424"/>
      <c r="D520" s="424"/>
      <c r="E520" s="424"/>
      <c r="F520" s="424"/>
      <c r="G520" s="96"/>
    </row>
    <row r="521" spans="1:7" ht="22.5" customHeight="1" x14ac:dyDescent="0.4">
      <c r="A521" s="191">
        <f>B11</f>
        <v>43669</v>
      </c>
      <c r="B521" s="96"/>
      <c r="C521" s="96"/>
      <c r="D521" s="114"/>
      <c r="E521" s="114"/>
      <c r="F521" s="114"/>
      <c r="G521" s="96"/>
    </row>
    <row r="522" spans="1:7" ht="21" x14ac:dyDescent="0.4">
      <c r="A522" s="418" t="s">
        <v>28</v>
      </c>
      <c r="B522" s="378" t="s">
        <v>29</v>
      </c>
      <c r="C522" s="420"/>
      <c r="D522" s="379" t="s">
        <v>42</v>
      </c>
      <c r="E522" s="380" t="s">
        <v>264</v>
      </c>
      <c r="F522" s="380" t="s">
        <v>295</v>
      </c>
      <c r="G522" s="96"/>
    </row>
    <row r="523" spans="1:7" ht="21" x14ac:dyDescent="0.4">
      <c r="A523" s="419"/>
      <c r="B523" s="249" t="s">
        <v>32</v>
      </c>
      <c r="C523" s="250" t="s">
        <v>31</v>
      </c>
      <c r="D523" s="379"/>
      <c r="E523" s="380"/>
      <c r="F523" s="380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4" t="s">
        <v>34</v>
      </c>
      <c r="B532" s="385"/>
      <c r="C532" s="386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84" t="s">
        <v>33</v>
      </c>
      <c r="B533" s="385"/>
      <c r="C533" s="386"/>
      <c r="D533" s="298">
        <f>D532/(COUNT(B526:C531)*2)</f>
        <v>1</v>
      </c>
      <c r="E533" s="202"/>
      <c r="F533" s="202"/>
      <c r="G533" s="96"/>
    </row>
    <row r="534" spans="1:7" ht="21" x14ac:dyDescent="0.4">
      <c r="A534" s="410"/>
      <c r="B534" s="410"/>
      <c r="C534" s="410"/>
      <c r="D534" s="410"/>
      <c r="E534" s="410"/>
      <c r="F534" s="41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4"/>
      <c r="B546" s="415"/>
      <c r="C546" s="415"/>
      <c r="D546" s="415"/>
      <c r="E546" s="415"/>
      <c r="F546" s="415"/>
      <c r="G546" s="415"/>
    </row>
    <row r="547" spans="1:7" ht="35.25" customHeight="1" x14ac:dyDescent="0.4">
      <c r="A547" s="290" t="s">
        <v>304</v>
      </c>
      <c r="B547" s="265"/>
      <c r="C547" s="416"/>
      <c r="D547" s="416"/>
      <c r="E547" s="416"/>
      <c r="F547" s="417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392" t="s">
        <v>34</v>
      </c>
      <c r="B556" s="392"/>
      <c r="C556" s="404"/>
      <c r="D556" s="327">
        <f>SUM(B548:C555,B536:C545)</f>
        <v>34</v>
      </c>
      <c r="E556" s="90"/>
      <c r="F556" s="96"/>
      <c r="G556" s="96"/>
    </row>
    <row r="557" spans="1:7" ht="21" x14ac:dyDescent="0.4">
      <c r="A557" s="392" t="s">
        <v>33</v>
      </c>
      <c r="B557" s="392"/>
      <c r="C557" s="392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0"/>
      <c r="B562" s="410"/>
      <c r="C562" s="410"/>
      <c r="D562" s="410"/>
      <c r="E562" s="410"/>
      <c r="F562" s="410"/>
      <c r="G562" s="96"/>
    </row>
    <row r="563" spans="1:7" ht="22.5" x14ac:dyDescent="0.45">
      <c r="A563" s="391" t="s">
        <v>19</v>
      </c>
      <c r="B563" s="391"/>
      <c r="C563" s="391"/>
      <c r="D563" s="391"/>
      <c r="E563" s="391"/>
      <c r="F563" s="391"/>
      <c r="G563" s="96"/>
    </row>
    <row r="564" spans="1:7" ht="22.5" x14ac:dyDescent="0.4">
      <c r="A564" s="198">
        <f>B11</f>
        <v>43669</v>
      </c>
      <c r="B564" s="96"/>
      <c r="C564" s="96"/>
      <c r="D564" s="280"/>
      <c r="E564" s="280"/>
      <c r="F564" s="280"/>
      <c r="G564" s="96"/>
    </row>
    <row r="565" spans="1:7" ht="21" x14ac:dyDescent="0.4">
      <c r="A565" s="411" t="s">
        <v>28</v>
      </c>
      <c r="B565" s="412" t="s">
        <v>29</v>
      </c>
      <c r="C565" s="412"/>
      <c r="D565" s="412" t="s">
        <v>42</v>
      </c>
      <c r="E565" s="413" t="s">
        <v>264</v>
      </c>
      <c r="F565" s="413" t="s">
        <v>295</v>
      </c>
      <c r="G565" s="96"/>
    </row>
    <row r="566" spans="1:7" ht="21" x14ac:dyDescent="0.4">
      <c r="A566" s="411"/>
      <c r="B566" s="254" t="s">
        <v>32</v>
      </c>
      <c r="C566" s="254" t="s">
        <v>31</v>
      </c>
      <c r="D566" s="412"/>
      <c r="E566" s="413"/>
      <c r="F566" s="41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1" t="s">
        <v>10</v>
      </c>
      <c r="B568" s="402"/>
      <c r="C568" s="402"/>
      <c r="D568" s="402"/>
      <c r="E568" s="402"/>
      <c r="F568" s="403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84" x14ac:dyDescent="0.4">
      <c r="A570" s="103" t="s">
        <v>45</v>
      </c>
      <c r="B570" s="104">
        <v>0</v>
      </c>
      <c r="C570" s="104"/>
      <c r="D570" s="141" t="s">
        <v>544</v>
      </c>
      <c r="E570" s="105" t="s">
        <v>545</v>
      </c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92" t="s">
        <v>34</v>
      </c>
      <c r="B578" s="392"/>
      <c r="C578" s="404"/>
      <c r="D578" s="327">
        <f>SUM(B569:C577)</f>
        <v>16</v>
      </c>
      <c r="E578" s="90"/>
      <c r="F578" s="96"/>
      <c r="G578" s="96"/>
    </row>
    <row r="579" spans="1:7" ht="21" x14ac:dyDescent="0.4">
      <c r="A579" s="392" t="s">
        <v>33</v>
      </c>
      <c r="B579" s="392"/>
      <c r="C579" s="392"/>
      <c r="D579" s="298">
        <f>D578/(COUNT(B569:C577)*2)</f>
        <v>0.88888888888888884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5" t="s">
        <v>23</v>
      </c>
      <c r="B581" s="406"/>
      <c r="C581" s="406"/>
      <c r="D581" s="406"/>
      <c r="E581" s="406"/>
      <c r="F581" s="407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48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546</v>
      </c>
      <c r="E583" s="141" t="s">
        <v>547</v>
      </c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8" t="s">
        <v>370</v>
      </c>
      <c r="B588" s="409"/>
      <c r="C588" s="409"/>
      <c r="D588" s="409"/>
      <c r="E588" s="409"/>
      <c r="F588" s="409"/>
      <c r="G588" s="409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92" t="s">
        <v>34</v>
      </c>
      <c r="B596" s="392"/>
      <c r="C596" s="404"/>
      <c r="D596" s="327">
        <f>SUM(B589:C595,B582:C587)</f>
        <v>14</v>
      </c>
      <c r="E596" s="90"/>
      <c r="F596" s="96"/>
      <c r="G596" s="96"/>
    </row>
    <row r="597" spans="1:7" ht="21" x14ac:dyDescent="0.4">
      <c r="A597" s="392" t="s">
        <v>33</v>
      </c>
      <c r="B597" s="392"/>
      <c r="C597" s="392"/>
      <c r="D597" s="298">
        <f>D596/(COUNT(B582:C587,B589:C595)*2)</f>
        <v>0.5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30</v>
      </c>
      <c r="E599" s="239"/>
      <c r="F599" s="239"/>
      <c r="G599" s="96"/>
    </row>
    <row r="600" spans="1:7" ht="22.5" x14ac:dyDescent="0.45">
      <c r="A600" s="398" t="s">
        <v>168</v>
      </c>
      <c r="B600" s="399"/>
      <c r="C600" s="400"/>
      <c r="D600" s="127">
        <f>D599/(COUNT(B569:C577,B589:C595,B582:C587)*2)</f>
        <v>0.65217391304347827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1" t="s">
        <v>8</v>
      </c>
      <c r="B602" s="391"/>
      <c r="C602" s="391"/>
      <c r="D602" s="391"/>
      <c r="E602" s="391"/>
      <c r="F602" s="391"/>
      <c r="G602" s="96"/>
    </row>
    <row r="603" spans="1:7" ht="22.5" x14ac:dyDescent="0.4">
      <c r="A603" s="129">
        <f>B11</f>
        <v>43669</v>
      </c>
      <c r="B603" s="96"/>
      <c r="C603" s="96"/>
      <c r="D603" s="114"/>
      <c r="E603" s="114"/>
      <c r="F603" s="114"/>
      <c r="G603" s="96"/>
    </row>
    <row r="604" spans="1:7" ht="21" x14ac:dyDescent="0.4">
      <c r="A604" s="377" t="s">
        <v>28</v>
      </c>
      <c r="B604" s="379" t="s">
        <v>29</v>
      </c>
      <c r="C604" s="379"/>
      <c r="D604" s="379" t="s">
        <v>42</v>
      </c>
      <c r="E604" s="380" t="s">
        <v>264</v>
      </c>
      <c r="F604" s="380" t="s">
        <v>295</v>
      </c>
      <c r="G604" s="96"/>
    </row>
    <row r="605" spans="1:7" ht="18.75" customHeight="1" x14ac:dyDescent="0.4">
      <c r="A605" s="377"/>
      <c r="B605" s="100" t="s">
        <v>32</v>
      </c>
      <c r="C605" s="100" t="s">
        <v>31</v>
      </c>
      <c r="D605" s="379"/>
      <c r="E605" s="380"/>
      <c r="F605" s="380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82"/>
      <c r="D607" s="382"/>
      <c r="E607" s="382"/>
      <c r="F607" s="383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2" t="s">
        <v>34</v>
      </c>
      <c r="B616" s="392"/>
      <c r="C616" s="392"/>
      <c r="D616" s="327">
        <f>SUM(B608:C615)</f>
        <v>16</v>
      </c>
      <c r="E616" s="393"/>
      <c r="F616" s="394"/>
      <c r="G616" s="96"/>
    </row>
    <row r="617" spans="1:7" ht="21" x14ac:dyDescent="0.4">
      <c r="A617" s="392" t="s">
        <v>33</v>
      </c>
      <c r="B617" s="392"/>
      <c r="C617" s="392"/>
      <c r="D617" s="298">
        <f>D616/(COUNT(B608:C615)*2)</f>
        <v>1</v>
      </c>
      <c r="E617" s="395"/>
      <c r="F617" s="396"/>
      <c r="G617" s="96"/>
    </row>
    <row r="618" spans="1:7" ht="21" x14ac:dyDescent="0.4">
      <c r="A618" s="128"/>
      <c r="B618" s="96"/>
      <c r="C618" s="397"/>
      <c r="D618" s="397"/>
      <c r="E618" s="397"/>
      <c r="F618" s="397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4" t="s">
        <v>34</v>
      </c>
      <c r="B629" s="385"/>
      <c r="C629" s="386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2"/>
      <c r="D632" s="382"/>
      <c r="E632" s="382"/>
      <c r="F632" s="383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4" t="s">
        <v>34</v>
      </c>
      <c r="B639" s="385"/>
      <c r="C639" s="386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7"/>
      <c r="B641" s="387"/>
      <c r="C641" s="387"/>
      <c r="D641" s="387"/>
      <c r="E641" s="387"/>
      <c r="F641" s="387"/>
      <c r="G641" s="387"/>
    </row>
    <row r="642" spans="1:7" ht="24.75" x14ac:dyDescent="0.4">
      <c r="A642" s="284" t="s">
        <v>26</v>
      </c>
      <c r="B642" s="382"/>
      <c r="C642" s="382"/>
      <c r="D642" s="382"/>
      <c r="E642" s="382"/>
      <c r="F642" s="383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 t="s">
        <v>548</v>
      </c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8" t="s">
        <v>304</v>
      </c>
      <c r="B650" s="389"/>
      <c r="C650" s="389"/>
      <c r="D650" s="389"/>
      <c r="E650" s="389"/>
      <c r="F650" s="390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60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1" t="s">
        <v>346</v>
      </c>
      <c r="B665" s="391"/>
      <c r="C665" s="391"/>
      <c r="D665" s="391"/>
      <c r="E665" s="391"/>
      <c r="F665" s="391"/>
      <c r="G665" s="96"/>
    </row>
    <row r="666" spans="1:7" ht="21" x14ac:dyDescent="0.4">
      <c r="A666" s="198">
        <f>B11</f>
        <v>43669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7" t="s">
        <v>28</v>
      </c>
      <c r="B667" s="379" t="s">
        <v>29</v>
      </c>
      <c r="C667" s="379"/>
      <c r="D667" s="379" t="s">
        <v>42</v>
      </c>
      <c r="E667" s="380" t="s">
        <v>264</v>
      </c>
      <c r="F667" s="380" t="s">
        <v>295</v>
      </c>
      <c r="G667" s="96"/>
    </row>
    <row r="668" spans="1:7" ht="21" x14ac:dyDescent="0.4">
      <c r="A668" s="377"/>
      <c r="B668" s="100" t="s">
        <v>32</v>
      </c>
      <c r="C668" s="100" t="s">
        <v>31</v>
      </c>
      <c r="D668" s="379"/>
      <c r="E668" s="380"/>
      <c r="F668" s="380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84" x14ac:dyDescent="0.4">
      <c r="A676" s="107" t="s">
        <v>289</v>
      </c>
      <c r="B676" s="104">
        <v>0</v>
      </c>
      <c r="C676" s="106"/>
      <c r="D676" s="499" t="s">
        <v>557</v>
      </c>
      <c r="E676" s="495" t="s">
        <v>558</v>
      </c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500"/>
      <c r="E680" s="501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500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495"/>
      <c r="E682" s="501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502"/>
      <c r="E683" s="501"/>
      <c r="F683" s="105"/>
      <c r="G683" s="96"/>
    </row>
    <row r="684" spans="1:7" ht="63" x14ac:dyDescent="0.4">
      <c r="A684" s="233" t="s">
        <v>461</v>
      </c>
      <c r="B684" s="104">
        <v>2</v>
      </c>
      <c r="C684" s="140" t="str">
        <f>IF(B684=0, -5, "0")</f>
        <v>0</v>
      </c>
      <c r="D684" s="502"/>
      <c r="E684" s="501"/>
      <c r="F684" s="105"/>
      <c r="G684" s="96"/>
    </row>
    <row r="685" spans="1:7" ht="84" x14ac:dyDescent="0.4">
      <c r="A685" s="213" t="s">
        <v>374</v>
      </c>
      <c r="B685" s="104">
        <v>0</v>
      </c>
      <c r="C685" s="118"/>
      <c r="D685" s="503" t="s">
        <v>559</v>
      </c>
      <c r="E685" s="504" t="s">
        <v>560</v>
      </c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0</v>
      </c>
      <c r="C689" s="104"/>
      <c r="D689" s="319">
        <v>0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34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0.89473684210526316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1" t="s">
        <v>439</v>
      </c>
      <c r="B693" s="381"/>
      <c r="C693" s="381"/>
      <c r="D693" s="381"/>
      <c r="E693" s="381"/>
      <c r="F693" s="381"/>
      <c r="G693" s="215"/>
    </row>
    <row r="694" spans="1:7" ht="21" customHeight="1" x14ac:dyDescent="0.4">
      <c r="A694" s="198">
        <f>B11</f>
        <v>43669</v>
      </c>
      <c r="B694" s="96"/>
      <c r="C694" s="96"/>
      <c r="D694" s="214"/>
      <c r="E694" s="214"/>
      <c r="F694" s="214"/>
      <c r="G694" s="215"/>
    </row>
    <row r="695" spans="1:7" ht="21" x14ac:dyDescent="0.4">
      <c r="A695" s="376" t="s">
        <v>28</v>
      </c>
      <c r="B695" s="378" t="s">
        <v>29</v>
      </c>
      <c r="C695" s="378"/>
      <c r="D695" s="379" t="s">
        <v>42</v>
      </c>
      <c r="E695" s="380" t="s">
        <v>264</v>
      </c>
      <c r="F695" s="380" t="s">
        <v>295</v>
      </c>
      <c r="G695" s="215"/>
    </row>
    <row r="696" spans="1:7" ht="21" x14ac:dyDescent="0.4">
      <c r="A696" s="377"/>
      <c r="B696" s="100" t="s">
        <v>32</v>
      </c>
      <c r="C696" s="100" t="s">
        <v>31</v>
      </c>
      <c r="D696" s="379"/>
      <c r="E696" s="380"/>
      <c r="F696" s="380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73" t="s">
        <v>299</v>
      </c>
      <c r="B698" s="374"/>
      <c r="C698" s="374"/>
      <c r="D698" s="374"/>
      <c r="E698" s="374"/>
      <c r="F698" s="375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42" x14ac:dyDescent="0.4">
      <c r="A702" s="133" t="s">
        <v>291</v>
      </c>
      <c r="B702" s="216">
        <v>0</v>
      </c>
      <c r="C702" s="216"/>
      <c r="D702" s="133" t="s">
        <v>562</v>
      </c>
      <c r="E702" s="210"/>
      <c r="F702" s="160"/>
      <c r="G702" s="215"/>
    </row>
    <row r="703" spans="1:7" ht="84" x14ac:dyDescent="0.4">
      <c r="A703" s="213" t="s">
        <v>315</v>
      </c>
      <c r="B703" s="216">
        <v>1</v>
      </c>
      <c r="C703" s="216"/>
      <c r="D703" s="133" t="s">
        <v>565</v>
      </c>
      <c r="E703" s="133" t="s">
        <v>561</v>
      </c>
      <c r="F703" s="160"/>
      <c r="G703" s="215"/>
    </row>
    <row r="704" spans="1:7" ht="21" x14ac:dyDescent="0.4">
      <c r="A704" s="108" t="s">
        <v>34</v>
      </c>
      <c r="B704" s="371"/>
      <c r="C704" s="372"/>
      <c r="D704" s="201">
        <f>SUM(B699:C703)</f>
        <v>7</v>
      </c>
      <c r="E704" s="90"/>
      <c r="F704" s="96"/>
      <c r="G704" s="96"/>
    </row>
    <row r="705" spans="1:7" ht="21" x14ac:dyDescent="0.4">
      <c r="A705" s="108" t="s">
        <v>33</v>
      </c>
      <c r="B705" s="371"/>
      <c r="C705" s="372"/>
      <c r="D705" s="306">
        <f>D704/(COUNT(B699:C703)*2)</f>
        <v>0.7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3" t="s">
        <v>300</v>
      </c>
      <c r="B707" s="374"/>
      <c r="C707" s="374"/>
      <c r="D707" s="374"/>
      <c r="E707" s="374"/>
      <c r="F707" s="375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0</v>
      </c>
      <c r="C710" s="104"/>
      <c r="D710" s="319">
        <v>0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11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0.7857142857142857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0.74090909090909074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602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0.86246418338108888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69:B577 B120:B126 B670:B689 B531 B308:B315 B345:B351 B460:B466 B509:B515 B412:B419 B288:B295 B708:B710 B651:B657 B174:B181 B66:B82 B230:B231 B272:B285 B589:B595 B500:B506 B635:B638 B260 B198 B699:B703 B63 B233:B240 B439 B518:B519 B30:B37 B395:B409 B633 B113:B117 B145:B160 B320:B338 B479:B483 B485:B494 B608:B615 B620:B628 B56:B61 B103 B111 B163:B164 B191:B196 B227:B228 B253:B258 B265:B270 B343 B374:B381 B389:B393 B432:B437 B444:B449 B496:B498 B526:B529 B582:B587 B643:B64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34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1" zoomScale="80" zoomScaleNormal="90" zoomScaleSheetLayoutView="80" workbookViewId="0">
      <selection activeCell="E212" sqref="E21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1"/>
      <c r="E1" s="481"/>
      <c r="F1" s="481"/>
      <c r="G1" s="48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2" t="s">
        <v>46</v>
      </c>
      <c r="B6" s="482"/>
      <c r="C6" s="482"/>
      <c r="D6" s="482"/>
      <c r="E6" s="482"/>
      <c r="F6" s="482"/>
      <c r="G6" s="79"/>
    </row>
    <row r="7" spans="1:7" s="2" customFormat="1" ht="21.75" customHeight="1" x14ac:dyDescent="0.45">
      <c r="A7" s="483" t="str">
        <f>'Page de garde'!D18</f>
        <v>BIZERTE</v>
      </c>
      <c r="B7" s="483"/>
      <c r="C7" s="483"/>
      <c r="D7" s="483"/>
      <c r="E7" s="483"/>
      <c r="F7" s="483"/>
      <c r="G7" s="79"/>
    </row>
    <row r="8" spans="1:7" s="2" customFormat="1" ht="24" x14ac:dyDescent="0.45">
      <c r="A8" s="4" t="s">
        <v>39</v>
      </c>
      <c r="B8" s="484" t="str">
        <f>'A3 Exploitation'!B9:F9</f>
        <v>Dr Hend KAMOUN</v>
      </c>
      <c r="C8" s="484"/>
      <c r="D8" s="484"/>
      <c r="E8" s="484"/>
      <c r="F8" s="484"/>
      <c r="G8" s="79"/>
    </row>
    <row r="9" spans="1:7" s="2" customFormat="1" ht="24" x14ac:dyDescent="0.45">
      <c r="A9" s="5" t="s">
        <v>41</v>
      </c>
      <c r="B9" s="485" t="str">
        <f>'A3 Exploitation'!B10:F10</f>
        <v>Directeur magasin et chefs rayons</v>
      </c>
      <c r="C9" s="485"/>
      <c r="D9" s="485"/>
      <c r="E9" s="485"/>
      <c r="F9" s="485"/>
      <c r="G9" s="79"/>
    </row>
    <row r="10" spans="1:7" s="2" customFormat="1" ht="24" x14ac:dyDescent="0.45">
      <c r="A10" s="4" t="s">
        <v>40</v>
      </c>
      <c r="B10" s="480">
        <f>'A3 Exploitation'!B11:F11</f>
        <v>43669</v>
      </c>
      <c r="C10" s="480"/>
      <c r="D10" s="480"/>
      <c r="E10" s="480"/>
      <c r="F10" s="480"/>
      <c r="G10" s="79"/>
    </row>
    <row r="11" spans="1:7" s="2" customFormat="1" ht="24" x14ac:dyDescent="0.45">
      <c r="A11" s="4" t="s">
        <v>248</v>
      </c>
      <c r="B11" s="472">
        <f>D215</f>
        <v>0.72222222222222221</v>
      </c>
      <c r="C11" s="472"/>
      <c r="D11" s="472"/>
      <c r="E11" s="472"/>
      <c r="F11" s="472"/>
      <c r="G11" s="79"/>
    </row>
    <row r="12" spans="1:7" s="2" customFormat="1" ht="22.5" x14ac:dyDescent="0.45">
      <c r="A12" s="1"/>
      <c r="D12" s="451"/>
      <c r="E12" s="451"/>
      <c r="F12" s="451"/>
      <c r="G12" s="451"/>
    </row>
    <row r="13" spans="1:7" s="2" customFormat="1" ht="11.25" customHeight="1" x14ac:dyDescent="0.3">
      <c r="A13" s="473" t="s">
        <v>28</v>
      </c>
      <c r="B13" s="474" t="s">
        <v>29</v>
      </c>
      <c r="C13" s="474"/>
      <c r="D13" s="474" t="s">
        <v>42</v>
      </c>
      <c r="E13" s="474" t="s">
        <v>158</v>
      </c>
      <c r="F13" s="474" t="s">
        <v>159</v>
      </c>
    </row>
    <row r="14" spans="1:7" s="2" customFormat="1" ht="12.75" customHeight="1" x14ac:dyDescent="0.3">
      <c r="A14" s="473"/>
      <c r="B14" s="18" t="s">
        <v>32</v>
      </c>
      <c r="C14" s="18" t="s">
        <v>31</v>
      </c>
      <c r="D14" s="474"/>
      <c r="E14" s="474"/>
      <c r="F14" s="474"/>
      <c r="G14" s="78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77" t="s">
        <v>0</v>
      </c>
      <c r="B16" s="478"/>
      <c r="C16" s="478"/>
      <c r="D16" s="478"/>
      <c r="E16" s="478"/>
      <c r="F16" s="478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471</v>
      </c>
      <c r="E17" s="56" t="s">
        <v>472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49.5" x14ac:dyDescent="0.3">
      <c r="A19" s="6" t="s">
        <v>68</v>
      </c>
      <c r="B19" s="55">
        <v>1</v>
      </c>
      <c r="C19" s="55"/>
      <c r="D19" s="56" t="s">
        <v>469</v>
      </c>
      <c r="E19" s="56" t="s">
        <v>470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9" t="s">
        <v>34</v>
      </c>
      <c r="B22" s="463"/>
      <c r="C22" s="464"/>
      <c r="D22" s="330">
        <f>SUM(B17:C21)</f>
        <v>8</v>
      </c>
    </row>
    <row r="23" spans="1:7" x14ac:dyDescent="0.3">
      <c r="A23" s="458" t="s">
        <v>249</v>
      </c>
      <c r="B23" s="459"/>
      <c r="C23" s="460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ht="66" x14ac:dyDescent="0.3">
      <c r="A31" s="6" t="s">
        <v>69</v>
      </c>
      <c r="B31" s="55">
        <v>0</v>
      </c>
      <c r="C31" s="55"/>
      <c r="D31" s="56" t="s">
        <v>542</v>
      </c>
      <c r="E31" s="56" t="s">
        <v>543</v>
      </c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8" t="s">
        <v>34</v>
      </c>
      <c r="B33" s="459"/>
      <c r="C33" s="460"/>
      <c r="D33" s="329">
        <f>SUM(B26:C32)</f>
        <v>12</v>
      </c>
    </row>
    <row r="34" spans="1:6" x14ac:dyDescent="0.3">
      <c r="A34" s="458" t="s">
        <v>249</v>
      </c>
      <c r="B34" s="459"/>
      <c r="C34" s="460"/>
      <c r="D34" s="17">
        <f>D33/(COUNT(B26:C32)*2)</f>
        <v>0.8571428571428571</v>
      </c>
    </row>
    <row r="35" spans="1:6" x14ac:dyDescent="0.3">
      <c r="A35" s="10"/>
      <c r="B35" s="11"/>
      <c r="C35" s="11"/>
      <c r="D35" s="12"/>
    </row>
    <row r="36" spans="1:6" ht="19.5" x14ac:dyDescent="0.4">
      <c r="A36" s="461" t="s">
        <v>178</v>
      </c>
      <c r="B36" s="462"/>
      <c r="C36" s="462"/>
      <c r="D36" s="462"/>
      <c r="E36" s="462"/>
      <c r="F36" s="462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8" t="s">
        <v>34</v>
      </c>
      <c r="B42" s="459"/>
      <c r="C42" s="460"/>
      <c r="D42" s="329">
        <f>SUM(B37:C41)</f>
        <v>10</v>
      </c>
    </row>
    <row r="43" spans="1:6" x14ac:dyDescent="0.3">
      <c r="A43" s="458" t="s">
        <v>249</v>
      </c>
      <c r="B43" s="459"/>
      <c r="C43" s="460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7" t="s">
        <v>405</v>
      </c>
      <c r="B45" s="468"/>
      <c r="C45" s="468"/>
      <c r="D45" s="468"/>
      <c r="E45" s="468"/>
      <c r="F45" s="469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8" t="s">
        <v>34</v>
      </c>
      <c r="B58" s="459"/>
      <c r="C58" s="460"/>
      <c r="D58" s="341">
        <f>SUM(B46:C57)</f>
        <v>0</v>
      </c>
    </row>
    <row r="59" spans="1:6" x14ac:dyDescent="0.3">
      <c r="A59" s="458" t="s">
        <v>249</v>
      </c>
      <c r="B59" s="459"/>
      <c r="C59" s="46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0" t="s">
        <v>19</v>
      </c>
      <c r="B61" s="471"/>
      <c r="C61" s="471"/>
      <c r="D61" s="471"/>
      <c r="E61" s="471"/>
      <c r="F61" s="471"/>
    </row>
    <row r="62" spans="1:6" ht="49.5" x14ac:dyDescent="0.3">
      <c r="A62" s="6" t="s">
        <v>224</v>
      </c>
      <c r="B62" s="55">
        <v>1</v>
      </c>
      <c r="C62" s="55"/>
      <c r="D62" s="56" t="s">
        <v>549</v>
      </c>
      <c r="E62" s="56" t="s">
        <v>470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ht="33" x14ac:dyDescent="0.3">
      <c r="A64" s="6" t="s">
        <v>190</v>
      </c>
      <c r="B64" s="55">
        <v>1</v>
      </c>
      <c r="C64" s="55"/>
      <c r="D64" s="56" t="s">
        <v>550</v>
      </c>
      <c r="E64" s="56" t="s">
        <v>551</v>
      </c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8" t="s">
        <v>34</v>
      </c>
      <c r="B68" s="459"/>
      <c r="C68" s="460"/>
      <c r="D68" s="329">
        <f>SUM(B62:C67)</f>
        <v>10</v>
      </c>
    </row>
    <row r="69" spans="1:6" x14ac:dyDescent="0.3">
      <c r="A69" s="458" t="s">
        <v>249</v>
      </c>
      <c r="B69" s="459"/>
      <c r="C69" s="460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61" t="s">
        <v>8</v>
      </c>
      <c r="B71" s="462"/>
      <c r="C71" s="462"/>
      <c r="D71" s="462"/>
      <c r="E71" s="462"/>
      <c r="F71" s="462"/>
    </row>
    <row r="72" spans="1:6" ht="50.25" x14ac:dyDescent="0.35">
      <c r="A72" s="25" t="s">
        <v>146</v>
      </c>
      <c r="B72" s="55">
        <v>1</v>
      </c>
      <c r="C72" s="6" t="str">
        <f>IF(B72=0, -5, "0")</f>
        <v>0</v>
      </c>
      <c r="D72" s="56" t="s">
        <v>552</v>
      </c>
      <c r="E72" s="56" t="s">
        <v>484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ht="66" x14ac:dyDescent="0.3">
      <c r="A74" s="7" t="s">
        <v>203</v>
      </c>
      <c r="B74" s="55">
        <v>1</v>
      </c>
      <c r="C74" s="55"/>
      <c r="D74" s="71" t="s">
        <v>553</v>
      </c>
      <c r="E74" s="71" t="s">
        <v>554</v>
      </c>
      <c r="F74" s="55"/>
    </row>
    <row r="75" spans="1:6" x14ac:dyDescent="0.3">
      <c r="A75" s="7" t="s">
        <v>79</v>
      </c>
      <c r="B75" s="55" t="s">
        <v>30</v>
      </c>
      <c r="C75" s="55"/>
      <c r="D75" s="71" t="s">
        <v>555</v>
      </c>
      <c r="E75" s="56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 t="s">
        <v>556</v>
      </c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8" t="s">
        <v>34</v>
      </c>
      <c r="B79" s="459"/>
      <c r="C79" s="460"/>
      <c r="D79" s="329">
        <f>SUM(B72:C78)</f>
        <v>10</v>
      </c>
    </row>
    <row r="80" spans="1:6" x14ac:dyDescent="0.3">
      <c r="A80" s="458" t="s">
        <v>249</v>
      </c>
      <c r="B80" s="459"/>
      <c r="C80" s="460"/>
      <c r="D80" s="17">
        <f>D79/(COUNT(B72:C78)*2)</f>
        <v>0.83333333333333337</v>
      </c>
    </row>
    <row r="81" spans="1:6" x14ac:dyDescent="0.3">
      <c r="A81" s="10"/>
      <c r="B81" s="11"/>
      <c r="C81" s="11"/>
      <c r="D81" s="12"/>
    </row>
    <row r="82" spans="1:6" ht="19.5" x14ac:dyDescent="0.4">
      <c r="A82" s="461" t="s">
        <v>463</v>
      </c>
      <c r="B82" s="462"/>
      <c r="C82" s="462"/>
      <c r="D82" s="462"/>
      <c r="E82" s="462"/>
      <c r="F82" s="462"/>
    </row>
    <row r="83" spans="1:6" ht="51" x14ac:dyDescent="0.4">
      <c r="A83" s="6" t="s">
        <v>225</v>
      </c>
      <c r="B83" s="61">
        <v>1</v>
      </c>
      <c r="C83" s="62"/>
      <c r="D83" s="56" t="s">
        <v>483</v>
      </c>
      <c r="E83" s="56" t="s">
        <v>484</v>
      </c>
      <c r="F83" s="55"/>
    </row>
    <row r="84" spans="1:6" ht="32.25" x14ac:dyDescent="0.4">
      <c r="A84" s="6" t="s">
        <v>226</v>
      </c>
      <c r="B84" s="61">
        <v>1</v>
      </c>
      <c r="C84" s="62"/>
      <c r="D84" s="354" t="s">
        <v>479</v>
      </c>
      <c r="E84" s="63" t="s">
        <v>480</v>
      </c>
      <c r="F84" s="55"/>
    </row>
    <row r="85" spans="1:6" ht="19.5" x14ac:dyDescent="0.4">
      <c r="A85" s="6" t="s">
        <v>247</v>
      </c>
      <c r="B85" s="61">
        <v>0</v>
      </c>
      <c r="C85" s="62"/>
      <c r="D85" s="354" t="s">
        <v>481</v>
      </c>
      <c r="E85" s="64" t="s">
        <v>482</v>
      </c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34.5" x14ac:dyDescent="0.4">
      <c r="A89" s="6" t="s">
        <v>81</v>
      </c>
      <c r="B89" s="61">
        <v>0</v>
      </c>
      <c r="C89" s="62"/>
      <c r="D89" s="355" t="s">
        <v>485</v>
      </c>
      <c r="E89" s="356" t="s">
        <v>486</v>
      </c>
      <c r="F89" s="55"/>
    </row>
    <row r="90" spans="1:6" x14ac:dyDescent="0.3">
      <c r="A90" s="6" t="s">
        <v>252</v>
      </c>
      <c r="B90" s="61" t="s">
        <v>30</v>
      </c>
      <c r="C90" s="55"/>
      <c r="D90" s="357"/>
      <c r="E90" s="358"/>
      <c r="F90" s="55"/>
    </row>
    <row r="91" spans="1:6" ht="49.5" x14ac:dyDescent="0.35">
      <c r="A91" s="28" t="s">
        <v>160</v>
      </c>
      <c r="B91" s="61">
        <v>2</v>
      </c>
      <c r="C91" s="6" t="str">
        <f>IF(B91=0, -5, "0")</f>
        <v>0</v>
      </c>
      <c r="D91" s="359" t="s">
        <v>487</v>
      </c>
      <c r="E91" s="360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355"/>
      <c r="E97" s="356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8" t="s">
        <v>34</v>
      </c>
      <c r="B100" s="459"/>
      <c r="C100" s="460"/>
      <c r="D100" s="329">
        <f>SUM(B83:C99)</f>
        <v>20</v>
      </c>
    </row>
    <row r="101" spans="1:6" x14ac:dyDescent="0.3">
      <c r="A101" s="458" t="s">
        <v>249</v>
      </c>
      <c r="B101" s="459"/>
      <c r="C101" s="460"/>
      <c r="D101" s="17">
        <f>D100/(COUNT(B83:C99)*2)</f>
        <v>0.76923076923076927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1" t="s">
        <v>170</v>
      </c>
      <c r="B103" s="462"/>
      <c r="C103" s="462"/>
      <c r="D103" s="462"/>
      <c r="E103" s="462"/>
      <c r="F103" s="462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47.25" x14ac:dyDescent="0.4">
      <c r="A105" s="6" t="s">
        <v>226</v>
      </c>
      <c r="B105" s="69">
        <v>0</v>
      </c>
      <c r="C105" s="62"/>
      <c r="D105" s="362" t="s">
        <v>495</v>
      </c>
      <c r="E105" s="66" t="s">
        <v>496</v>
      </c>
      <c r="F105" s="55"/>
    </row>
    <row r="106" spans="1:6" ht="19.5" x14ac:dyDescent="0.4">
      <c r="A106" s="6" t="s">
        <v>254</v>
      </c>
      <c r="B106" s="69">
        <v>1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49.5" x14ac:dyDescent="0.3">
      <c r="A111" s="6" t="s">
        <v>136</v>
      </c>
      <c r="B111" s="69">
        <v>1</v>
      </c>
      <c r="C111" s="55"/>
      <c r="D111" s="56" t="s">
        <v>497</v>
      </c>
      <c r="E111" s="56" t="s">
        <v>498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ht="66" x14ac:dyDescent="0.3">
      <c r="A113" s="9" t="s">
        <v>237</v>
      </c>
      <c r="B113" s="69">
        <v>1</v>
      </c>
      <c r="C113" s="55"/>
      <c r="D113" s="71" t="s">
        <v>499</v>
      </c>
      <c r="E113" s="56" t="s">
        <v>500</v>
      </c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50.25" x14ac:dyDescent="0.35">
      <c r="A116" s="27" t="s">
        <v>251</v>
      </c>
      <c r="B116" s="69">
        <v>1</v>
      </c>
      <c r="C116" s="6" t="str">
        <f>IF(B116=0, -5, "0")</f>
        <v>0</v>
      </c>
      <c r="D116" s="56" t="s">
        <v>501</v>
      </c>
      <c r="E116" s="56" t="s">
        <v>502</v>
      </c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8" t="s">
        <v>34</v>
      </c>
      <c r="B118" s="459"/>
      <c r="C118" s="460"/>
      <c r="D118" s="329">
        <f>SUM(B104:C117)</f>
        <v>22</v>
      </c>
    </row>
    <row r="119" spans="1:6" x14ac:dyDescent="0.3">
      <c r="A119" s="458" t="s">
        <v>249</v>
      </c>
      <c r="B119" s="459"/>
      <c r="C119" s="460"/>
      <c r="D119" s="17">
        <f>D118/(COUNT(B104:C117)*2)</f>
        <v>0.7857142857142857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1" t="s">
        <v>171</v>
      </c>
      <c r="B122" s="462"/>
      <c r="C122" s="462"/>
      <c r="D122" s="462"/>
      <c r="E122" s="462"/>
      <c r="F122" s="462"/>
    </row>
    <row r="123" spans="1:6" ht="67.5" x14ac:dyDescent="0.4">
      <c r="A123" s="32" t="s">
        <v>228</v>
      </c>
      <c r="B123" s="69">
        <v>1</v>
      </c>
      <c r="C123" s="62"/>
      <c r="D123" s="56" t="s">
        <v>515</v>
      </c>
      <c r="E123" s="56" t="s">
        <v>516</v>
      </c>
      <c r="F123" s="55"/>
    </row>
    <row r="124" spans="1:6" ht="19.5" x14ac:dyDescent="0.4">
      <c r="A124" s="6" t="s">
        <v>153</v>
      </c>
      <c r="B124" s="69">
        <v>2</v>
      </c>
      <c r="C124" s="62"/>
      <c r="D124" s="49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49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49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496"/>
      <c r="E127" s="55"/>
      <c r="F127" s="55"/>
    </row>
    <row r="128" spans="1:6" ht="50.25" x14ac:dyDescent="0.35">
      <c r="A128" s="28" t="s">
        <v>189</v>
      </c>
      <c r="B128" s="69">
        <v>1</v>
      </c>
      <c r="C128" s="6" t="str">
        <f>IF(B128=0, -5, "0")</f>
        <v>0</v>
      </c>
      <c r="D128" s="497" t="s">
        <v>519</v>
      </c>
      <c r="E128" s="56" t="s">
        <v>520</v>
      </c>
      <c r="F128" s="55"/>
    </row>
    <row r="129" spans="1:6" ht="66" x14ac:dyDescent="0.3">
      <c r="A129" s="7" t="s">
        <v>136</v>
      </c>
      <c r="B129" s="69">
        <v>1</v>
      </c>
      <c r="C129" s="55"/>
      <c r="D129" s="56" t="s">
        <v>517</v>
      </c>
      <c r="E129" s="71" t="s">
        <v>518</v>
      </c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8" t="s">
        <v>34</v>
      </c>
      <c r="B134" s="459"/>
      <c r="C134" s="460"/>
      <c r="D134" s="329">
        <f>SUM(B123:C133)</f>
        <v>19</v>
      </c>
    </row>
    <row r="135" spans="1:6" x14ac:dyDescent="0.3">
      <c r="A135" s="458" t="s">
        <v>249</v>
      </c>
      <c r="B135" s="459"/>
      <c r="C135" s="460"/>
      <c r="D135" s="17">
        <f>D134/(COUNT(B123:C133)*2)</f>
        <v>0.86363636363636365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1" t="s">
        <v>154</v>
      </c>
      <c r="B137" s="462"/>
      <c r="C137" s="462"/>
      <c r="D137" s="462"/>
      <c r="E137" s="462"/>
      <c r="F137" s="462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49.5" x14ac:dyDescent="0.3">
      <c r="A139" s="26" t="s">
        <v>226</v>
      </c>
      <c r="B139" s="70">
        <v>1</v>
      </c>
      <c r="C139" s="55"/>
      <c r="D139" s="56" t="s">
        <v>521</v>
      </c>
      <c r="E139" s="56" t="s">
        <v>470</v>
      </c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51" x14ac:dyDescent="0.4">
      <c r="A142" s="6" t="s">
        <v>246</v>
      </c>
      <c r="B142" s="70">
        <v>1</v>
      </c>
      <c r="C142" s="62"/>
      <c r="D142" s="56" t="s">
        <v>525</v>
      </c>
      <c r="E142" s="56" t="s">
        <v>524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5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50.25" x14ac:dyDescent="0.35">
      <c r="A146" s="25" t="s">
        <v>162</v>
      </c>
      <c r="B146" s="70">
        <v>2</v>
      </c>
      <c r="C146" s="6" t="str">
        <f>IF(B146=0, -5, "0")</f>
        <v>0</v>
      </c>
      <c r="D146" s="56" t="s">
        <v>522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1</v>
      </c>
      <c r="C148" s="6" t="str">
        <f>IF(B148=0, -5, "0")</f>
        <v>0</v>
      </c>
      <c r="D148" s="66" t="s">
        <v>523</v>
      </c>
      <c r="E148" s="63"/>
      <c r="F148" s="55"/>
    </row>
    <row r="149" spans="1:6" x14ac:dyDescent="0.3">
      <c r="A149" s="458" t="s">
        <v>34</v>
      </c>
      <c r="B149" s="459"/>
      <c r="C149" s="460"/>
      <c r="D149" s="329">
        <f>SUM(B138:C148)</f>
        <v>19</v>
      </c>
    </row>
    <row r="150" spans="1:6" x14ac:dyDescent="0.3">
      <c r="A150" s="458" t="s">
        <v>249</v>
      </c>
      <c r="B150" s="459"/>
      <c r="C150" s="460"/>
      <c r="D150" s="16">
        <f>D149/(COUNT(B138:C148)*2)</f>
        <v>0.86363636363636365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1" t="s">
        <v>61</v>
      </c>
      <c r="B152" s="462"/>
      <c r="C152" s="462"/>
      <c r="D152" s="462"/>
      <c r="E152" s="462"/>
      <c r="F152" s="462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ht="49.5" x14ac:dyDescent="0.3">
      <c r="A155" s="7" t="s">
        <v>231</v>
      </c>
      <c r="B155" s="69">
        <v>1</v>
      </c>
      <c r="C155" s="56"/>
      <c r="D155" s="56" t="s">
        <v>534</v>
      </c>
      <c r="E155" s="56" t="s">
        <v>535</v>
      </c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498"/>
      <c r="E157" s="498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ht="49.5" x14ac:dyDescent="0.3">
      <c r="A159" s="7" t="s">
        <v>258</v>
      </c>
      <c r="B159" s="69">
        <v>0</v>
      </c>
      <c r="C159" s="7"/>
      <c r="D159" s="56" t="s">
        <v>536</v>
      </c>
      <c r="E159" s="56" t="s">
        <v>537</v>
      </c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49.5" x14ac:dyDescent="0.3">
      <c r="A163" s="32" t="s">
        <v>173</v>
      </c>
      <c r="B163" s="69">
        <v>1</v>
      </c>
      <c r="C163" s="56"/>
      <c r="D163" s="56" t="s">
        <v>538</v>
      </c>
      <c r="E163" s="56" t="s">
        <v>539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8" t="s">
        <v>34</v>
      </c>
      <c r="B165" s="459"/>
      <c r="C165" s="460"/>
      <c r="D165" s="329">
        <f>SUM(B153:C164)</f>
        <v>20</v>
      </c>
    </row>
    <row r="166" spans="1:6" x14ac:dyDescent="0.3">
      <c r="A166" s="458" t="s">
        <v>249</v>
      </c>
      <c r="B166" s="459"/>
      <c r="C166" s="460"/>
      <c r="D166" s="17">
        <f>D165/(COUNT(B153:C164)*2)</f>
        <v>0.83333333333333337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1" t="s">
        <v>176</v>
      </c>
      <c r="B168" s="462"/>
      <c r="C168" s="462"/>
      <c r="D168" s="462"/>
      <c r="E168" s="462"/>
      <c r="F168" s="462"/>
    </row>
    <row r="169" spans="1:6" ht="33" x14ac:dyDescent="0.3">
      <c r="A169" s="32" t="s">
        <v>233</v>
      </c>
      <c r="B169" s="55">
        <v>1</v>
      </c>
      <c r="C169" s="55"/>
      <c r="D169" s="56" t="s">
        <v>563</v>
      </c>
      <c r="E169" s="56" t="s">
        <v>564</v>
      </c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66.75" x14ac:dyDescent="0.35">
      <c r="A172" s="24" t="s">
        <v>261</v>
      </c>
      <c r="B172" s="55">
        <v>0</v>
      </c>
      <c r="C172" s="6">
        <f>IF(B172=0, -5, "0")</f>
        <v>-5</v>
      </c>
      <c r="D172" s="56" t="s">
        <v>568</v>
      </c>
      <c r="E172" s="56" t="s">
        <v>569</v>
      </c>
      <c r="F172" s="55"/>
    </row>
    <row r="173" spans="1:6" ht="33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566</v>
      </c>
      <c r="E173" s="55" t="s">
        <v>567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8" t="s">
        <v>34</v>
      </c>
      <c r="B177" s="463"/>
      <c r="C177" s="464"/>
      <c r="D177" s="330">
        <f>SUM(B169:C176)</f>
        <v>7</v>
      </c>
    </row>
    <row r="178" spans="1:6" x14ac:dyDescent="0.3">
      <c r="A178" s="458" t="s">
        <v>249</v>
      </c>
      <c r="B178" s="459"/>
      <c r="C178" s="460"/>
      <c r="D178" s="17">
        <f>D177/(COUNT(B169:C176)*2)</f>
        <v>0.3888888888888889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1" t="s">
        <v>64</v>
      </c>
      <c r="B180" s="462"/>
      <c r="C180" s="462"/>
      <c r="D180" s="462"/>
      <c r="E180" s="462"/>
      <c r="F180" s="462"/>
    </row>
    <row r="181" spans="1:6" ht="99.75" x14ac:dyDescent="0.35">
      <c r="A181" s="24" t="s">
        <v>240</v>
      </c>
      <c r="B181" s="55">
        <v>0</v>
      </c>
      <c r="C181" s="6">
        <f>IF(B181=0, -5, "0")</f>
        <v>-5</v>
      </c>
      <c r="D181" s="56" t="s">
        <v>575</v>
      </c>
      <c r="E181" s="56" t="s">
        <v>574</v>
      </c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576</v>
      </c>
      <c r="E182" s="55" t="s">
        <v>577</v>
      </c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570</v>
      </c>
      <c r="E183" s="56" t="s">
        <v>571</v>
      </c>
      <c r="F183" s="55"/>
    </row>
    <row r="184" spans="1:6" ht="66" x14ac:dyDescent="0.3">
      <c r="A184" s="6" t="s">
        <v>73</v>
      </c>
      <c r="B184" s="55">
        <v>1</v>
      </c>
      <c r="C184" s="55"/>
      <c r="D184" s="56" t="s">
        <v>572</v>
      </c>
      <c r="E184" s="56" t="s">
        <v>573</v>
      </c>
      <c r="F184" s="55"/>
    </row>
    <row r="185" spans="1:6" x14ac:dyDescent="0.3">
      <c r="A185" s="458" t="s">
        <v>34</v>
      </c>
      <c r="B185" s="459"/>
      <c r="C185" s="460"/>
      <c r="D185" s="329">
        <f>SUM(B181:C184)</f>
        <v>-2</v>
      </c>
    </row>
    <row r="186" spans="1:6" x14ac:dyDescent="0.3">
      <c r="A186" s="458" t="s">
        <v>249</v>
      </c>
      <c r="B186" s="459"/>
      <c r="C186" s="460"/>
      <c r="D186" s="17">
        <f>D185/(COUNT(B181:C184)*2)</f>
        <v>-0.2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5" t="s">
        <v>15</v>
      </c>
      <c r="B188" s="466"/>
      <c r="C188" s="466"/>
      <c r="D188" s="466"/>
      <c r="E188" s="466"/>
      <c r="F188" s="466"/>
    </row>
    <row r="189" spans="1:6" x14ac:dyDescent="0.3">
      <c r="A189" s="6" t="s">
        <v>150</v>
      </c>
      <c r="B189" s="55">
        <v>1</v>
      </c>
      <c r="C189" s="55"/>
      <c r="D189" s="361" t="s">
        <v>488</v>
      </c>
      <c r="E189" s="55"/>
      <c r="F189" s="55"/>
    </row>
    <row r="190" spans="1:6" ht="49.5" x14ac:dyDescent="0.3">
      <c r="A190" s="6" t="s">
        <v>74</v>
      </c>
      <c r="B190" s="55">
        <v>1</v>
      </c>
      <c r="C190" s="55"/>
      <c r="D190" s="505" t="s">
        <v>578</v>
      </c>
      <c r="E190" s="360" t="s">
        <v>579</v>
      </c>
      <c r="F190" s="55"/>
    </row>
    <row r="191" spans="1:6" ht="49.5" x14ac:dyDescent="0.3">
      <c r="A191" s="26" t="s">
        <v>165</v>
      </c>
      <c r="B191" s="55">
        <v>0</v>
      </c>
      <c r="C191" s="55"/>
      <c r="D191" s="505" t="s">
        <v>580</v>
      </c>
      <c r="E191" s="360" t="s">
        <v>581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8" t="s">
        <v>34</v>
      </c>
      <c r="B193" s="459"/>
      <c r="C193" s="460"/>
      <c r="D193" s="329">
        <f>SUM(B189:C192)</f>
        <v>4</v>
      </c>
    </row>
    <row r="194" spans="1:7" x14ac:dyDescent="0.3">
      <c r="A194" s="458" t="s">
        <v>249</v>
      </c>
      <c r="B194" s="459"/>
      <c r="C194" s="460"/>
      <c r="D194" s="17">
        <f>D193/(COUNT(B189:C192)*2)</f>
        <v>0.5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1" t="s">
        <v>65</v>
      </c>
      <c r="B196" s="462"/>
      <c r="C196" s="462"/>
      <c r="D196" s="462"/>
      <c r="E196" s="462"/>
      <c r="F196" s="462"/>
    </row>
    <row r="197" spans="1:7" ht="66" x14ac:dyDescent="0.3">
      <c r="A197" s="26" t="s">
        <v>268</v>
      </c>
      <c r="B197" s="55">
        <v>0</v>
      </c>
      <c r="C197" s="55"/>
      <c r="D197" s="56" t="s">
        <v>582</v>
      </c>
      <c r="E197" s="56" t="s">
        <v>583</v>
      </c>
      <c r="F197" s="55"/>
    </row>
    <row r="198" spans="1:7" ht="33" x14ac:dyDescent="0.3">
      <c r="A198" s="26" t="s">
        <v>179</v>
      </c>
      <c r="B198" s="55">
        <v>1</v>
      </c>
      <c r="C198" s="55"/>
      <c r="D198" s="56" t="s">
        <v>584</v>
      </c>
      <c r="E198" s="56" t="s">
        <v>585</v>
      </c>
      <c r="F198" s="55"/>
    </row>
    <row r="199" spans="1:7" ht="35.25" customHeight="1" x14ac:dyDescent="0.3">
      <c r="A199" s="6" t="s">
        <v>75</v>
      </c>
      <c r="B199" s="55">
        <v>1</v>
      </c>
      <c r="C199" s="55"/>
      <c r="D199" s="506" t="s">
        <v>586</v>
      </c>
      <c r="E199" s="56" t="s">
        <v>587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8" t="s">
        <v>34</v>
      </c>
      <c r="B202" s="459"/>
      <c r="C202" s="460"/>
      <c r="D202" s="329">
        <f>SUM(B197:C201)</f>
        <v>6</v>
      </c>
    </row>
    <row r="203" spans="1:7" x14ac:dyDescent="0.3">
      <c r="A203" s="458" t="s">
        <v>249</v>
      </c>
      <c r="B203" s="459"/>
      <c r="C203" s="460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1" t="s">
        <v>175</v>
      </c>
      <c r="B205" s="462"/>
      <c r="C205" s="462"/>
      <c r="D205" s="462"/>
      <c r="E205" s="462"/>
      <c r="F205" s="462"/>
    </row>
    <row r="206" spans="1:7" ht="66" x14ac:dyDescent="0.3">
      <c r="A206" s="26" t="s">
        <v>302</v>
      </c>
      <c r="B206" s="55">
        <v>1</v>
      </c>
      <c r="C206" s="55"/>
      <c r="D206" s="56" t="s">
        <v>588</v>
      </c>
      <c r="E206" s="56" t="s">
        <v>589</v>
      </c>
      <c r="F206" s="55"/>
      <c r="G206" s="3"/>
    </row>
    <row r="207" spans="1:7" ht="50.25" x14ac:dyDescent="0.35">
      <c r="A207" s="83" t="s">
        <v>269</v>
      </c>
      <c r="B207" s="55">
        <v>1</v>
      </c>
      <c r="C207" s="6" t="str">
        <f>IF(B207=0, -5, "0")</f>
        <v>0</v>
      </c>
      <c r="D207" s="56" t="s">
        <v>590</v>
      </c>
      <c r="E207" s="56" t="s">
        <v>591</v>
      </c>
      <c r="F207" s="55"/>
    </row>
    <row r="208" spans="1:7" ht="66" x14ac:dyDescent="0.3">
      <c r="A208" s="6" t="s">
        <v>265</v>
      </c>
      <c r="B208" s="55">
        <v>1</v>
      </c>
      <c r="C208" s="55"/>
      <c r="D208" s="56" t="s">
        <v>594</v>
      </c>
      <c r="E208" s="55" t="s">
        <v>595</v>
      </c>
      <c r="F208" s="55"/>
    </row>
    <row r="209" spans="1:6" ht="49.5" x14ac:dyDescent="0.3">
      <c r="A209" s="33" t="s">
        <v>157</v>
      </c>
      <c r="B209" s="55">
        <v>1</v>
      </c>
      <c r="C209" s="55"/>
      <c r="D209" s="56" t="s">
        <v>592</v>
      </c>
      <c r="E209" s="56" t="s">
        <v>593</v>
      </c>
      <c r="F209" s="55"/>
    </row>
    <row r="210" spans="1:6" x14ac:dyDescent="0.3">
      <c r="A210" s="458" t="s">
        <v>34</v>
      </c>
      <c r="B210" s="459"/>
      <c r="C210" s="460"/>
      <c r="D210" s="34">
        <f>SUM(B206:C209)</f>
        <v>4</v>
      </c>
    </row>
    <row r="211" spans="1:6" x14ac:dyDescent="0.3">
      <c r="A211" s="458" t="s">
        <v>249</v>
      </c>
      <c r="B211" s="459"/>
      <c r="C211" s="460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0.315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169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0.72222222222222221</v>
      </c>
    </row>
  </sheetData>
  <sheetProtection algorithmName="SHA-512" hashValue="ampR/R1KW5OBP7IO8HPlEkrX/NLAeHSSvJN5Dl6wJ8cbfIwloclTgVqmI26swa8QIjZebKJsTy5fkOhsnIMyAg==" saltValue="nV8nJ0wKqdk5fLqe6/a0ZQ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51"/>
      <c r="E1" s="451"/>
      <c r="F1" s="451"/>
      <c r="G1" s="451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52" t="s">
        <v>149</v>
      </c>
      <c r="B7" s="452"/>
      <c r="C7" s="452"/>
      <c r="D7" s="452"/>
      <c r="E7" s="452"/>
      <c r="F7" s="452"/>
      <c r="G7" s="93"/>
    </row>
    <row r="8" spans="1:7" ht="22.5" x14ac:dyDescent="0.45">
      <c r="A8" s="453" t="str">
        <f>'Page de garde'!D18</f>
        <v>BIZERTE</v>
      </c>
      <c r="B8" s="453"/>
      <c r="C8" s="453"/>
      <c r="D8" s="453"/>
      <c r="E8" s="453"/>
      <c r="F8" s="453"/>
      <c r="G8" s="93"/>
    </row>
    <row r="9" spans="1:7" ht="22.5" x14ac:dyDescent="0.45">
      <c r="A9" s="94" t="s">
        <v>39</v>
      </c>
      <c r="B9" s="454"/>
      <c r="C9" s="454"/>
      <c r="D9" s="454"/>
      <c r="E9" s="454"/>
      <c r="F9" s="454"/>
      <c r="G9" s="93"/>
    </row>
    <row r="10" spans="1:7" ht="22.5" x14ac:dyDescent="0.45">
      <c r="A10" s="95" t="s">
        <v>41</v>
      </c>
      <c r="B10" s="455"/>
      <c r="C10" s="455"/>
      <c r="D10" s="455"/>
      <c r="E10" s="455"/>
      <c r="F10" s="455"/>
      <c r="G10" s="93"/>
    </row>
    <row r="11" spans="1:7" ht="22.5" x14ac:dyDescent="0.45">
      <c r="A11" s="94" t="s">
        <v>40</v>
      </c>
      <c r="B11" s="456"/>
      <c r="C11" s="456"/>
      <c r="D11" s="456"/>
      <c r="E11" s="456"/>
      <c r="F11" s="456"/>
      <c r="G11" s="93"/>
    </row>
    <row r="12" spans="1:7" ht="22.5" x14ac:dyDescent="0.45">
      <c r="A12" s="94" t="s">
        <v>198</v>
      </c>
      <c r="B12" s="457" t="e">
        <f>D719</f>
        <v>#DIV/0!</v>
      </c>
      <c r="C12" s="457"/>
      <c r="D12" s="457"/>
      <c r="E12" s="457"/>
      <c r="F12" s="457"/>
      <c r="G12" s="93"/>
    </row>
    <row r="13" spans="1:7" ht="22.5" x14ac:dyDescent="0.45">
      <c r="A13" s="92"/>
      <c r="B13" s="90"/>
      <c r="C13" s="90"/>
      <c r="D13" s="451"/>
      <c r="E13" s="451"/>
      <c r="F13" s="451"/>
      <c r="G13" s="451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7" t="s">
        <v>28</v>
      </c>
      <c r="B17" s="379" t="s">
        <v>29</v>
      </c>
      <c r="C17" s="379"/>
      <c r="D17" s="379" t="s">
        <v>42</v>
      </c>
      <c r="E17" s="380" t="s">
        <v>264</v>
      </c>
      <c r="F17" s="380" t="s">
        <v>294</v>
      </c>
      <c r="G17" s="96"/>
    </row>
    <row r="18" spans="1:8" ht="16.5" customHeight="1" x14ac:dyDescent="0.4">
      <c r="A18" s="377"/>
      <c r="B18" s="100" t="s">
        <v>32</v>
      </c>
      <c r="C18" s="100" t="s">
        <v>31</v>
      </c>
      <c r="D18" s="379"/>
      <c r="E18" s="380"/>
      <c r="F18" s="380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10"/>
      <c r="B49" s="410"/>
      <c r="C49" s="410"/>
      <c r="D49" s="410"/>
      <c r="E49" s="410"/>
      <c r="F49" s="410"/>
      <c r="G49" s="410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7" t="s">
        <v>28</v>
      </c>
      <c r="B52" s="379" t="s">
        <v>29</v>
      </c>
      <c r="C52" s="379"/>
      <c r="D52" s="379" t="s">
        <v>42</v>
      </c>
      <c r="E52" s="380" t="s">
        <v>264</v>
      </c>
      <c r="F52" s="380" t="s">
        <v>295</v>
      </c>
      <c r="G52" s="96"/>
    </row>
    <row r="53" spans="1:7" ht="21" x14ac:dyDescent="0.4">
      <c r="A53" s="377"/>
      <c r="B53" s="100" t="s">
        <v>32</v>
      </c>
      <c r="C53" s="100" t="s">
        <v>31</v>
      </c>
      <c r="D53" s="379"/>
      <c r="E53" s="380"/>
      <c r="F53" s="380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8"/>
      <c r="B64" s="449"/>
      <c r="C64" s="449"/>
      <c r="D64" s="449"/>
      <c r="E64" s="449"/>
      <c r="F64" s="449"/>
      <c r="G64" s="449"/>
    </row>
    <row r="65" spans="1:7" ht="43.5" customHeight="1" x14ac:dyDescent="0.4">
      <c r="A65" s="444" t="s">
        <v>341</v>
      </c>
      <c r="B65" s="444"/>
      <c r="C65" s="444"/>
      <c r="D65" s="444"/>
      <c r="E65" s="444"/>
      <c r="F65" s="444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8"/>
      <c r="B83" s="428"/>
      <c r="C83" s="428"/>
      <c r="D83" s="428"/>
      <c r="E83" s="428"/>
      <c r="F83" s="428"/>
      <c r="G83" s="428"/>
    </row>
    <row r="84" spans="1:7" ht="45" customHeight="1" x14ac:dyDescent="0.45">
      <c r="A84" s="450" t="s">
        <v>342</v>
      </c>
      <c r="B84" s="450"/>
      <c r="C84" s="450"/>
      <c r="D84" s="450"/>
      <c r="E84" s="450"/>
      <c r="F84" s="450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6"/>
      <c r="B101" s="437"/>
      <c r="C101" s="437"/>
      <c r="D101" s="437"/>
      <c r="E101" s="437"/>
      <c r="F101" s="443"/>
      <c r="G101" s="96"/>
    </row>
    <row r="102" spans="1:7" ht="46.5" customHeight="1" x14ac:dyDescent="0.4">
      <c r="A102" s="444" t="s">
        <v>343</v>
      </c>
      <c r="B102" s="444"/>
      <c r="C102" s="444"/>
      <c r="D102" s="444"/>
      <c r="E102" s="444"/>
      <c r="F102" s="444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6"/>
      <c r="B109" s="437"/>
      <c r="C109" s="437"/>
      <c r="D109" s="437"/>
      <c r="E109" s="437"/>
      <c r="F109" s="443"/>
      <c r="G109" s="96"/>
    </row>
    <row r="110" spans="1:7" ht="39.75" customHeight="1" x14ac:dyDescent="0.4">
      <c r="A110" s="444" t="s">
        <v>375</v>
      </c>
      <c r="B110" s="444"/>
      <c r="C110" s="444"/>
      <c r="D110" s="444"/>
      <c r="E110" s="444"/>
      <c r="F110" s="444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7"/>
      <c r="B118" s="437"/>
      <c r="C118" s="437"/>
      <c r="D118" s="437"/>
      <c r="E118" s="437"/>
      <c r="F118" s="437"/>
      <c r="G118" s="96"/>
    </row>
    <row r="119" spans="1:7" ht="22.5" x14ac:dyDescent="0.4">
      <c r="A119" s="444" t="s">
        <v>304</v>
      </c>
      <c r="B119" s="444"/>
      <c r="C119" s="444"/>
      <c r="D119" s="444"/>
      <c r="E119" s="444"/>
      <c r="F119" s="444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5"/>
      <c r="B130" s="445"/>
      <c r="C130" s="445"/>
      <c r="D130" s="445"/>
      <c r="E130" s="445"/>
      <c r="F130" s="445"/>
      <c r="G130" s="96"/>
    </row>
    <row r="131" spans="1:16384" ht="22.5" customHeight="1" x14ac:dyDescent="0.4">
      <c r="A131" s="446" t="s">
        <v>404</v>
      </c>
      <c r="B131" s="446"/>
      <c r="C131" s="446"/>
      <c r="D131" s="446"/>
      <c r="E131" s="446"/>
      <c r="F131" s="446"/>
      <c r="G131" s="96"/>
    </row>
    <row r="132" spans="1:16384" ht="22.5" customHeight="1" x14ac:dyDescent="0.4">
      <c r="A132" s="447"/>
      <c r="B132" s="447"/>
      <c r="C132" s="447"/>
      <c r="D132" s="447"/>
      <c r="E132" s="447"/>
      <c r="F132" s="447"/>
      <c r="G132" s="96"/>
    </row>
    <row r="133" spans="1:16384" s="258" customFormat="1" ht="22.5" customHeight="1" x14ac:dyDescent="0.25">
      <c r="A133" s="377" t="s">
        <v>28</v>
      </c>
      <c r="B133" s="379" t="s">
        <v>29</v>
      </c>
      <c r="C133" s="379"/>
      <c r="D133" s="379" t="s">
        <v>42</v>
      </c>
      <c r="E133" s="380" t="s">
        <v>264</v>
      </c>
      <c r="F133" s="380" t="s">
        <v>295</v>
      </c>
    </row>
    <row r="134" spans="1:16384" s="258" customFormat="1" ht="22.5" customHeight="1" x14ac:dyDescent="0.25">
      <c r="A134" s="377"/>
      <c r="B134" s="100" t="s">
        <v>32</v>
      </c>
      <c r="C134" s="100" t="s">
        <v>31</v>
      </c>
      <c r="D134" s="379"/>
      <c r="E134" s="380"/>
      <c r="F134" s="380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8" t="s">
        <v>441</v>
      </c>
      <c r="B137" s="438"/>
      <c r="C137" s="438"/>
      <c r="D137" s="438"/>
      <c r="E137" s="438"/>
      <c r="F137" s="438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5" t="s">
        <v>340</v>
      </c>
      <c r="B144" s="435"/>
      <c r="C144" s="435"/>
      <c r="D144" s="435"/>
      <c r="E144" s="435"/>
      <c r="F144" s="435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6"/>
      <c r="B161" s="437"/>
      <c r="C161" s="437"/>
      <c r="D161" s="437"/>
      <c r="E161" s="437"/>
      <c r="F161" s="437"/>
      <c r="G161" s="96"/>
    </row>
    <row r="162" spans="1:7" ht="32.25" customHeight="1" x14ac:dyDescent="0.4">
      <c r="A162" s="438" t="s">
        <v>442</v>
      </c>
      <c r="B162" s="438"/>
      <c r="C162" s="438"/>
      <c r="D162" s="438"/>
      <c r="E162" s="438"/>
      <c r="F162" s="438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9"/>
      <c r="B172" s="440"/>
      <c r="C172" s="440"/>
      <c r="D172" s="440"/>
      <c r="E172" s="440"/>
      <c r="F172" s="440"/>
      <c r="G172" s="96"/>
    </row>
    <row r="173" spans="1:7" ht="32.25" customHeight="1" x14ac:dyDescent="0.4">
      <c r="A173" s="438" t="s">
        <v>304</v>
      </c>
      <c r="B173" s="438"/>
      <c r="C173" s="438"/>
      <c r="D173" s="438"/>
      <c r="E173" s="438"/>
      <c r="F173" s="438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41"/>
      <c r="C182" s="442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34"/>
      <c r="B184" s="434"/>
      <c r="C184" s="434"/>
      <c r="D184" s="434"/>
      <c r="E184" s="434"/>
      <c r="F184" s="434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7" t="s">
        <v>28</v>
      </c>
      <c r="B187" s="379" t="s">
        <v>29</v>
      </c>
      <c r="C187" s="379"/>
      <c r="D187" s="379" t="s">
        <v>42</v>
      </c>
      <c r="E187" s="380" t="s">
        <v>264</v>
      </c>
      <c r="F187" s="380" t="s">
        <v>295</v>
      </c>
      <c r="G187" s="96"/>
    </row>
    <row r="188" spans="1:7" ht="21" x14ac:dyDescent="0.4">
      <c r="A188" s="377"/>
      <c r="B188" s="100" t="s">
        <v>32</v>
      </c>
      <c r="C188" s="100" t="s">
        <v>31</v>
      </c>
      <c r="D188" s="379"/>
      <c r="E188" s="380"/>
      <c r="F188" s="380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84" t="s">
        <v>34</v>
      </c>
      <c r="B199" s="385"/>
      <c r="C199" s="386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10"/>
      <c r="B201" s="410"/>
      <c r="C201" s="410"/>
      <c r="D201" s="410"/>
      <c r="E201" s="410"/>
      <c r="F201" s="410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4" t="s">
        <v>34</v>
      </c>
      <c r="B223" s="385"/>
      <c r="C223" s="386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10"/>
      <c r="B225" s="410"/>
      <c r="C225" s="410"/>
      <c r="D225" s="410"/>
      <c r="E225" s="410"/>
      <c r="F225" s="410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31" t="s">
        <v>304</v>
      </c>
      <c r="B232" s="432"/>
      <c r="C232" s="432"/>
      <c r="D232" s="433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84" t="s">
        <v>34</v>
      </c>
      <c r="B241" s="385"/>
      <c r="C241" s="386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10"/>
      <c r="B246" s="410"/>
      <c r="C246" s="410"/>
      <c r="D246" s="410"/>
      <c r="E246" s="410"/>
      <c r="F246" s="410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7" t="s">
        <v>28</v>
      </c>
      <c r="B249" s="379" t="s">
        <v>29</v>
      </c>
      <c r="C249" s="379"/>
      <c r="D249" s="379" t="s">
        <v>42</v>
      </c>
      <c r="E249" s="380" t="s">
        <v>264</v>
      </c>
      <c r="F249" s="380" t="s">
        <v>295</v>
      </c>
      <c r="G249" s="96"/>
    </row>
    <row r="250" spans="1:7" ht="21" x14ac:dyDescent="0.4">
      <c r="A250" s="377"/>
      <c r="B250" s="100" t="s">
        <v>32</v>
      </c>
      <c r="C250" s="100" t="s">
        <v>31</v>
      </c>
      <c r="D250" s="379"/>
      <c r="E250" s="380"/>
      <c r="F250" s="380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84" t="s">
        <v>34</v>
      </c>
      <c r="B261" s="385"/>
      <c r="C261" s="386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4"/>
      <c r="B286" s="394"/>
      <c r="C286" s="394"/>
      <c r="D286" s="394"/>
      <c r="E286" s="394"/>
      <c r="F286" s="394"/>
      <c r="G286" s="96"/>
    </row>
    <row r="287" spans="1:7" ht="31.5" customHeight="1" x14ac:dyDescent="0.4">
      <c r="A287" s="430" t="s">
        <v>304</v>
      </c>
      <c r="B287" s="430"/>
      <c r="C287" s="430"/>
      <c r="D287" s="430"/>
      <c r="E287" s="430"/>
      <c r="F287" s="430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7" t="s">
        <v>28</v>
      </c>
      <c r="B304" s="379" t="s">
        <v>29</v>
      </c>
      <c r="C304" s="379"/>
      <c r="D304" s="379" t="s">
        <v>42</v>
      </c>
      <c r="E304" s="380" t="s">
        <v>264</v>
      </c>
      <c r="F304" s="380" t="s">
        <v>295</v>
      </c>
      <c r="G304" s="96"/>
    </row>
    <row r="305" spans="1:7" ht="21" x14ac:dyDescent="0.4">
      <c r="A305" s="377"/>
      <c r="B305" s="100" t="s">
        <v>32</v>
      </c>
      <c r="C305" s="100" t="s">
        <v>31</v>
      </c>
      <c r="D305" s="379"/>
      <c r="E305" s="380"/>
      <c r="F305" s="380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15"/>
      <c r="B352" s="415"/>
      <c r="C352" s="415"/>
      <c r="D352" s="415"/>
      <c r="E352" s="415"/>
      <c r="F352" s="415"/>
      <c r="G352" s="415"/>
    </row>
    <row r="353" spans="1:7" ht="32.25" customHeight="1" x14ac:dyDescent="0.4">
      <c r="A353" s="429" t="s">
        <v>304</v>
      </c>
      <c r="B353" s="429"/>
      <c r="C353" s="429"/>
      <c r="D353" s="429"/>
      <c r="E353" s="429"/>
      <c r="F353" s="429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7" t="s">
        <v>28</v>
      </c>
      <c r="B370" s="379" t="s">
        <v>29</v>
      </c>
      <c r="C370" s="379"/>
      <c r="D370" s="379" t="s">
        <v>42</v>
      </c>
      <c r="E370" s="380" t="s">
        <v>264</v>
      </c>
      <c r="F370" s="380" t="s">
        <v>295</v>
      </c>
      <c r="G370" s="96"/>
    </row>
    <row r="371" spans="1:7" ht="21" x14ac:dyDescent="0.4">
      <c r="A371" s="377"/>
      <c r="B371" s="100" t="s">
        <v>32</v>
      </c>
      <c r="C371" s="100" t="s">
        <v>31</v>
      </c>
      <c r="D371" s="379"/>
      <c r="E371" s="380"/>
      <c r="F371" s="380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7"/>
      <c r="B410" s="428"/>
      <c r="C410" s="428"/>
      <c r="D410" s="428"/>
      <c r="E410" s="428"/>
      <c r="F410" s="428"/>
      <c r="G410" s="428"/>
    </row>
    <row r="411" spans="1:7" ht="24.75" x14ac:dyDescent="0.4">
      <c r="A411" s="425" t="s">
        <v>313</v>
      </c>
      <c r="B411" s="425"/>
      <c r="C411" s="425"/>
      <c r="D411" s="425"/>
      <c r="E411" s="425"/>
      <c r="F411" s="425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7" t="s">
        <v>28</v>
      </c>
      <c r="B428" s="379" t="s">
        <v>29</v>
      </c>
      <c r="C428" s="379"/>
      <c r="D428" s="379" t="s">
        <v>42</v>
      </c>
      <c r="E428" s="380" t="s">
        <v>264</v>
      </c>
      <c r="F428" s="380" t="s">
        <v>295</v>
      </c>
      <c r="G428" s="96"/>
    </row>
    <row r="429" spans="1:7" ht="21" x14ac:dyDescent="0.4">
      <c r="A429" s="377"/>
      <c r="B429" s="100" t="s">
        <v>32</v>
      </c>
      <c r="C429" s="100" t="s">
        <v>31</v>
      </c>
      <c r="D429" s="379"/>
      <c r="E429" s="380"/>
      <c r="F429" s="380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5" t="s">
        <v>304</v>
      </c>
      <c r="B459" s="425"/>
      <c r="C459" s="425"/>
      <c r="D459" s="425"/>
      <c r="E459" s="425"/>
      <c r="F459" s="425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6" t="s">
        <v>405</v>
      </c>
      <c r="B473" s="426"/>
      <c r="C473" s="426"/>
      <c r="D473" s="426"/>
      <c r="E473" s="426"/>
      <c r="F473" s="42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11" t="s">
        <v>28</v>
      </c>
      <c r="B475" s="412" t="s">
        <v>29</v>
      </c>
      <c r="C475" s="412"/>
      <c r="D475" s="412" t="s">
        <v>42</v>
      </c>
      <c r="E475" s="413" t="s">
        <v>264</v>
      </c>
      <c r="F475" s="413" t="s">
        <v>295</v>
      </c>
      <c r="G475" s="96"/>
    </row>
    <row r="476" spans="1:7" ht="21" x14ac:dyDescent="0.4">
      <c r="A476" s="411"/>
      <c r="B476" s="254" t="s">
        <v>32</v>
      </c>
      <c r="C476" s="254" t="s">
        <v>31</v>
      </c>
      <c r="D476" s="412"/>
      <c r="E476" s="413"/>
      <c r="F476" s="413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6" t="s">
        <v>52</v>
      </c>
      <c r="B478" s="486"/>
      <c r="C478" s="486"/>
      <c r="D478" s="486"/>
      <c r="E478" s="486"/>
      <c r="F478" s="486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7" t="s">
        <v>443</v>
      </c>
      <c r="B484" s="488"/>
      <c r="C484" s="488"/>
      <c r="D484" s="488"/>
      <c r="E484" s="488"/>
      <c r="F484" s="488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9" t="s">
        <v>23</v>
      </c>
      <c r="B495" s="490"/>
      <c r="C495" s="490"/>
      <c r="D495" s="490"/>
      <c r="E495" s="490"/>
      <c r="F495" s="491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6"/>
      <c r="B507" s="396"/>
      <c r="C507" s="396"/>
      <c r="D507" s="396"/>
      <c r="E507" s="396"/>
      <c r="F507" s="396"/>
      <c r="G507" s="396"/>
    </row>
    <row r="508" spans="1:7" ht="26.25" customHeight="1" x14ac:dyDescent="0.5">
      <c r="A508" s="288" t="s">
        <v>304</v>
      </c>
      <c r="B508" s="423"/>
      <c r="C508" s="423"/>
      <c r="D508" s="423"/>
      <c r="E508" s="423"/>
      <c r="F508" s="423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24" t="s">
        <v>97</v>
      </c>
      <c r="B520" s="424"/>
      <c r="C520" s="424"/>
      <c r="D520" s="424"/>
      <c r="E520" s="424"/>
      <c r="F520" s="424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8" t="s">
        <v>28</v>
      </c>
      <c r="B522" s="378" t="s">
        <v>29</v>
      </c>
      <c r="C522" s="420"/>
      <c r="D522" s="379" t="s">
        <v>42</v>
      </c>
      <c r="E522" s="380" t="s">
        <v>264</v>
      </c>
      <c r="F522" s="380" t="s">
        <v>295</v>
      </c>
      <c r="G522" s="96"/>
    </row>
    <row r="523" spans="1:7" ht="21" x14ac:dyDescent="0.4">
      <c r="A523" s="419"/>
      <c r="B523" s="249" t="s">
        <v>32</v>
      </c>
      <c r="C523" s="250" t="s">
        <v>31</v>
      </c>
      <c r="D523" s="379"/>
      <c r="E523" s="380"/>
      <c r="F523" s="380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1"/>
      <c r="D525" s="421"/>
      <c r="E525" s="421"/>
      <c r="F525" s="422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84" t="s">
        <v>34</v>
      </c>
      <c r="B532" s="385"/>
      <c r="C532" s="386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84" t="s">
        <v>33</v>
      </c>
      <c r="B533" s="385"/>
      <c r="C533" s="386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10"/>
      <c r="B534" s="410"/>
      <c r="C534" s="410"/>
      <c r="D534" s="410"/>
      <c r="E534" s="410"/>
      <c r="F534" s="410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4"/>
      <c r="B546" s="415"/>
      <c r="C546" s="415"/>
      <c r="D546" s="415"/>
      <c r="E546" s="415"/>
      <c r="F546" s="415"/>
      <c r="G546" s="415"/>
    </row>
    <row r="547" spans="1:7" ht="35.25" customHeight="1" x14ac:dyDescent="0.4">
      <c r="A547" s="290" t="s">
        <v>304</v>
      </c>
      <c r="B547" s="265"/>
      <c r="C547" s="416"/>
      <c r="D547" s="416"/>
      <c r="E547" s="416"/>
      <c r="F547" s="417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92" t="s">
        <v>34</v>
      </c>
      <c r="B556" s="392"/>
      <c r="C556" s="404"/>
      <c r="D556" s="345">
        <f>SUM(B548:C555,B536:C545)</f>
        <v>0</v>
      </c>
      <c r="E556" s="90"/>
      <c r="F556" s="96"/>
      <c r="G556" s="96"/>
    </row>
    <row r="557" spans="1:7" ht="21" x14ac:dyDescent="0.4">
      <c r="A557" s="392" t="s">
        <v>33</v>
      </c>
      <c r="B557" s="392"/>
      <c r="C557" s="392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10"/>
      <c r="B562" s="410"/>
      <c r="C562" s="410"/>
      <c r="D562" s="410"/>
      <c r="E562" s="410"/>
      <c r="F562" s="410"/>
      <c r="G562" s="96"/>
    </row>
    <row r="563" spans="1:7" ht="22.5" x14ac:dyDescent="0.45">
      <c r="A563" s="391" t="s">
        <v>19</v>
      </c>
      <c r="B563" s="391"/>
      <c r="C563" s="391"/>
      <c r="D563" s="391"/>
      <c r="E563" s="391"/>
      <c r="F563" s="391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11" t="s">
        <v>28</v>
      </c>
      <c r="B565" s="412" t="s">
        <v>29</v>
      </c>
      <c r="C565" s="412"/>
      <c r="D565" s="412" t="s">
        <v>42</v>
      </c>
      <c r="E565" s="413" t="s">
        <v>264</v>
      </c>
      <c r="F565" s="413" t="s">
        <v>295</v>
      </c>
      <c r="G565" s="96"/>
    </row>
    <row r="566" spans="1:7" ht="21" x14ac:dyDescent="0.4">
      <c r="A566" s="411"/>
      <c r="B566" s="254" t="s">
        <v>32</v>
      </c>
      <c r="C566" s="254" t="s">
        <v>31</v>
      </c>
      <c r="D566" s="412"/>
      <c r="E566" s="413"/>
      <c r="F566" s="41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01" t="s">
        <v>10</v>
      </c>
      <c r="B568" s="402"/>
      <c r="C568" s="402"/>
      <c r="D568" s="402"/>
      <c r="E568" s="402"/>
      <c r="F568" s="40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92" t="s">
        <v>34</v>
      </c>
      <c r="B578" s="392"/>
      <c r="C578" s="404"/>
      <c r="D578" s="345">
        <f>SUM(B569:C577)</f>
        <v>0</v>
      </c>
      <c r="E578" s="90"/>
      <c r="F578" s="96"/>
      <c r="G578" s="96"/>
    </row>
    <row r="579" spans="1:7" ht="21" x14ac:dyDescent="0.4">
      <c r="A579" s="392" t="s">
        <v>33</v>
      </c>
      <c r="B579" s="392"/>
      <c r="C579" s="392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5" t="s">
        <v>23</v>
      </c>
      <c r="B581" s="406"/>
      <c r="C581" s="406"/>
      <c r="D581" s="406"/>
      <c r="E581" s="406"/>
      <c r="F581" s="407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8" t="s">
        <v>370</v>
      </c>
      <c r="B588" s="409"/>
      <c r="C588" s="409"/>
      <c r="D588" s="409"/>
      <c r="E588" s="409"/>
      <c r="F588" s="409"/>
      <c r="G588" s="409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92" t="s">
        <v>34</v>
      </c>
      <c r="B596" s="392"/>
      <c r="C596" s="404"/>
      <c r="D596" s="345">
        <f>SUM(B589:C595,B582:C587)</f>
        <v>0</v>
      </c>
      <c r="E596" s="90"/>
      <c r="F596" s="96"/>
      <c r="G596" s="96"/>
    </row>
    <row r="597" spans="1:7" ht="21" x14ac:dyDescent="0.4">
      <c r="A597" s="392" t="s">
        <v>33</v>
      </c>
      <c r="B597" s="392"/>
      <c r="C597" s="392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8" t="s">
        <v>168</v>
      </c>
      <c r="B600" s="399"/>
      <c r="C600" s="400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91" t="s">
        <v>8</v>
      </c>
      <c r="B602" s="391"/>
      <c r="C602" s="391"/>
      <c r="D602" s="391"/>
      <c r="E602" s="391"/>
      <c r="F602" s="391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7" t="s">
        <v>28</v>
      </c>
      <c r="B604" s="379" t="s">
        <v>29</v>
      </c>
      <c r="C604" s="379"/>
      <c r="D604" s="379" t="s">
        <v>42</v>
      </c>
      <c r="E604" s="380" t="s">
        <v>264</v>
      </c>
      <c r="F604" s="380" t="s">
        <v>295</v>
      </c>
      <c r="G604" s="96"/>
    </row>
    <row r="605" spans="1:7" ht="18.75" customHeight="1" x14ac:dyDescent="0.4">
      <c r="A605" s="377"/>
      <c r="B605" s="100" t="s">
        <v>32</v>
      </c>
      <c r="C605" s="100" t="s">
        <v>31</v>
      </c>
      <c r="D605" s="379"/>
      <c r="E605" s="380"/>
      <c r="F605" s="380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82"/>
      <c r="D607" s="382"/>
      <c r="E607" s="382"/>
      <c r="F607" s="383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92" t="s">
        <v>34</v>
      </c>
      <c r="B616" s="392"/>
      <c r="C616" s="392"/>
      <c r="D616" s="345">
        <f>SUM(B608:C615)</f>
        <v>0</v>
      </c>
      <c r="E616" s="393"/>
      <c r="F616" s="394"/>
      <c r="G616" s="96"/>
    </row>
    <row r="617" spans="1:7" ht="21" x14ac:dyDescent="0.4">
      <c r="A617" s="392" t="s">
        <v>33</v>
      </c>
      <c r="B617" s="392"/>
      <c r="C617" s="392"/>
      <c r="D617" s="298" t="e">
        <f>D616/(COUNT(B608:C615)*2)</f>
        <v>#DIV/0!</v>
      </c>
      <c r="E617" s="395"/>
      <c r="F617" s="396"/>
      <c r="G617" s="96"/>
    </row>
    <row r="618" spans="1:7" ht="21" x14ac:dyDescent="0.4">
      <c r="A618" s="128"/>
      <c r="B618" s="96"/>
      <c r="C618" s="397"/>
      <c r="D618" s="397"/>
      <c r="E618" s="397"/>
      <c r="F618" s="397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4" t="s">
        <v>34</v>
      </c>
      <c r="B629" s="385"/>
      <c r="C629" s="386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82"/>
      <c r="D632" s="382"/>
      <c r="E632" s="382"/>
      <c r="F632" s="383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84" t="s">
        <v>34</v>
      </c>
      <c r="B639" s="385"/>
      <c r="C639" s="386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7"/>
      <c r="B641" s="387"/>
      <c r="C641" s="387"/>
      <c r="D641" s="387"/>
      <c r="E641" s="387"/>
      <c r="F641" s="387"/>
      <c r="G641" s="387"/>
    </row>
    <row r="642" spans="1:7" ht="24.75" x14ac:dyDescent="0.4">
      <c r="A642" s="284" t="s">
        <v>26</v>
      </c>
      <c r="B642" s="382"/>
      <c r="C642" s="382"/>
      <c r="D642" s="382"/>
      <c r="E642" s="382"/>
      <c r="F642" s="383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8" t="s">
        <v>304</v>
      </c>
      <c r="B650" s="389"/>
      <c r="C650" s="389"/>
      <c r="D650" s="389"/>
      <c r="E650" s="389"/>
      <c r="F650" s="390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91" t="s">
        <v>346</v>
      </c>
      <c r="B665" s="391"/>
      <c r="C665" s="391"/>
      <c r="D665" s="391"/>
      <c r="E665" s="391"/>
      <c r="F665" s="391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7" t="s">
        <v>28</v>
      </c>
      <c r="B667" s="379" t="s">
        <v>29</v>
      </c>
      <c r="C667" s="379"/>
      <c r="D667" s="379" t="s">
        <v>42</v>
      </c>
      <c r="E667" s="380" t="s">
        <v>264</v>
      </c>
      <c r="F667" s="380" t="s">
        <v>295</v>
      </c>
      <c r="G667" s="96"/>
    </row>
    <row r="668" spans="1:7" ht="21" x14ac:dyDescent="0.4">
      <c r="A668" s="377"/>
      <c r="B668" s="100" t="s">
        <v>32</v>
      </c>
      <c r="C668" s="100" t="s">
        <v>31</v>
      </c>
      <c r="D668" s="379"/>
      <c r="E668" s="380"/>
      <c r="F668" s="380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81" t="s">
        <v>439</v>
      </c>
      <c r="B693" s="381"/>
      <c r="C693" s="381"/>
      <c r="D693" s="381"/>
      <c r="E693" s="381"/>
      <c r="F693" s="381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6" t="s">
        <v>28</v>
      </c>
      <c r="B695" s="378" t="s">
        <v>29</v>
      </c>
      <c r="C695" s="378"/>
      <c r="D695" s="379" t="s">
        <v>42</v>
      </c>
      <c r="E695" s="380" t="s">
        <v>264</v>
      </c>
      <c r="F695" s="380" t="s">
        <v>295</v>
      </c>
      <c r="G695" s="215"/>
    </row>
    <row r="696" spans="1:7" ht="21" x14ac:dyDescent="0.4">
      <c r="A696" s="377"/>
      <c r="B696" s="100" t="s">
        <v>32</v>
      </c>
      <c r="C696" s="100" t="s">
        <v>31</v>
      </c>
      <c r="D696" s="379"/>
      <c r="E696" s="380"/>
      <c r="F696" s="380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73" t="s">
        <v>299</v>
      </c>
      <c r="B698" s="374"/>
      <c r="C698" s="374"/>
      <c r="D698" s="374"/>
      <c r="E698" s="374"/>
      <c r="F698" s="375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71"/>
      <c r="C704" s="372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71"/>
      <c r="C705" s="372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73" t="s">
        <v>300</v>
      </c>
      <c r="B707" s="374"/>
      <c r="C707" s="374"/>
      <c r="D707" s="374"/>
      <c r="E707" s="374"/>
      <c r="F707" s="375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81"/>
      <c r="E1" s="481"/>
      <c r="F1" s="481"/>
      <c r="G1" s="481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2" t="s">
        <v>46</v>
      </c>
      <c r="B6" s="482"/>
      <c r="C6" s="482"/>
      <c r="D6" s="482"/>
      <c r="E6" s="482"/>
      <c r="F6" s="482"/>
      <c r="G6" s="79"/>
    </row>
    <row r="7" spans="1:7" s="2" customFormat="1" ht="21.75" customHeight="1" x14ac:dyDescent="0.45">
      <c r="A7" s="483" t="str">
        <f>'Page de garde'!D18</f>
        <v>BIZERTE</v>
      </c>
      <c r="B7" s="483"/>
      <c r="C7" s="483"/>
      <c r="D7" s="483"/>
      <c r="E7" s="483"/>
      <c r="F7" s="483"/>
      <c r="G7" s="79"/>
    </row>
    <row r="8" spans="1:7" s="2" customFormat="1" ht="24" x14ac:dyDescent="0.45">
      <c r="A8" s="4" t="s">
        <v>39</v>
      </c>
      <c r="B8" s="484">
        <f>'A4 Exploitation'!B9:F9</f>
        <v>0</v>
      </c>
      <c r="C8" s="484"/>
      <c r="D8" s="484"/>
      <c r="E8" s="484"/>
      <c r="F8" s="484"/>
      <c r="G8" s="79"/>
    </row>
    <row r="9" spans="1:7" s="2" customFormat="1" ht="24" x14ac:dyDescent="0.45">
      <c r="A9" s="5" t="s">
        <v>41</v>
      </c>
      <c r="B9" s="485">
        <f>'A4 Exploitation'!B10:F10</f>
        <v>0</v>
      </c>
      <c r="C9" s="485"/>
      <c r="D9" s="485"/>
      <c r="E9" s="485"/>
      <c r="F9" s="485"/>
      <c r="G9" s="79"/>
    </row>
    <row r="10" spans="1:7" s="2" customFormat="1" ht="24" x14ac:dyDescent="0.45">
      <c r="A10" s="4" t="s">
        <v>40</v>
      </c>
      <c r="B10" s="480">
        <f>'A4 Exploitation'!B11:F11</f>
        <v>0</v>
      </c>
      <c r="C10" s="480"/>
      <c r="D10" s="480"/>
      <c r="E10" s="480"/>
      <c r="F10" s="480"/>
      <c r="G10" s="79"/>
    </row>
    <row r="11" spans="1:7" s="2" customFormat="1" ht="24" x14ac:dyDescent="0.45">
      <c r="A11" s="4" t="s">
        <v>248</v>
      </c>
      <c r="B11" s="472" t="e">
        <f>D215</f>
        <v>#DIV/0!</v>
      </c>
      <c r="C11" s="472"/>
      <c r="D11" s="472"/>
      <c r="E11" s="472"/>
      <c r="F11" s="472"/>
      <c r="G11" s="79"/>
    </row>
    <row r="12" spans="1:7" s="2" customFormat="1" ht="22.5" x14ac:dyDescent="0.45">
      <c r="A12" s="1"/>
      <c r="D12" s="451"/>
      <c r="E12" s="451"/>
      <c r="F12" s="451"/>
      <c r="G12" s="451"/>
    </row>
    <row r="13" spans="1:7" s="2" customFormat="1" ht="11.25" customHeight="1" x14ac:dyDescent="0.3">
      <c r="A13" s="473" t="s">
        <v>28</v>
      </c>
      <c r="B13" s="474" t="s">
        <v>29</v>
      </c>
      <c r="C13" s="474"/>
      <c r="D13" s="474" t="s">
        <v>42</v>
      </c>
      <c r="E13" s="474" t="s">
        <v>158</v>
      </c>
      <c r="F13" s="474" t="s">
        <v>159</v>
      </c>
    </row>
    <row r="14" spans="1:7" s="2" customFormat="1" ht="12.75" customHeight="1" x14ac:dyDescent="0.3">
      <c r="A14" s="473"/>
      <c r="B14" s="18" t="s">
        <v>32</v>
      </c>
      <c r="C14" s="18" t="s">
        <v>31</v>
      </c>
      <c r="D14" s="474"/>
      <c r="E14" s="474"/>
      <c r="F14" s="474"/>
      <c r="G14" s="78"/>
    </row>
    <row r="15" spans="1:7" x14ac:dyDescent="0.3">
      <c r="A15" s="475"/>
      <c r="B15" s="476"/>
      <c r="C15" s="476"/>
      <c r="D15" s="476"/>
      <c r="E15" s="476"/>
      <c r="F15" s="476"/>
    </row>
    <row r="16" spans="1:7" ht="19.5" x14ac:dyDescent="0.4">
      <c r="A16" s="477" t="s">
        <v>0</v>
      </c>
      <c r="B16" s="478"/>
      <c r="C16" s="478"/>
      <c r="D16" s="478"/>
      <c r="E16" s="478"/>
      <c r="F16" s="478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9" t="s">
        <v>34</v>
      </c>
      <c r="B22" s="463"/>
      <c r="C22" s="464"/>
      <c r="D22" s="330">
        <f>SUM(B17:C21)</f>
        <v>0</v>
      </c>
    </row>
    <row r="23" spans="1:7" x14ac:dyDescent="0.3">
      <c r="A23" s="458" t="s">
        <v>249</v>
      </c>
      <c r="B23" s="459"/>
      <c r="C23" s="460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8" t="s">
        <v>34</v>
      </c>
      <c r="B33" s="459"/>
      <c r="C33" s="460"/>
      <c r="D33" s="329">
        <f>SUM(B26:C32)</f>
        <v>0</v>
      </c>
    </row>
    <row r="34" spans="1:6" x14ac:dyDescent="0.3">
      <c r="A34" s="458" t="s">
        <v>249</v>
      </c>
      <c r="B34" s="459"/>
      <c r="C34" s="460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1" t="s">
        <v>178</v>
      </c>
      <c r="B36" s="462"/>
      <c r="C36" s="462"/>
      <c r="D36" s="462"/>
      <c r="E36" s="462"/>
      <c r="F36" s="462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8" t="s">
        <v>34</v>
      </c>
      <c r="B42" s="459"/>
      <c r="C42" s="460"/>
      <c r="D42" s="329">
        <f>SUM(B37:C41)</f>
        <v>0</v>
      </c>
    </row>
    <row r="43" spans="1:6" x14ac:dyDescent="0.3">
      <c r="A43" s="458" t="s">
        <v>249</v>
      </c>
      <c r="B43" s="459"/>
      <c r="C43" s="460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7" t="s">
        <v>405</v>
      </c>
      <c r="B45" s="468"/>
      <c r="C45" s="468"/>
      <c r="D45" s="468"/>
      <c r="E45" s="468"/>
      <c r="F45" s="469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8" t="s">
        <v>34</v>
      </c>
      <c r="B58" s="459"/>
      <c r="C58" s="460"/>
      <c r="D58" s="341">
        <f>SUM(B46:C57)</f>
        <v>0</v>
      </c>
    </row>
    <row r="59" spans="1:6" x14ac:dyDescent="0.3">
      <c r="A59" s="458" t="s">
        <v>249</v>
      </c>
      <c r="B59" s="459"/>
      <c r="C59" s="460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0" t="s">
        <v>19</v>
      </c>
      <c r="B61" s="471"/>
      <c r="C61" s="471"/>
      <c r="D61" s="471"/>
      <c r="E61" s="471"/>
      <c r="F61" s="471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8" t="s">
        <v>34</v>
      </c>
      <c r="B68" s="459"/>
      <c r="C68" s="460"/>
      <c r="D68" s="329">
        <f>SUM(B62:C67)</f>
        <v>0</v>
      </c>
    </row>
    <row r="69" spans="1:6" x14ac:dyDescent="0.3">
      <c r="A69" s="458" t="s">
        <v>249</v>
      </c>
      <c r="B69" s="459"/>
      <c r="C69" s="460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1" t="s">
        <v>8</v>
      </c>
      <c r="B71" s="462"/>
      <c r="C71" s="462"/>
      <c r="D71" s="462"/>
      <c r="E71" s="462"/>
      <c r="F71" s="462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8" t="s">
        <v>34</v>
      </c>
      <c r="B79" s="459"/>
      <c r="C79" s="460"/>
      <c r="D79" s="329">
        <f>SUM(B72:C78)</f>
        <v>0</v>
      </c>
    </row>
    <row r="80" spans="1:6" x14ac:dyDescent="0.3">
      <c r="A80" s="458" t="s">
        <v>249</v>
      </c>
      <c r="B80" s="459"/>
      <c r="C80" s="460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1" t="s">
        <v>463</v>
      </c>
      <c r="B82" s="462"/>
      <c r="C82" s="462"/>
      <c r="D82" s="462"/>
      <c r="E82" s="462"/>
      <c r="F82" s="462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8" t="s">
        <v>34</v>
      </c>
      <c r="B100" s="459"/>
      <c r="C100" s="460"/>
      <c r="D100" s="329">
        <f>SUM(B83:C99)</f>
        <v>0</v>
      </c>
    </row>
    <row r="101" spans="1:6" x14ac:dyDescent="0.3">
      <c r="A101" s="458" t="s">
        <v>249</v>
      </c>
      <c r="B101" s="459"/>
      <c r="C101" s="460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1" t="s">
        <v>170</v>
      </c>
      <c r="B103" s="462"/>
      <c r="C103" s="462"/>
      <c r="D103" s="462"/>
      <c r="E103" s="462"/>
      <c r="F103" s="462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8" t="s">
        <v>34</v>
      </c>
      <c r="B118" s="459"/>
      <c r="C118" s="460"/>
      <c r="D118" s="329">
        <f>SUM(B104:C117)</f>
        <v>0</v>
      </c>
    </row>
    <row r="119" spans="1:6" x14ac:dyDescent="0.3">
      <c r="A119" s="458" t="s">
        <v>249</v>
      </c>
      <c r="B119" s="459"/>
      <c r="C119" s="460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1" t="s">
        <v>171</v>
      </c>
      <c r="B122" s="462"/>
      <c r="C122" s="462"/>
      <c r="D122" s="462"/>
      <c r="E122" s="462"/>
      <c r="F122" s="462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8" t="s">
        <v>34</v>
      </c>
      <c r="B134" s="459"/>
      <c r="C134" s="460"/>
      <c r="D134" s="329">
        <f>SUM(B123:C133)</f>
        <v>0</v>
      </c>
    </row>
    <row r="135" spans="1:6" x14ac:dyDescent="0.3">
      <c r="A135" s="458" t="s">
        <v>249</v>
      </c>
      <c r="B135" s="459"/>
      <c r="C135" s="460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1" t="s">
        <v>154</v>
      </c>
      <c r="B137" s="462"/>
      <c r="C137" s="462"/>
      <c r="D137" s="462"/>
      <c r="E137" s="462"/>
      <c r="F137" s="462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8" t="s">
        <v>34</v>
      </c>
      <c r="B149" s="459"/>
      <c r="C149" s="460"/>
      <c r="D149" s="329">
        <f>SUM(B138:C148)</f>
        <v>0</v>
      </c>
    </row>
    <row r="150" spans="1:6" x14ac:dyDescent="0.3">
      <c r="A150" s="458" t="s">
        <v>249</v>
      </c>
      <c r="B150" s="459"/>
      <c r="C150" s="460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1" t="s">
        <v>61</v>
      </c>
      <c r="B152" s="462"/>
      <c r="C152" s="462"/>
      <c r="D152" s="462"/>
      <c r="E152" s="462"/>
      <c r="F152" s="462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8" t="s">
        <v>34</v>
      </c>
      <c r="B165" s="459"/>
      <c r="C165" s="460"/>
      <c r="D165" s="329">
        <f>SUM(B153:C164)</f>
        <v>0</v>
      </c>
    </row>
    <row r="166" spans="1:6" x14ac:dyDescent="0.3">
      <c r="A166" s="458" t="s">
        <v>249</v>
      </c>
      <c r="B166" s="459"/>
      <c r="C166" s="460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1" t="s">
        <v>176</v>
      </c>
      <c r="B168" s="462"/>
      <c r="C168" s="462"/>
      <c r="D168" s="462"/>
      <c r="E168" s="462"/>
      <c r="F168" s="462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8" t="s">
        <v>34</v>
      </c>
      <c r="B177" s="463"/>
      <c r="C177" s="464"/>
      <c r="D177" s="330">
        <f>SUM(B169:C176)</f>
        <v>0</v>
      </c>
    </row>
    <row r="178" spans="1:6" x14ac:dyDescent="0.3">
      <c r="A178" s="458" t="s">
        <v>249</v>
      </c>
      <c r="B178" s="459"/>
      <c r="C178" s="460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1" t="s">
        <v>64</v>
      </c>
      <c r="B180" s="462"/>
      <c r="C180" s="462"/>
      <c r="D180" s="462"/>
      <c r="E180" s="462"/>
      <c r="F180" s="462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8" t="s">
        <v>34</v>
      </c>
      <c r="B185" s="459"/>
      <c r="C185" s="460"/>
      <c r="D185" s="329">
        <f>SUM(B181:C184)</f>
        <v>0</v>
      </c>
    </row>
    <row r="186" spans="1:6" x14ac:dyDescent="0.3">
      <c r="A186" s="458" t="s">
        <v>249</v>
      </c>
      <c r="B186" s="459"/>
      <c r="C186" s="460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5" t="s">
        <v>15</v>
      </c>
      <c r="B188" s="466"/>
      <c r="C188" s="466"/>
      <c r="D188" s="466"/>
      <c r="E188" s="466"/>
      <c r="F188" s="46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8" t="s">
        <v>34</v>
      </c>
      <c r="B193" s="459"/>
      <c r="C193" s="460"/>
      <c r="D193" s="329">
        <f>SUM(B189:C192)</f>
        <v>0</v>
      </c>
    </row>
    <row r="194" spans="1:7" x14ac:dyDescent="0.3">
      <c r="A194" s="458" t="s">
        <v>249</v>
      </c>
      <c r="B194" s="459"/>
      <c r="C194" s="460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1" t="s">
        <v>65</v>
      </c>
      <c r="B196" s="462"/>
      <c r="C196" s="462"/>
      <c r="D196" s="462"/>
      <c r="E196" s="462"/>
      <c r="F196" s="462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8" t="s">
        <v>34</v>
      </c>
      <c r="B202" s="459"/>
      <c r="C202" s="460"/>
      <c r="D202" s="329">
        <f>SUM(B197:C201)</f>
        <v>0</v>
      </c>
    </row>
    <row r="203" spans="1:7" x14ac:dyDescent="0.3">
      <c r="A203" s="458" t="s">
        <v>249</v>
      </c>
      <c r="B203" s="459"/>
      <c r="C203" s="460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1" t="s">
        <v>175</v>
      </c>
      <c r="B205" s="462"/>
      <c r="C205" s="462"/>
      <c r="D205" s="462"/>
      <c r="E205" s="462"/>
      <c r="F205" s="462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8" t="s">
        <v>34</v>
      </c>
      <c r="B210" s="459"/>
      <c r="C210" s="460"/>
      <c r="D210" s="34">
        <f>SUM(B206:C209)</f>
        <v>0</v>
      </c>
    </row>
    <row r="211" spans="1:6" x14ac:dyDescent="0.3">
      <c r="A211" s="458" t="s">
        <v>249</v>
      </c>
      <c r="B211" s="459"/>
      <c r="C211" s="460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2019-08-02T17:02:59Z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