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com:2078/UHD/UHD 2017/Audits magasins UHD 2017/Market/CM Bizerte/10-Octobre 2017/"/>
    </mc:Choice>
  </mc:AlternateContent>
  <bookViews>
    <workbookView xWindow="0" yWindow="0" windowWidth="10650" windowHeight="555" tabRatio="998" activeTab="7"/>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 name="_xlnm.Print_Area" localSheetId="4">'A2 Technique'!$A$1:$F$198</definedName>
    <definedName name="_xlnm.Print_Area" localSheetId="5">'A3 Exploitation'!$A$1:$F$505</definedName>
  </definedNames>
  <calcPr calcId="152511"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03" i="18" l="1"/>
  <c r="B44" i="29"/>
  <c r="D23" i="18"/>
  <c r="D24" i="18"/>
  <c r="B9" i="17"/>
  <c r="B8" i="17"/>
  <c r="C26" i="17"/>
  <c r="B10" i="17"/>
  <c r="D503" i="22"/>
  <c r="B46" i="29"/>
  <c r="D503" i="16"/>
  <c r="C51" i="16"/>
  <c r="D23" i="16"/>
  <c r="B10" i="21"/>
  <c r="B9" i="21"/>
  <c r="B8" i="21"/>
  <c r="B10" i="23"/>
  <c r="B9" i="23"/>
  <c r="B8" i="23"/>
  <c r="B10" i="27"/>
  <c r="B9" i="27"/>
  <c r="B8" i="27"/>
  <c r="B10" i="25"/>
  <c r="B9" i="25"/>
  <c r="B8" i="25"/>
  <c r="B10" i="19"/>
  <c r="B9" i="19"/>
  <c r="B8" i="19"/>
  <c r="D193" i="27"/>
  <c r="C190" i="27"/>
  <c r="D185" i="27"/>
  <c r="D186" i="27"/>
  <c r="D176" i="27"/>
  <c r="D177" i="27"/>
  <c r="C164" i="27"/>
  <c r="D168" i="27"/>
  <c r="D169" i="27"/>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c r="D52" i="27"/>
  <c r="C36" i="27"/>
  <c r="D41" i="27"/>
  <c r="D42" i="27"/>
  <c r="C26" i="27"/>
  <c r="D32" i="27"/>
  <c r="D33" i="27"/>
  <c r="D22" i="27"/>
  <c r="D23" i="27"/>
  <c r="C190" i="25"/>
  <c r="D193" i="25"/>
  <c r="D185" i="25"/>
  <c r="D186" i="25"/>
  <c r="D176" i="25"/>
  <c r="D177" i="25"/>
  <c r="C164" i="25"/>
  <c r="D168" i="25"/>
  <c r="D169" i="25"/>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c r="D52" i="25"/>
  <c r="C36" i="25"/>
  <c r="D41" i="25"/>
  <c r="D42" i="25"/>
  <c r="C26" i="25"/>
  <c r="D32" i="25"/>
  <c r="D33" i="25"/>
  <c r="D22" i="25"/>
  <c r="D23" i="25"/>
  <c r="C190" i="23"/>
  <c r="D193" i="23"/>
  <c r="D185" i="23"/>
  <c r="D186" i="23"/>
  <c r="D176" i="23"/>
  <c r="D177" i="23"/>
  <c r="C164" i="23"/>
  <c r="D168" i="23"/>
  <c r="D169" i="23"/>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c r="D52" i="23"/>
  <c r="C36" i="23"/>
  <c r="D41" i="23"/>
  <c r="D42" i="23"/>
  <c r="C26" i="23"/>
  <c r="D32" i="23"/>
  <c r="D33" i="23"/>
  <c r="D22" i="23"/>
  <c r="D23" i="23"/>
  <c r="C190" i="21"/>
  <c r="D193" i="21"/>
  <c r="D185" i="21"/>
  <c r="D186" i="21"/>
  <c r="D176" i="21"/>
  <c r="D177" i="21"/>
  <c r="C164" i="21"/>
  <c r="D168" i="21"/>
  <c r="D169" i="2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c r="D52" i="21"/>
  <c r="C36" i="21"/>
  <c r="D41" i="21"/>
  <c r="D42" i="21"/>
  <c r="C26" i="21"/>
  <c r="D32" i="21"/>
  <c r="D33" i="21"/>
  <c r="D22" i="21"/>
  <c r="D23" i="21"/>
  <c r="C190" i="19"/>
  <c r="D193" i="19"/>
  <c r="D185" i="19"/>
  <c r="D186" i="19"/>
  <c r="D176" i="19"/>
  <c r="D177" i="19"/>
  <c r="C164" i="19"/>
  <c r="D168" i="19"/>
  <c r="D169" i="19"/>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c r="D52" i="19"/>
  <c r="C36" i="19"/>
  <c r="D41" i="19"/>
  <c r="D42" i="19"/>
  <c r="C26" i="19"/>
  <c r="D32" i="19"/>
  <c r="D33" i="19"/>
  <c r="D22" i="19"/>
  <c r="D23" i="19"/>
  <c r="D503" i="26"/>
  <c r="B48" i="29"/>
  <c r="C498" i="26"/>
  <c r="D500" i="26"/>
  <c r="C477" i="26"/>
  <c r="C476" i="26"/>
  <c r="C467" i="26"/>
  <c r="D470" i="26"/>
  <c r="D471" i="26"/>
  <c r="B165" i="29"/>
  <c r="D461" i="26"/>
  <c r="D462" i="26"/>
  <c r="B156" i="29"/>
  <c r="D448" i="26"/>
  <c r="C439" i="26"/>
  <c r="D442" i="26"/>
  <c r="D443" i="26"/>
  <c r="A436" i="26"/>
  <c r="C426" i="26"/>
  <c r="C423" i="26"/>
  <c r="C419" i="26"/>
  <c r="C413" i="26"/>
  <c r="D415" i="26"/>
  <c r="D416" i="26"/>
  <c r="A406" i="26"/>
  <c r="C396" i="26"/>
  <c r="C395" i="26"/>
  <c r="C387" i="26"/>
  <c r="C384" i="26"/>
  <c r="C374" i="26"/>
  <c r="C369" i="26"/>
  <c r="C359" i="26"/>
  <c r="D363" i="26"/>
  <c r="D364" i="26"/>
  <c r="A353" i="26"/>
  <c r="C341" i="26"/>
  <c r="D346" i="26"/>
  <c r="C333" i="26"/>
  <c r="C331" i="26"/>
  <c r="C330" i="26"/>
  <c r="A325" i="26"/>
  <c r="C315" i="26"/>
  <c r="C311" i="26"/>
  <c r="C309" i="26"/>
  <c r="D302" i="26"/>
  <c r="D303" i="26"/>
  <c r="C300" i="26"/>
  <c r="A292" i="26"/>
  <c r="C279" i="26"/>
  <c r="C277" i="26"/>
  <c r="C271" i="26"/>
  <c r="C260" i="26"/>
  <c r="C256" i="26"/>
  <c r="C251" i="26"/>
  <c r="A249" i="26"/>
  <c r="C236" i="26"/>
  <c r="D242" i="26"/>
  <c r="C235" i="26"/>
  <c r="C224" i="26"/>
  <c r="C222" i="26"/>
  <c r="C214" i="26"/>
  <c r="C211" i="26"/>
  <c r="C204" i="26"/>
  <c r="C203" i="26"/>
  <c r="C195" i="26"/>
  <c r="D206" i="26"/>
  <c r="D207" i="26"/>
  <c r="A193" i="26"/>
  <c r="C180" i="26"/>
  <c r="C176" i="26"/>
  <c r="C174" i="26"/>
  <c r="C172" i="26"/>
  <c r="C160" i="26"/>
  <c r="D163" i="26"/>
  <c r="A153" i="26"/>
  <c r="C143" i="26"/>
  <c r="C141" i="26"/>
  <c r="C140" i="26"/>
  <c r="C129" i="26"/>
  <c r="C127" i="26"/>
  <c r="C125" i="26"/>
  <c r="C121" i="26"/>
  <c r="C109" i="26"/>
  <c r="C107" i="26"/>
  <c r="D110" i="26"/>
  <c r="D111" i="26"/>
  <c r="A100" i="26"/>
  <c r="C87" i="26"/>
  <c r="D93" i="26"/>
  <c r="D94" i="26"/>
  <c r="C76" i="26"/>
  <c r="C75" i="26"/>
  <c r="C70" i="26"/>
  <c r="C64" i="26"/>
  <c r="C62" i="26"/>
  <c r="C53" i="26"/>
  <c r="C51" i="26"/>
  <c r="A44" i="26"/>
  <c r="C33" i="26"/>
  <c r="C28" i="26"/>
  <c r="D37" i="26"/>
  <c r="D23" i="26"/>
  <c r="D24" i="26"/>
  <c r="A17" i="26"/>
  <c r="A8" i="26"/>
  <c r="D503" i="24"/>
  <c r="B47" i="29"/>
  <c r="C498" i="24"/>
  <c r="D500" i="24"/>
  <c r="D501" i="24"/>
  <c r="B182" i="29"/>
  <c r="C477" i="24"/>
  <c r="C476" i="24"/>
  <c r="C467" i="24"/>
  <c r="D470" i="24"/>
  <c r="D471" i="24"/>
  <c r="B164" i="29"/>
  <c r="D461" i="24"/>
  <c r="D462" i="24"/>
  <c r="B155" i="29"/>
  <c r="D448" i="24"/>
  <c r="D449" i="24"/>
  <c r="C439" i="24"/>
  <c r="D442" i="24"/>
  <c r="D451" i="24"/>
  <c r="D452" i="24"/>
  <c r="B146" i="29"/>
  <c r="A436" i="24"/>
  <c r="C426" i="24"/>
  <c r="C423" i="24"/>
  <c r="C419" i="24"/>
  <c r="C413" i="24"/>
  <c r="D415" i="24"/>
  <c r="D416" i="24"/>
  <c r="A406" i="24"/>
  <c r="C396" i="24"/>
  <c r="C395" i="24"/>
  <c r="C387" i="24"/>
  <c r="C384" i="24"/>
  <c r="C374" i="24"/>
  <c r="C369" i="24"/>
  <c r="C359" i="24"/>
  <c r="D363" i="24"/>
  <c r="D364" i="24"/>
  <c r="A353" i="24"/>
  <c r="C341" i="24"/>
  <c r="D346" i="24"/>
  <c r="C333" i="24"/>
  <c r="C331" i="24"/>
  <c r="C330" i="24"/>
  <c r="A325" i="24"/>
  <c r="C315" i="24"/>
  <c r="C311" i="24"/>
  <c r="C309" i="24"/>
  <c r="C300" i="24"/>
  <c r="D302" i="24"/>
  <c r="D303"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c r="A153" i="24"/>
  <c r="C143" i="24"/>
  <c r="C141" i="24"/>
  <c r="C140" i="24"/>
  <c r="C129" i="24"/>
  <c r="C127" i="24"/>
  <c r="C125" i="24"/>
  <c r="C121" i="24"/>
  <c r="C109" i="24"/>
  <c r="C107" i="24"/>
  <c r="A100" i="24"/>
  <c r="C87" i="24"/>
  <c r="D93" i="24"/>
  <c r="D94" i="24"/>
  <c r="C76" i="24"/>
  <c r="C75" i="24"/>
  <c r="C70" i="24"/>
  <c r="C64" i="24"/>
  <c r="C62" i="24"/>
  <c r="C53" i="24"/>
  <c r="C51" i="24"/>
  <c r="D54" i="24"/>
  <c r="D55" i="24"/>
  <c r="A44" i="24"/>
  <c r="C33" i="24"/>
  <c r="C28" i="24"/>
  <c r="D23" i="24"/>
  <c r="D24" i="24"/>
  <c r="A17" i="24"/>
  <c r="A8" i="24"/>
  <c r="C498" i="22"/>
  <c r="D500" i="22"/>
  <c r="C477" i="22"/>
  <c r="C476" i="22"/>
  <c r="D470" i="22"/>
  <c r="D471" i="22"/>
  <c r="B163" i="29"/>
  <c r="C467" i="22"/>
  <c r="D461" i="22"/>
  <c r="D462" i="22"/>
  <c r="B154" i="29"/>
  <c r="D448" i="22"/>
  <c r="C439" i="22"/>
  <c r="D442" i="22"/>
  <c r="D443" i="22"/>
  <c r="A436" i="22"/>
  <c r="C426" i="22"/>
  <c r="C423" i="22"/>
  <c r="C419" i="22"/>
  <c r="C413" i="22"/>
  <c r="D415" i="22"/>
  <c r="D416" i="22"/>
  <c r="A406" i="22"/>
  <c r="C396" i="22"/>
  <c r="C395" i="22"/>
  <c r="D399" i="22"/>
  <c r="C387" i="22"/>
  <c r="C384" i="22"/>
  <c r="C374" i="22"/>
  <c r="C369" i="22"/>
  <c r="D379" i="22"/>
  <c r="D380" i="22"/>
  <c r="C359" i="22"/>
  <c r="D363" i="22"/>
  <c r="D364" i="22"/>
  <c r="A353" i="22"/>
  <c r="C341" i="22"/>
  <c r="D346" i="22"/>
  <c r="C333" i="22"/>
  <c r="C331" i="22"/>
  <c r="C330" i="22"/>
  <c r="A325" i="22"/>
  <c r="C315" i="22"/>
  <c r="C311" i="22"/>
  <c r="C309" i="22"/>
  <c r="C300" i="22"/>
  <c r="D302" i="22"/>
  <c r="D303" i="22"/>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c r="A153" i="22"/>
  <c r="C143" i="22"/>
  <c r="C141" i="22"/>
  <c r="C140" i="22"/>
  <c r="C129" i="22"/>
  <c r="C127" i="22"/>
  <c r="C125" i="22"/>
  <c r="C121" i="22"/>
  <c r="C109" i="22"/>
  <c r="C107" i="22"/>
  <c r="A100" i="22"/>
  <c r="C87" i="22"/>
  <c r="D93" i="22"/>
  <c r="D94" i="22"/>
  <c r="C76" i="22"/>
  <c r="C75" i="22"/>
  <c r="C70" i="22"/>
  <c r="C64" i="22"/>
  <c r="C62" i="22"/>
  <c r="C53" i="22"/>
  <c r="C51" i="22"/>
  <c r="A44" i="22"/>
  <c r="C33" i="22"/>
  <c r="C28" i="22"/>
  <c r="D23" i="22"/>
  <c r="D24" i="22"/>
  <c r="A17" i="22"/>
  <c r="A8" i="22"/>
  <c r="D503" i="20"/>
  <c r="B45" i="29"/>
  <c r="C498" i="20"/>
  <c r="D500" i="20"/>
  <c r="C477" i="20"/>
  <c r="C476" i="20"/>
  <c r="C467" i="20"/>
  <c r="D470" i="20"/>
  <c r="D471" i="20"/>
  <c r="B162" i="29"/>
  <c r="D461" i="20"/>
  <c r="D462" i="20"/>
  <c r="B153" i="29"/>
  <c r="D448" i="20"/>
  <c r="C439" i="20"/>
  <c r="D442" i="20"/>
  <c r="D443" i="20"/>
  <c r="A436" i="20"/>
  <c r="C426" i="20"/>
  <c r="C423" i="20"/>
  <c r="C419" i="20"/>
  <c r="C413" i="20"/>
  <c r="D415" i="20"/>
  <c r="D416" i="20"/>
  <c r="A406" i="20"/>
  <c r="C396" i="20"/>
  <c r="C395" i="20"/>
  <c r="C387" i="20"/>
  <c r="C384" i="20"/>
  <c r="C374" i="20"/>
  <c r="C369" i="20"/>
  <c r="C359" i="20"/>
  <c r="D363" i="20"/>
  <c r="D364" i="20"/>
  <c r="A353" i="20"/>
  <c r="C341" i="20"/>
  <c r="D346" i="20"/>
  <c r="C333" i="20"/>
  <c r="C331" i="20"/>
  <c r="C330" i="20"/>
  <c r="A325" i="20"/>
  <c r="C315" i="20"/>
  <c r="C311" i="20"/>
  <c r="C309" i="20"/>
  <c r="C300" i="20"/>
  <c r="D302" i="20"/>
  <c r="D303" i="20"/>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c r="A153" i="20"/>
  <c r="C143" i="20"/>
  <c r="C141" i="20"/>
  <c r="C140" i="20"/>
  <c r="C129" i="20"/>
  <c r="C127" i="20"/>
  <c r="C125" i="20"/>
  <c r="C121" i="20"/>
  <c r="C109" i="20"/>
  <c r="C107" i="20"/>
  <c r="A100" i="20"/>
  <c r="C87" i="20"/>
  <c r="D93" i="20"/>
  <c r="D94" i="20"/>
  <c r="C76" i="20"/>
  <c r="C75" i="20"/>
  <c r="C70" i="20"/>
  <c r="C64" i="20"/>
  <c r="C62" i="20"/>
  <c r="C53" i="20"/>
  <c r="C51" i="20"/>
  <c r="A44" i="20"/>
  <c r="C33" i="20"/>
  <c r="C28" i="20"/>
  <c r="D23" i="20"/>
  <c r="D24" i="20"/>
  <c r="A17" i="20"/>
  <c r="A8" i="20"/>
  <c r="C498" i="18"/>
  <c r="D500" i="18"/>
  <c r="C477" i="18"/>
  <c r="C476" i="18"/>
  <c r="C467" i="18"/>
  <c r="D470" i="18"/>
  <c r="D471" i="18"/>
  <c r="B161" i="29"/>
  <c r="D461" i="18"/>
  <c r="D462" i="18"/>
  <c r="B152" i="29"/>
  <c r="D448" i="18"/>
  <c r="C439" i="18"/>
  <c r="D442" i="18"/>
  <c r="D443" i="18"/>
  <c r="A436" i="18"/>
  <c r="C426" i="18"/>
  <c r="C423" i="18"/>
  <c r="C419" i="18"/>
  <c r="C413" i="18"/>
  <c r="D415" i="18"/>
  <c r="D416" i="18"/>
  <c r="A406" i="18"/>
  <c r="C396" i="18"/>
  <c r="C395" i="18"/>
  <c r="C387" i="18"/>
  <c r="C384" i="18"/>
  <c r="C374" i="18"/>
  <c r="C369" i="18"/>
  <c r="C359" i="18"/>
  <c r="D363" i="18"/>
  <c r="D364" i="18"/>
  <c r="A353" i="18"/>
  <c r="C341" i="18"/>
  <c r="D346" i="18"/>
  <c r="C333" i="18"/>
  <c r="C331" i="18"/>
  <c r="C330" i="18"/>
  <c r="A325" i="18"/>
  <c r="C315" i="18"/>
  <c r="C311" i="18"/>
  <c r="C309" i="18"/>
  <c r="C300" i="18"/>
  <c r="D302" i="18"/>
  <c r="D303" i="18"/>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c r="A153" i="18"/>
  <c r="C143" i="18"/>
  <c r="C141" i="18"/>
  <c r="C140" i="18"/>
  <c r="C129" i="18"/>
  <c r="C127" i="18"/>
  <c r="C125" i="18"/>
  <c r="C121" i="18"/>
  <c r="C109" i="18"/>
  <c r="C107" i="18"/>
  <c r="A100" i="18"/>
  <c r="C87" i="18"/>
  <c r="D93" i="18"/>
  <c r="D94" i="18"/>
  <c r="C76" i="18"/>
  <c r="C75" i="18"/>
  <c r="C70" i="18"/>
  <c r="C64" i="18"/>
  <c r="C62" i="18"/>
  <c r="C53" i="18"/>
  <c r="C51" i="18"/>
  <c r="A44" i="18"/>
  <c r="C33" i="18"/>
  <c r="C28" i="18"/>
  <c r="A17" i="18"/>
  <c r="A8" i="18"/>
  <c r="C419" i="16"/>
  <c r="C423" i="16"/>
  <c r="D388" i="22"/>
  <c r="D389" i="22"/>
  <c r="D146" i="22"/>
  <c r="D134" i="22"/>
  <c r="D135" i="22"/>
  <c r="D388" i="18"/>
  <c r="D389" i="18"/>
  <c r="D379" i="24"/>
  <c r="D380" i="24"/>
  <c r="D388" i="24"/>
  <c r="D389" i="24"/>
  <c r="D399" i="24"/>
  <c r="D402" i="24"/>
  <c r="D403" i="24"/>
  <c r="D429" i="24"/>
  <c r="D491" i="24"/>
  <c r="D492" i="24"/>
  <c r="B173" i="29"/>
  <c r="D160" i="19"/>
  <c r="D62" i="25"/>
  <c r="D63" i="25"/>
  <c r="D83" i="27"/>
  <c r="D84" i="27"/>
  <c r="D117" i="27"/>
  <c r="D118" i="27"/>
  <c r="D132" i="27"/>
  <c r="D133" i="27"/>
  <c r="D148" i="27"/>
  <c r="D149" i="27"/>
  <c r="D148" i="21"/>
  <c r="D149" i="21"/>
  <c r="D229" i="20"/>
  <c r="D230" i="20"/>
  <c r="D186" i="20"/>
  <c r="D187" i="20"/>
  <c r="D54" i="18"/>
  <c r="D55" i="18"/>
  <c r="D110" i="20"/>
  <c r="D111" i="20"/>
  <c r="D54" i="22"/>
  <c r="D55" i="22"/>
  <c r="D186" i="22"/>
  <c r="D187" i="22"/>
  <c r="D37" i="24"/>
  <c r="D38" i="24"/>
  <c r="D110" i="24"/>
  <c r="D111" i="24"/>
  <c r="D206" i="24"/>
  <c r="D207" i="24"/>
  <c r="D318" i="24"/>
  <c r="D321" i="24"/>
  <c r="D322" i="24"/>
  <c r="D336" i="24"/>
  <c r="D337" i="24"/>
  <c r="D81" i="26"/>
  <c r="D379" i="26"/>
  <c r="D380" i="26"/>
  <c r="D399" i="26"/>
  <c r="D400" i="26"/>
  <c r="D83" i="21"/>
  <c r="D84" i="21"/>
  <c r="D132" i="21"/>
  <c r="D133" i="21"/>
  <c r="D160" i="21"/>
  <c r="D161" i="21"/>
  <c r="D83" i="23"/>
  <c r="D84" i="23"/>
  <c r="D132" i="23"/>
  <c r="D133" i="23"/>
  <c r="D148" i="23"/>
  <c r="D149" i="23"/>
  <c r="D62" i="27"/>
  <c r="D63" i="27"/>
  <c r="D285" i="20"/>
  <c r="D286" i="20"/>
  <c r="D81" i="24"/>
  <c r="D82" i="24"/>
  <c r="D134" i="26"/>
  <c r="D135" i="26"/>
  <c r="D146" i="26"/>
  <c r="D147" i="26"/>
  <c r="D132" i="19"/>
  <c r="D133" i="19"/>
  <c r="D161" i="19"/>
  <c r="D62" i="21"/>
  <c r="D63" i="21"/>
  <c r="D285" i="18"/>
  <c r="D286" i="18"/>
  <c r="D491" i="20"/>
  <c r="D492" i="20"/>
  <c r="B171" i="29"/>
  <c r="D37" i="22"/>
  <c r="D40" i="22"/>
  <c r="D41" i="22"/>
  <c r="D206" i="22"/>
  <c r="D207" i="22"/>
  <c r="D491" i="22"/>
  <c r="D492" i="22"/>
  <c r="B172" i="29"/>
  <c r="D134" i="24"/>
  <c r="D135" i="24"/>
  <c r="D146" i="24"/>
  <c r="D149" i="24"/>
  <c r="D150" i="24"/>
  <c r="D54" i="26"/>
  <c r="D55" i="26"/>
  <c r="D388" i="26"/>
  <c r="D389" i="26"/>
  <c r="D491" i="26"/>
  <c r="D492" i="26"/>
  <c r="B174" i="29"/>
  <c r="D117" i="21"/>
  <c r="D118" i="21"/>
  <c r="D62" i="23"/>
  <c r="D63" i="23"/>
  <c r="D83" i="25"/>
  <c r="D84" i="25"/>
  <c r="D132" i="25"/>
  <c r="D133" i="25"/>
  <c r="D148" i="25"/>
  <c r="D149" i="25"/>
  <c r="D148" i="19"/>
  <c r="D149" i="19"/>
  <c r="D62" i="19"/>
  <c r="D63" i="19"/>
  <c r="D83" i="19"/>
  <c r="D84" i="19"/>
  <c r="D37" i="18"/>
  <c r="D263" i="18"/>
  <c r="D264" i="18"/>
  <c r="D117" i="19"/>
  <c r="D118" i="19"/>
  <c r="D491" i="18"/>
  <c r="D492" i="18"/>
  <c r="B170" i="29"/>
  <c r="D399" i="18"/>
  <c r="D400" i="18"/>
  <c r="D379" i="18"/>
  <c r="D380" i="18"/>
  <c r="D242" i="18"/>
  <c r="D243" i="18"/>
  <c r="D206" i="18"/>
  <c r="D207" i="18"/>
  <c r="D146" i="18"/>
  <c r="D147" i="18"/>
  <c r="D134" i="18"/>
  <c r="D135" i="18"/>
  <c r="D81" i="18"/>
  <c r="D96" i="18"/>
  <c r="D97" i="18"/>
  <c r="D318" i="20"/>
  <c r="D319" i="20"/>
  <c r="D110" i="18"/>
  <c r="D111" i="18"/>
  <c r="D451" i="18"/>
  <c r="D452" i="18"/>
  <c r="B143" i="29"/>
  <c r="D37" i="20"/>
  <c r="D38" i="20"/>
  <c r="D336" i="20"/>
  <c r="D337" i="20"/>
  <c r="D429" i="20"/>
  <c r="D430" i="20"/>
  <c r="D263" i="26"/>
  <c r="D264" i="26"/>
  <c r="D451" i="26"/>
  <c r="D452" i="26"/>
  <c r="B147" i="29"/>
  <c r="D186" i="18"/>
  <c r="D187" i="18"/>
  <c r="D229" i="18"/>
  <c r="D230" i="18"/>
  <c r="D318" i="18"/>
  <c r="D319" i="18"/>
  <c r="D336" i="18"/>
  <c r="D337" i="18"/>
  <c r="D429" i="18"/>
  <c r="D430" i="18"/>
  <c r="D54" i="20"/>
  <c r="D55" i="20"/>
  <c r="D81" i="20"/>
  <c r="D82" i="20"/>
  <c r="D134" i="20"/>
  <c r="D135" i="20"/>
  <c r="D146" i="20"/>
  <c r="D147" i="20"/>
  <c r="D206" i="20"/>
  <c r="D207" i="20"/>
  <c r="D242" i="20"/>
  <c r="D243" i="20"/>
  <c r="D263" i="20"/>
  <c r="D264" i="20"/>
  <c r="D379" i="20"/>
  <c r="D380" i="20"/>
  <c r="D388" i="20"/>
  <c r="D389" i="20"/>
  <c r="D399" i="20"/>
  <c r="D400" i="20"/>
  <c r="D81" i="22"/>
  <c r="D82" i="22"/>
  <c r="D110" i="22"/>
  <c r="D111" i="22"/>
  <c r="D229" i="22"/>
  <c r="D230" i="22"/>
  <c r="D242" i="22"/>
  <c r="D243" i="22"/>
  <c r="D263" i="22"/>
  <c r="D264" i="22"/>
  <c r="D285" i="22"/>
  <c r="D286" i="22"/>
  <c r="D318" i="22"/>
  <c r="D321" i="22"/>
  <c r="D322" i="22"/>
  <c r="D336" i="22"/>
  <c r="D337" i="22"/>
  <c r="D429" i="22"/>
  <c r="D432" i="22"/>
  <c r="D433" i="22"/>
  <c r="B136" i="29"/>
  <c r="D451" i="22"/>
  <c r="D452" i="22"/>
  <c r="B145" i="29"/>
  <c r="D186" i="24"/>
  <c r="D187" i="24"/>
  <c r="D229" i="24"/>
  <c r="D230" i="24"/>
  <c r="D242" i="24"/>
  <c r="D243" i="24"/>
  <c r="D263" i="24"/>
  <c r="D264" i="24"/>
  <c r="D285" i="24"/>
  <c r="D286" i="24"/>
  <c r="D443" i="24"/>
  <c r="D186" i="26"/>
  <c r="D187" i="26"/>
  <c r="D229" i="26"/>
  <c r="D230" i="26"/>
  <c r="D285" i="26"/>
  <c r="D286" i="26"/>
  <c r="D318" i="26"/>
  <c r="D319" i="26"/>
  <c r="D336" i="26"/>
  <c r="D337" i="26"/>
  <c r="D429" i="26"/>
  <c r="D430" i="26"/>
  <c r="D101" i="19"/>
  <c r="D102" i="19"/>
  <c r="D101" i="21"/>
  <c r="D102" i="21"/>
  <c r="D101" i="23"/>
  <c r="D102" i="23"/>
  <c r="D117" i="23"/>
  <c r="D118" i="23"/>
  <c r="D160" i="23"/>
  <c r="D161" i="23"/>
  <c r="D101" i="25"/>
  <c r="D102" i="25"/>
  <c r="D117" i="25"/>
  <c r="D118" i="25"/>
  <c r="D160" i="25"/>
  <c r="D161" i="25"/>
  <c r="D101" i="27"/>
  <c r="D102" i="27"/>
  <c r="D160" i="27"/>
  <c r="D161" i="27"/>
  <c r="D40" i="24"/>
  <c r="D41" i="24"/>
  <c r="D40" i="26"/>
  <c r="D41" i="26"/>
  <c r="D197" i="27"/>
  <c r="D198" i="27"/>
  <c r="B11" i="27"/>
  <c r="D194" i="27"/>
  <c r="D194" i="25"/>
  <c r="D194" i="23"/>
  <c r="D194" i="21"/>
  <c r="D194" i="19"/>
  <c r="D243" i="26"/>
  <c r="D288" i="26"/>
  <c r="D289" i="26"/>
  <c r="D321" i="26"/>
  <c r="D322" i="26"/>
  <c r="D501" i="26"/>
  <c r="B183" i="29"/>
  <c r="D82" i="26"/>
  <c r="D149" i="26"/>
  <c r="D150" i="26"/>
  <c r="D164" i="26"/>
  <c r="D189" i="26"/>
  <c r="D190" i="26"/>
  <c r="D38" i="26"/>
  <c r="D347" i="26"/>
  <c r="D449" i="26"/>
  <c r="D245" i="24"/>
  <c r="D246" i="24"/>
  <c r="D147" i="24"/>
  <c r="D164" i="24"/>
  <c r="D400" i="24"/>
  <c r="D96" i="24"/>
  <c r="D97" i="24"/>
  <c r="D319" i="24"/>
  <c r="D432" i="24"/>
  <c r="D433" i="24"/>
  <c r="B137" i="29"/>
  <c r="D430" i="24"/>
  <c r="D347" i="24"/>
  <c r="D347" i="22"/>
  <c r="D501" i="22"/>
  <c r="B181" i="29"/>
  <c r="D402" i="22"/>
  <c r="D403" i="22"/>
  <c r="D400" i="22"/>
  <c r="D164" i="22"/>
  <c r="D147" i="22"/>
  <c r="D449" i="22"/>
  <c r="D501" i="20"/>
  <c r="B180" i="29"/>
  <c r="D164" i="20"/>
  <c r="D451" i="20"/>
  <c r="D452" i="20"/>
  <c r="B144" i="29"/>
  <c r="D347" i="20"/>
  <c r="D40" i="20"/>
  <c r="D41" i="20"/>
  <c r="D449" i="20"/>
  <c r="D432" i="18"/>
  <c r="D433" i="18"/>
  <c r="B134" i="29"/>
  <c r="D501" i="18"/>
  <c r="B179" i="29"/>
  <c r="D164" i="18"/>
  <c r="D402" i="18"/>
  <c r="D403" i="18"/>
  <c r="D347" i="18"/>
  <c r="D449" i="18"/>
  <c r="D430" i="22"/>
  <c r="D319" i="22"/>
  <c r="D349" i="22"/>
  <c r="D350" i="22"/>
  <c r="B118" i="29"/>
  <c r="D96" i="22"/>
  <c r="D97" i="22"/>
  <c r="B64" i="29"/>
  <c r="D38" i="22"/>
  <c r="D189" i="24"/>
  <c r="D190" i="24"/>
  <c r="D402" i="26"/>
  <c r="D403" i="26"/>
  <c r="B129" i="29"/>
  <c r="D96" i="26"/>
  <c r="D97" i="26"/>
  <c r="D349" i="24"/>
  <c r="D350" i="24"/>
  <c r="D432" i="20"/>
  <c r="D433" i="20"/>
  <c r="B135" i="29"/>
  <c r="D321" i="20"/>
  <c r="D322" i="20"/>
  <c r="B108" i="29"/>
  <c r="D288" i="20"/>
  <c r="D289" i="20"/>
  <c r="B99" i="29"/>
  <c r="D245" i="20"/>
  <c r="D246" i="20"/>
  <c r="B90" i="29"/>
  <c r="D189" i="20"/>
  <c r="D190" i="20"/>
  <c r="B81" i="29"/>
  <c r="D197" i="21"/>
  <c r="D198" i="21"/>
  <c r="B11" i="21"/>
  <c r="D96" i="20"/>
  <c r="D97" i="20"/>
  <c r="B63" i="29"/>
  <c r="D349" i="20"/>
  <c r="D350" i="20"/>
  <c r="B117" i="29"/>
  <c r="D432" i="26"/>
  <c r="D433" i="26"/>
  <c r="B138" i="29"/>
  <c r="D197" i="25"/>
  <c r="D198" i="25"/>
  <c r="B11" i="25"/>
  <c r="D349" i="26"/>
  <c r="D350" i="26"/>
  <c r="D149" i="18"/>
  <c r="D150" i="18"/>
  <c r="D149" i="20"/>
  <c r="D150" i="20"/>
  <c r="B72" i="29"/>
  <c r="D189" i="22"/>
  <c r="D190" i="22"/>
  <c r="B82" i="29"/>
  <c r="D245" i="26"/>
  <c r="D246" i="26"/>
  <c r="B93" i="29"/>
  <c r="D245" i="22"/>
  <c r="D246" i="22"/>
  <c r="B91" i="29"/>
  <c r="D402" i="20"/>
  <c r="D403" i="20"/>
  <c r="B126" i="29"/>
  <c r="D288" i="18"/>
  <c r="D289" i="18"/>
  <c r="B98" i="29"/>
  <c r="D288" i="22"/>
  <c r="D289" i="22"/>
  <c r="B100" i="29"/>
  <c r="D197" i="23"/>
  <c r="D198" i="23"/>
  <c r="B11" i="23"/>
  <c r="D40" i="18"/>
  <c r="D38" i="18"/>
  <c r="D197" i="19"/>
  <c r="D198" i="19"/>
  <c r="B11" i="19"/>
  <c r="D321" i="18"/>
  <c r="D322" i="18"/>
  <c r="B107" i="29"/>
  <c r="D189" i="18"/>
  <c r="D190" i="18"/>
  <c r="B80" i="29"/>
  <c r="D82" i="18"/>
  <c r="D245" i="18"/>
  <c r="D246" i="18"/>
  <c r="B89" i="29"/>
  <c r="D149" i="22"/>
  <c r="D150" i="22"/>
  <c r="B73" i="29"/>
  <c r="D288" i="24"/>
  <c r="D289" i="24"/>
  <c r="D349" i="18"/>
  <c r="D350" i="18"/>
  <c r="B116" i="29"/>
  <c r="B125" i="29"/>
  <c r="B75" i="29"/>
  <c r="B128" i="29"/>
  <c r="B101" i="29"/>
  <c r="B55" i="29"/>
  <c r="B71" i="29"/>
  <c r="A8" i="16"/>
  <c r="B192" i="29"/>
  <c r="B191" i="29"/>
  <c r="B127" i="29"/>
  <c r="B120" i="29"/>
  <c r="B119" i="29"/>
  <c r="B111" i="29"/>
  <c r="B110" i="29"/>
  <c r="B109" i="29"/>
  <c r="B102" i="29"/>
  <c r="B92" i="29"/>
  <c r="B84" i="29"/>
  <c r="B83" i="29"/>
  <c r="B74" i="29"/>
  <c r="B66" i="29"/>
  <c r="B65" i="29"/>
  <c r="B57" i="29"/>
  <c r="B56" i="29"/>
  <c r="B54" i="29"/>
  <c r="D504" i="20"/>
  <c r="D505" i="20"/>
  <c r="B12" i="20"/>
  <c r="D504" i="24"/>
  <c r="D505" i="24"/>
  <c r="D504" i="18"/>
  <c r="D505" i="18"/>
  <c r="B25" i="29"/>
  <c r="D504" i="26"/>
  <c r="D505" i="26"/>
  <c r="B35" i="29"/>
  <c r="D41" i="18"/>
  <c r="B53" i="29"/>
  <c r="B188" i="29"/>
  <c r="D504" i="22"/>
  <c r="D505" i="22"/>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26" i="29"/>
  <c r="B36" i="29"/>
  <c r="B12" i="24"/>
  <c r="B28" i="29"/>
  <c r="B38" i="29"/>
  <c r="B12" i="22"/>
  <c r="B27" i="29"/>
  <c r="B37" i="29"/>
  <c r="B12" i="26"/>
  <c r="B29" i="29"/>
  <c r="B39" i="29"/>
  <c r="B12" i="18"/>
  <c r="C190" i="17"/>
  <c r="D193" i="17"/>
  <c r="D194" i="17"/>
  <c r="D185" i="17"/>
  <c r="D186" i="17"/>
  <c r="D176" i="17"/>
  <c r="D177" i="17"/>
  <c r="C164" i="17"/>
  <c r="D168" i="17"/>
  <c r="D169" i="17"/>
  <c r="C154" i="17"/>
  <c r="C144" i="17"/>
  <c r="C143" i="17"/>
  <c r="C137" i="17"/>
  <c r="C131" i="17"/>
  <c r="C129" i="17"/>
  <c r="C127" i="17"/>
  <c r="C126" i="17"/>
  <c r="C115" i="17"/>
  <c r="C114" i="17"/>
  <c r="C111" i="17"/>
  <c r="C99" i="17"/>
  <c r="C98" i="17"/>
  <c r="C93" i="17"/>
  <c r="C92" i="17"/>
  <c r="C81" i="17"/>
  <c r="C79" i="17"/>
  <c r="C76" i="17"/>
  <c r="C75" i="17"/>
  <c r="C74" i="17"/>
  <c r="C60" i="17"/>
  <c r="C59" i="17"/>
  <c r="C55" i="17"/>
  <c r="C50" i="17"/>
  <c r="D51" i="17"/>
  <c r="D52" i="17"/>
  <c r="D32" i="17"/>
  <c r="D33" i="17"/>
  <c r="D22" i="17"/>
  <c r="D132" i="17"/>
  <c r="D133" i="17"/>
  <c r="D117" i="17"/>
  <c r="D118" i="17"/>
  <c r="D101" i="17"/>
  <c r="D102" i="17"/>
  <c r="D83" i="17"/>
  <c r="D84" i="17"/>
  <c r="D62" i="17"/>
  <c r="D63" i="17"/>
  <c r="D23" i="17"/>
  <c r="D148" i="17"/>
  <c r="D149" i="17"/>
  <c r="B43" i="29"/>
  <c r="C498" i="16"/>
  <c r="D500" i="16"/>
  <c r="D461" i="16"/>
  <c r="A436" i="16"/>
  <c r="D501" i="16"/>
  <c r="B178" i="29"/>
  <c r="C477" i="16"/>
  <c r="C476" i="16"/>
  <c r="C467" i="16"/>
  <c r="D470" i="16"/>
  <c r="D471" i="16"/>
  <c r="B160" i="29"/>
  <c r="D462" i="16"/>
  <c r="B151" i="29"/>
  <c r="D448" i="16"/>
  <c r="C439" i="16"/>
  <c r="D442" i="16"/>
  <c r="C426" i="16"/>
  <c r="C413" i="16"/>
  <c r="D415" i="16"/>
  <c r="D416" i="16"/>
  <c r="A406" i="16"/>
  <c r="C396" i="16"/>
  <c r="C395" i="16"/>
  <c r="C387" i="16"/>
  <c r="C384" i="16"/>
  <c r="C374" i="16"/>
  <c r="C369" i="16"/>
  <c r="A353" i="16"/>
  <c r="A325" i="16"/>
  <c r="C315" i="16"/>
  <c r="A292" i="16"/>
  <c r="C279" i="16"/>
  <c r="A249" i="16"/>
  <c r="C236" i="16"/>
  <c r="C235" i="16"/>
  <c r="C224" i="16"/>
  <c r="C222" i="16"/>
  <c r="C211" i="16"/>
  <c r="C204" i="16"/>
  <c r="C203" i="16"/>
  <c r="C195" i="16"/>
  <c r="A193" i="16"/>
  <c r="D491" i="16"/>
  <c r="D492" i="16"/>
  <c r="B169" i="29"/>
  <c r="D451" i="16"/>
  <c r="D452" i="16"/>
  <c r="B142" i="29"/>
  <c r="D429" i="16"/>
  <c r="D432" i="16"/>
  <c r="D433" i="16"/>
  <c r="B133" i="29"/>
  <c r="D399" i="16"/>
  <c r="D400" i="16"/>
  <c r="D449" i="16"/>
  <c r="D388" i="16"/>
  <c r="D389" i="16"/>
  <c r="D206" i="16"/>
  <c r="D207" i="16"/>
  <c r="D242" i="16"/>
  <c r="D243" i="16"/>
  <c r="D379" i="16"/>
  <c r="D380" i="16"/>
  <c r="D443" i="16"/>
  <c r="A153" i="16"/>
  <c r="C180" i="16"/>
  <c r="C176" i="16"/>
  <c r="C174" i="16"/>
  <c r="C172" i="16"/>
  <c r="C160" i="16"/>
  <c r="D163" i="16"/>
  <c r="C129" i="16"/>
  <c r="C109" i="16"/>
  <c r="C107" i="16"/>
  <c r="A100" i="16"/>
  <c r="C87" i="16"/>
  <c r="D93" i="16"/>
  <c r="C76" i="16"/>
  <c r="C75" i="16"/>
  <c r="C70" i="16"/>
  <c r="C64" i="16"/>
  <c r="C62" i="16"/>
  <c r="A44" i="16"/>
  <c r="C53" i="16"/>
  <c r="C33" i="16"/>
  <c r="C28" i="16"/>
  <c r="D430" i="16"/>
  <c r="D81" i="16"/>
  <c r="D82" i="16"/>
  <c r="D54" i="16"/>
  <c r="D55" i="16"/>
  <c r="D186" i="16"/>
  <c r="D187" i="16"/>
  <c r="D164" i="16"/>
  <c r="D110" i="16"/>
  <c r="D111" i="16"/>
  <c r="D94" i="16"/>
  <c r="D96" i="16"/>
  <c r="D97" i="16"/>
  <c r="B61" i="29"/>
  <c r="D189" i="16"/>
  <c r="D190" i="16"/>
  <c r="B79" i="29"/>
  <c r="D37" i="16"/>
  <c r="D38" i="16"/>
  <c r="D24" i="16"/>
  <c r="A17" i="16"/>
  <c r="D40" i="16"/>
  <c r="D41" i="16"/>
  <c r="B52" i="29"/>
  <c r="C156" i="17"/>
  <c r="C155" i="17"/>
  <c r="C36" i="17"/>
  <c r="D41" i="17"/>
  <c r="C359" i="16"/>
  <c r="D363" i="16"/>
  <c r="C341" i="16"/>
  <c r="D346" i="16"/>
  <c r="C333" i="16"/>
  <c r="C331" i="16"/>
  <c r="C330" i="16"/>
  <c r="C311" i="16"/>
  <c r="C309" i="16"/>
  <c r="C300" i="16"/>
  <c r="D302" i="16"/>
  <c r="D303" i="16"/>
  <c r="C277" i="16"/>
  <c r="C271" i="16"/>
  <c r="C260" i="16"/>
  <c r="C256" i="16"/>
  <c r="C251" i="16"/>
  <c r="C214" i="16"/>
  <c r="D229" i="16"/>
  <c r="C143" i="16"/>
  <c r="C141" i="16"/>
  <c r="C140" i="16"/>
  <c r="C127" i="16"/>
  <c r="C125" i="16"/>
  <c r="C121" i="16"/>
  <c r="D160" i="17"/>
  <c r="D161" i="17"/>
  <c r="D42" i="17"/>
  <c r="D318" i="16"/>
  <c r="D319" i="16"/>
  <c r="D146" i="16"/>
  <c r="D147" i="16"/>
  <c r="D263" i="16"/>
  <c r="D264" i="16"/>
  <c r="D336" i="16"/>
  <c r="D337" i="16"/>
  <c r="D134" i="16"/>
  <c r="D135" i="16"/>
  <c r="D364" i="16"/>
  <c r="D402" i="16"/>
  <c r="D230" i="16"/>
  <c r="D245" i="16"/>
  <c r="D246" i="16"/>
  <c r="B88" i="29"/>
  <c r="D285" i="16"/>
  <c r="D347" i="16"/>
  <c r="D197" i="17"/>
  <c r="D198" i="17"/>
  <c r="B187" i="29"/>
  <c r="D321" i="16"/>
  <c r="D322" i="16"/>
  <c r="B106" i="29"/>
  <c r="D349" i="16"/>
  <c r="D350" i="16"/>
  <c r="B115" i="29"/>
  <c r="D149" i="16"/>
  <c r="D150" i="16"/>
  <c r="B70" i="29"/>
  <c r="D403" i="16"/>
  <c r="B124" i="29"/>
  <c r="D286" i="16"/>
  <c r="D288" i="16"/>
  <c r="D289" i="16"/>
  <c r="B97" i="29"/>
  <c r="B11" i="17"/>
  <c r="D504" i="16"/>
  <c r="D505" i="16"/>
  <c r="B12" i="16"/>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<sst xmlns="http://schemas.openxmlformats.org/spreadsheetml/2006/main" count="4471" uniqueCount="674">
  <si>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</si>
  <si>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</si>
  <si>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</si>
  <si>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</si>
  <si>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</si>
  <si>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</si>
  <si>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</si>
  <si>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</si>
  <si>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</si>
  <si>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</si>
  <si>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</si>
  <si>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</si>
  <si>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</si>
  <si>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</si>
  <si>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</si>
  <si>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</si>
  <si>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</si>
  <si>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</si>
  <si>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</si>
  <si>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</si>
  <si>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</si>
  <si>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</si>
  <si>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</si>
  <si>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</si>
  <si>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</si>
  <si>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</si>
  <si>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</si>
  <si>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</si>
  <si>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</si>
  <si>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</si>
  <si>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</si>
  <si>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</si>
  <si>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</si>
  <si>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</si>
  <si>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</si>
  <si>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</si>
  <si>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</si>
  <si>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</si>
  <si>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</si>
  <si>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</si>
  <si>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</si>
  <si>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</si>
  <si>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</si>
  <si>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</si>
  <si>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</si>
  <si>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</si>
  <si>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</si>
  <si>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</si>
  <si>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</si>
  <si>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</si>
  <si>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</si>
  <si>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</si>
  <si>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</si>
  <si>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</si>
  <si>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</si>
  <si>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</si>
  <si>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</si>
  <si>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</si>
  <si>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</si>
  <si>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</si>
  <si>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</si>
  <si>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</si>
  <si>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</si>
  <si>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</si>
  <si>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</si>
  <si>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</si>
  <si>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</si>
  <si>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</si>
  <si>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</si>
  <si>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</si>
  <si>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</si>
  <si>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</si>
  <si>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</si>
  <si>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</si>
  <si>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</si>
  <si>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</si>
  <si>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</si>
  <si>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</si>
  <si>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</si>
  <si>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</si>
  <si>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</si>
  <si>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</si>
  <si>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</si>
  <si>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</si>
  <si>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</si>
  <si>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</si>
  <si>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</si>
  <si>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</si>
  <si>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</si>
  <si>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</si>
  <si>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</si>
  <si>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</si>
  <si>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</si>
  <si>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</si>
  <si>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</si>
  <si>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</si>
  <si>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</si>
  <si>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</si>
  <si>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</si>
  <si>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</si>
  <si>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</si>
  <si>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</si>
  <si>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</si>
  <si>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</si>
  <si>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</si>
  <si>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</si>
  <si>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</si>
  <si>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</si>
  <si>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</si>
  <si>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</si>
  <si>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</si>
  <si>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</si>
  <si>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</si>
  <si>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</si>
  <si>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</si>
  <si>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</si>
  <si>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</si>
  <si>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</si>
  <si>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</si>
  <si>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</si>
  <si>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</si>
  <si>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</si>
  <si>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</si>
  <si>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</si>
  <si>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</si>
  <si>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</si>
  <si>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</si>
  <si>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</si>
  <si>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</si>
  <si>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</si>
  <si>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</si>
  <si>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</si>
  <si>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</si>
  <si>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</si>
  <si>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</si>
  <si>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</si>
  <si>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</si>
  <si>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</si>
  <si>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</si>
  <si>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</si>
  <si>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</si>
  <si>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</si>
  <si>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</si>
  <si>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</si>
  <si>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</si>
  <si>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</si>
  <si>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</si>
  <si>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</si>
  <si>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</si>
  <si>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</si>
  <si>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</si>
  <si>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</si>
  <si>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</si>
  <si>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</si>
  <si>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</si>
  <si>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</si>
  <si>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</si>
  <si>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</si>
  <si>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</si>
  <si>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</si>
  <si>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</si>
  <si>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</si>
  <si>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</si>
  <si>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</si>
  <si>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</si>
  <si>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</si>
  <si>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</si>
  <si>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</si>
  <si>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</si>
  <si>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</si>
  <si>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</si>
  <si>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</si>
  <si>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</si>
  <si>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</si>
  <si>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</si>
  <si>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</si>
  <si>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</si>
  <si>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</si>
  <si>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</si>
  <si>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</si>
  <si>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</si>
  <si>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</si>
  <si>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</si>
  <si>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</si>
  <si>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</si>
  <si>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</si>
  <si>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</si>
  <si>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</si>
  <si>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</si>
  <si>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</si>
  <si>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</si>
  <si>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</si>
  <si>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</si>
  <si>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</si>
  <si>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</si>
  <si>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</si>
  <si>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</si>
  <si>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</si>
  <si>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</si>
  <si>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</si>
  <si>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</si>
  <si>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</si>
  <si>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</si>
  <si>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</si>
  <si>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</si>
  <si>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</si>
  <si>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</si>
  <si>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</si>
  <si>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</si>
  <si>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</si>
  <si>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</si>
  <si>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</si>
  <si>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</si>
  <si>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</si>
  <si>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</si>
  <si>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</si>
  <si>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</si>
  <si>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</si>
  <si>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</si>
  <si>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</si>
  <si>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</si>
  <si>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</si>
  <si>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</si>
  <si>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</si>
  <si>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</si>
  <si>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</si>
  <si>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</si>
  <si>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</si>
  <si>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</si>
  <si>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</si>
  <si>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</si>
  <si>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</si>
  <si>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</si>
  <si>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</si>
  <si>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</si>
  <si>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</si>
  <si>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</si>
  <si>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</si>
  <si>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</si>
  <si>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</si>
  <si>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</si>
  <si>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</si>
  <si>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</si>
  <si>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</si>
  <si>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</si>
  <si>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</si>
  <si>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</si>
  <si>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</si>
  <si>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</si>
  <si>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</si>
  <si>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</si>
  <si>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</si>
  <si>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</si>
  <si>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</si>
  <si>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</si>
  <si>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</si>
  <si>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</si>
  <si>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</si>
  <si>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</si>
  <si>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</si>
  <si>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</si>
  <si>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</si>
  <si>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</si>
  <si>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</si>
  <si>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</si>
  <si>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</si>
  <si>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</si>
  <si>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</si>
  <si>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</si>
  <si>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</si>
  <si>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</si>
  <si>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</si>
  <si>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</si>
  <si>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</si>
  <si>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</si>
  <si>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</si>
  <si>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</si>
  <si>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</si>
  <si>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</si>
  <si>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</si>
  <si>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</si>
  <si>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</si>
  <si>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</si>
  <si>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</si>
  <si>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</si>
  <si>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</si>
  <si>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</si>
  <si>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</si>
  <si>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</si>
  <si>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</si>
  <si>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</si>
  <si>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</si>
  <si>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</si>
  <si>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</si>
  <si>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</si>
  <si>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</si>
  <si>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</si>
  <si>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</si>
  <si>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</si>
  <si>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</si>
  <si>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</si>
  <si>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</si>
  <si>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</si>
  <si>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</si>
  <si>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</si>
  <si>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</si>
  <si>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</si>
  <si>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</si>
  <si>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</si>
  <si>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</si>
  <si>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</si>
  <si>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</si>
  <si>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</si>
  <si>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</si>
  <si>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</si>
  <si>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</si>
  <si>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</si>
  <si>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</si>
  <si>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</si>
  <si>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</si>
  <si>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</si>
  <si>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</si>
  <si>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</si>
  <si>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</si>
  <si>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</si>
  <si>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</si>
  <si>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</si>
  <si>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</si>
  <si>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</si>
  <si>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</si>
  <si>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</si>
  <si>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</si>
  <si>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</si>
  <si>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</si>
  <si>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</si>
  <si>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</si>
  <si>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</si>
  <si>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</si>
  <si>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</si>
  <si>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</si>
  <si>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</si>
  <si>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</si>
  <si>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</si>
  <si>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</si>
  <si>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</si>
  <si>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</si>
  <si>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</si>
  <si>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</si>
  <si>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</si>
  <si>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</si>
  <si>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</si>
  <si>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</si>
  <si>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</si>
  <si>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</si>
  <si>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</si>
  <si>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</si>
  <si>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</si>
  <si>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</si>
  <si>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</si>
  <si>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</si>
  <si>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</si>
  <si>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</si>
  <si>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</si>
  <si>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</si>
  <si>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</si>
  <si>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</si>
  <si>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</si>
  <si>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</si>
  <si>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</si>
  <si>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</si>
  <si>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</si>
  <si>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</si>
  <si>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</si>
  <si>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</si>
  <si>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</si>
  <si>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</si>
  <si>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</si>
  <si>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</si>
  <si>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</si>
  <si>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</si>
  <si>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</si>
  <si>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</si>
  <si>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</si>
  <si>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</si>
  <si>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</si>
  <si>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</si>
  <si>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</si>
  <si>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</si>
  <si>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</si>
  <si>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</si>
  <si>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</si>
  <si>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</si>
  <si>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</si>
  <si>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</si>
  <si>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</si>
  <si>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</si>
  <si>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</si>
  <si>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</si>
  <si>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</si>
  <si>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</si>
  <si>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</si>
  <si>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</si>
  <si>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</si>
  <si>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</si>
  <si>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</si>
  <si>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</si>
  <si>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</si>
  <si>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</si>
  <si>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</si>
  <si>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</si>
  <si>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</si>
  <si>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Bizerte</t>
  </si>
  <si>
    <t>Dr Hend KAMOUN</t>
  </si>
  <si>
    <t>Directeur magasin et chefs rayons</t>
  </si>
  <si>
    <t>assurer l'enregistrement du contrôle à la reception des produits charcuterie et fromages livrés par l'entrepot</t>
  </si>
  <si>
    <t>Absence d'un préau, les alentours délaissées s'opposent au maintien de la propreté à ce niveau.</t>
  </si>
  <si>
    <t>Manque d'enregistrement des températures a cœur des produits exposés et la température du linéaire. La fiche d'enregistrement utilisée ne correspond pas a la derniere version</t>
  </si>
  <si>
    <t>l'instruction des horaires de desinfection est affichée au labo</t>
  </si>
  <si>
    <t>deux produits différents portant étiquettes fournisseur et carrefour avec le même nom de produit sable carré et la même composition  avec absence d’indication de sesam (allergène majeur) sur l’un des produits
Le sésame présent au niveau du produit n'était pas mentionné sur la liste des ingrédients du 'Kaak dattes' (fournisseur: Essaâda). Aviser le fournisseur sur cet écart.</t>
  </si>
  <si>
    <t>durée de vie du produit cookies chocolat est un mois sur l'étiquette carrefour alors qu'elle est de 8jours sur l'étiquette fournisseur</t>
  </si>
  <si>
    <t>le panier de friture est usé avec risque de contamination des produits par un corps étranger</t>
  </si>
  <si>
    <t>la table d'exposition des produits panés et rotis est tres sale, les grilles de reprise d’air sont couverts par du papier aluminum ce qui empêche la circulation de l’air</t>
  </si>
  <si>
    <t>les mêmes valeurs des paramètres d’exposition sont enregistrés tous les jours pour le poulet roti
manque d'enregistrement des durées d'exposition pour les produits cuits l'apres midi</t>
  </si>
  <si>
    <t>manque d'enregistrement des parametres de cuisson pour les produits cuits l'apres midi</t>
  </si>
  <si>
    <t>absence de tracabilité pour les sandwichs</t>
  </si>
  <si>
    <t>utilisation d'un dosage erroné de l'eau de javel pour la desinfection 1/4 gobelet pour 20 L d'eau (formation faite sur place)</t>
  </si>
  <si>
    <t>Revêtement usé du meuble d'exposition à froid.
Les poignées des portières de la rôtissoire étaient démontées.</t>
  </si>
  <si>
    <t>le personnel ne maitrise pas l'enregistrement de température à cœur d'un produit frais (formation faite sur place)</t>
  </si>
  <si>
    <t>manque de col de cigne pour le robinet de la plonge au rayon traiteur</t>
  </si>
  <si>
    <t>Le thermomètre était partagé avec le rayon traiteur: risque de contamination par la flore pathogène présente au sein des produits crus. Prévoir un thermomètre pour le rayon charcuteries/fromages.</t>
  </si>
  <si>
    <t>Les thermomètres afficheurs du meuble fromage sont non fonctionnels, température verifiée au meuble est 2,7°C</t>
  </si>
  <si>
    <t>température verifiée au niveau chambre froide est 1,8°C</t>
  </si>
  <si>
    <t>les barquettes de merguez portant etiquettes viande hachée au linéaire</t>
  </si>
  <si>
    <t>manque de tracabilité pour certains articles en LS exemple: poulet aplati, osso bocco, chiken wings, foie de bœuf, une formation a été faite pour l'utilisation des nouvelles fiches de tracabilité</t>
  </si>
  <si>
    <t>le poussoir est sale depuis la veille vu la coupure d'eau</t>
  </si>
  <si>
    <t>thermometre Afficheur du linéaire non fonctionnel, température verifiée 4,7°C et température affichée 2°C</t>
  </si>
  <si>
    <t>Présence de nombreuses fissures sur le billot</t>
  </si>
  <si>
    <t>Développement de rouille sur le revêtement mural de la fabrique de glace</t>
  </si>
  <si>
    <t>manque de glaçage des produits sur l’étal</t>
  </si>
  <si>
    <t>Thermometre à sonde non fonctionnel</t>
  </si>
  <si>
    <t>absence d'enregistrement des températures de la chambre froide</t>
  </si>
  <si>
    <t xml:space="preserve">manque d'indication de la température de conservation sur l'étiquette salade annanas sodea </t>
  </si>
  <si>
    <t>Améliorer le rangement de la réserve sèche.</t>
  </si>
  <si>
    <t>Entreposage des sacs du sucre sur une palette en bois déposée dans la zone de réception</t>
  </si>
  <si>
    <t>1/ Présence de crevasses au niveau du sol. 
2/ La réserve est étroite. Pour assurer le maintien de la propreté et améliorer le rangement à ce niveau, des étagères supplémentaires seront efficaces.</t>
  </si>
  <si>
    <t>Manque d'enregistrement des températures chambre froide negative</t>
  </si>
  <si>
    <t>Manque d'enregistrement des températures des meubles surgelés</t>
  </si>
  <si>
    <t>Deux thermometres afficheurs au meuble surgelés non fonctionnels, et trois thermometres afficheurs au meuble refrigéré non fonctionnels</t>
  </si>
  <si>
    <t>Portière du meuble d'exposition des légumes surgelés difficilement ouverte.</t>
  </si>
  <si>
    <t>température verifiée dans la chambre froide positive 4,5°C et celle affichée 3,5°C</t>
  </si>
  <si>
    <t>Absence de papier essuie-mains dans les sanitaires des femmes. Le papier essuie-mains n'était pas également disponible dans les sanitaires des hommes.</t>
  </si>
  <si>
    <t>Manque de pommeau de douche dans les douches pour homme</t>
  </si>
  <si>
    <t>Absence de distributeur savon dans les sanitaires des femmes, celui des sanitaires des hommes était brisé.</t>
  </si>
  <si>
    <t>Absence d'un distributeur papier essuie-mains dans le laboratoire boucherie, celui de la pâtisserie était brisé.</t>
  </si>
  <si>
    <t>Absence d'un post lave-mains dans le laboratoire traiteur.</t>
  </si>
  <si>
    <t>Les DEIV au niveau des rayons fleg et charcuteries fromages étaient au dessus des meubles d'exposition: risque de chute dans les produits exposés.</t>
  </si>
  <si>
    <t>1/Entreposage des déchets en plastique dans la zone de réception.
2/Les circuits d'évacuation des déchets et de réception de la matière première étaient confondus.</t>
  </si>
  <si>
    <t>revoir la fiche de plan d'action</t>
  </si>
  <si>
    <t>plan de formation non recu</t>
  </si>
  <si>
    <t>présence de givre au niveau évaporateur du local poubelle boucherie. Absence d'un local des déchets, les ordures étaient collectées dans un bac en face de la porte du quai.</t>
  </si>
  <si>
    <t>La seule station de nettoyage présente était au niveau de la boucherie. Manque de support pour bidon de produit de N/D</t>
  </si>
  <si>
    <t>Développement de rouille sur le revêtement mural de la fabrique de glace et de la chambre froide poissons</t>
  </si>
  <si>
    <t>Dr Mejed Heni - M. Bilel Hamdi</t>
  </si>
  <si>
    <t>M. Mohamed Hanchi DM + M. Slah et chefs rayons</t>
  </si>
  <si>
    <t>La chambre froide des produits surgelés n'était pas propre. Les déchets d'emballages traînaient par terre.</t>
  </si>
  <si>
    <t>Les baguettes semi cuites du fournisseur Hlima farhat n'étaient pas identifiées.</t>
  </si>
  <si>
    <t>Utiliser la nouvelle version de la fiche d'enregistrement</t>
  </si>
  <si>
    <t>Les DF et les DLC doivent impérativement figurer sur les étiquettes.  Renforcer les contrôles avant exposition</t>
  </si>
  <si>
    <t>Respecter le remplissage des cases du tableau.
Utiliser les versions en vigueur depuis le portail.</t>
  </si>
  <si>
    <t>Le 25/05 et le 26/05 les températures à cœur n'étaient pas enregistrées. L'opérateur a enregistré les températures des équipements de cuisson</t>
  </si>
  <si>
    <t>Enregistrer les températures de fin de cuisson au cœur du produit.</t>
  </si>
  <si>
    <t>L'huile n'avait pas été filtrée la veille. Ceci contribue à sa dégradation rapide.</t>
  </si>
  <si>
    <t>Adopter le nouveau mode d'enregistrement (P ou S/P) quotidiennement.</t>
  </si>
  <si>
    <t>Utilisation de produits de ménage</t>
  </si>
  <si>
    <t>Les grilles du meuble froid sont protégées par du papier aluminium, ce qui empêche la circulation de l'air.</t>
  </si>
  <si>
    <t xml:space="preserve">Certains boudins de charcuteries et de sac de fromage râpé entamés n'étaient pas identifiés. </t>
  </si>
  <si>
    <t>Identifier les dates d'ouverture de chaque produit.</t>
  </si>
  <si>
    <t>Réemballage des fromages Affumicato et Masdam frico le 27/05</t>
  </si>
  <si>
    <t>Le réemballage est interdit. Les durées de vie peuvent être revues à la hausse.</t>
  </si>
  <si>
    <t>Le port d'épingle sur les voiles est interdit.</t>
  </si>
  <si>
    <t>Utilisation de produits ménagers</t>
  </si>
  <si>
    <t>Adopter le nouveau mode d'enregistrement (P ou S/P)</t>
  </si>
  <si>
    <t>Le port du badge est obligatoire</t>
  </si>
  <si>
    <t>Stockage de yaourt périmé depuis 1 jour.</t>
  </si>
  <si>
    <t>La fiche originale a été changée avant utilisation. Cette pratique est interdite. Les quantités ne sont pas enregistrées.</t>
  </si>
  <si>
    <t>Port de casquette avec le Logo Carrefur cousu au dessus</t>
  </si>
  <si>
    <t>Adopter le nouveau mode d'enregistrement (p ou S/P), quotidiennement</t>
  </si>
  <si>
    <t>La réserve n'était pas propre en général</t>
  </si>
  <si>
    <t>Les étagères nécessitent un nettoyage approfondi</t>
  </si>
  <si>
    <t>Les produits de casse étaient mal rangés: stockage au sol, accumulation de quantités.</t>
  </si>
  <si>
    <t>Adopter le nouveau mode d'enregistrement (P ou S/P) quotidiennement</t>
  </si>
  <si>
    <t>Un sac de farine de riz était périmé depuis le 29/04/2017</t>
  </si>
  <si>
    <t>Vu l'étroitesse des lieux, le sucre est rempli à l'entrée des marchandises, le sol n'était pas propre, des mégots de cigarettes par terre et accumulation des déchets non loin. Utilisation d'une palette en bois.</t>
  </si>
  <si>
    <t>Attente d'une palette de yaourt à température ambiante avant exposition.</t>
  </si>
  <si>
    <t>Le chef rayon portait un pantalon et des chaussures personnelles.</t>
  </si>
  <si>
    <t>Renforcer le nettoyage</t>
  </si>
  <si>
    <t>Manque de louches pour certains produits</t>
  </si>
  <si>
    <t>Nettoyer les DEIV</t>
  </si>
  <si>
    <t>Le porte de la réception est maintenue ouverte</t>
  </si>
  <si>
    <t>Les huiles usagées n'étaient pas dentifiées</t>
  </si>
  <si>
    <t>Préciser les horaires exact d'évacuation des déchets
Entreposage des déchets de plastique dans la zone de réception</t>
  </si>
  <si>
    <t xml:space="preserve">Prévoir des instructions clairement affichées dans les locaux de travail. </t>
  </si>
  <si>
    <t>Assurer une organisation documentaire dans la pâtisserie</t>
  </si>
  <si>
    <t>Le carnet des réclamation n'était pas disponible.</t>
  </si>
  <si>
    <t>La portière n'était pas étanche</t>
  </si>
  <si>
    <t>Sol crevassé</t>
  </si>
  <si>
    <t>Le sol est écaillé</t>
  </si>
  <si>
    <t>Eclairage insuffisant dans la réserve</t>
  </si>
  <si>
    <t>Les couvercles ne permettent pas une protection des fuites du froid</t>
  </si>
  <si>
    <t>Eclairage faible</t>
  </si>
  <si>
    <t>Les canaux d'évacuation des fumées des fours sont déchirés</t>
  </si>
  <si>
    <t>Réparer ces éléments</t>
  </si>
  <si>
    <t>Un nettoyage est à prévoir</t>
  </si>
  <si>
    <t>Sol écaillé</t>
  </si>
  <si>
    <t>Les grilles de soufflage de l'air dans le meuble des sandwiches sont rouillées</t>
  </si>
  <si>
    <t>Des traces de rouilles avaient été constatées au sol</t>
  </si>
  <si>
    <t>Les viandes hachées étaient à 8°C et plus</t>
  </si>
  <si>
    <t>Renforcer le froid</t>
  </si>
  <si>
    <t>Les meubles étaient à 4°C</t>
  </si>
  <si>
    <t>Fournir les éléments nécessaires</t>
  </si>
  <si>
    <t>Le distributeur de la poissonnerie n'est pas fonctionnel</t>
  </si>
  <si>
    <t>DEIV trop proches des rayons charcuteries</t>
  </si>
  <si>
    <t>La fermeture de la porte de la réception n'était pas étanche</t>
  </si>
  <si>
    <t>Le couvercle de la fosse n'était pas remis en place</t>
  </si>
  <si>
    <t>Retour d'eaux usées depuis la fosse dans les douches</t>
  </si>
  <si>
    <t>Réparer les pompes et installer un système de drainage</t>
  </si>
  <si>
    <t>Des traces de rouille au sol avaient été constatées
Développement de rouille sur la machine à glace</t>
  </si>
  <si>
    <t>Absents dans les vestiaires</t>
  </si>
  <si>
    <t>Taux de réalisation du plan d'action précédent</t>
  </si>
  <si>
    <t>Quelques étagères étaient écaillées</t>
  </si>
  <si>
    <t>Le dessus du laboratoire et des la chambre froide n'étaient pas accessibles pour le nettoyage</t>
  </si>
  <si>
    <t>Sol écaillé de devant la chambre froide et le laboratoire</t>
  </si>
  <si>
    <t>Les n° des lots ainsi que les DLC des matières premières ne sont pas inscrits. Les dates d'ouvertures et de fin d'utilisation des cartons ne sont pas inscrits. La traçabilité ne peut être suivie en ces conditions.
La traçabilité des matières premières est enregistrée sur des feuilles de cahier déchirées.</t>
  </si>
  <si>
    <t>Le remplissage des cases doit être quotidien. Adopter le nouveau mode de remplissage: P ou S/P</t>
  </si>
  <si>
    <t xml:space="preserve">Les sablés carrés emballés à Carrefour n'étaient pas dotés de DLC (photo)
Les DF des Kaaks dattes de la maison Essada ne sont pas lisibles. </t>
  </si>
  <si>
    <t>La friteuse n'était pas propre; des souillures de la veille persistaient sur l'égouttoir.</t>
  </si>
  <si>
    <t>Durée d'exposition des produits</t>
  </si>
  <si>
    <t xml:space="preserve">Glaçages étiquetage des produits </t>
  </si>
  <si>
    <t>La réserve était mal rangée. Certains produits traînaient par terre, des produits de différentes catégories étaient stockés côte à côte.</t>
  </si>
  <si>
    <t>Les tableaux ont été modulés. Cette pratique est interdite.</t>
  </si>
  <si>
    <t xml:space="preserve">Absence d'odeur nauséabonde </t>
  </si>
  <si>
    <t>Les poignées de la rôtissoire étaient démontées</t>
  </si>
  <si>
    <t>Les caisses des produits n'étaient pas identifiées</t>
  </si>
  <si>
    <t>Inscrire la date de réception des produits</t>
  </si>
  <si>
    <t>Renforcer le nettoyage de la zone de réception.</t>
  </si>
  <si>
    <t>Accumulation de déchets en plastique et des cartons, et présence de mégots de cigarettes au niveau du monte-charges.</t>
  </si>
  <si>
    <t>Les caisses n'étaient pas rangées.</t>
  </si>
  <si>
    <t xml:space="preserve">La propreté était insatisfaisante. </t>
  </si>
  <si>
    <t>Les meubles positives étaient à 2°C, 3°C et 6°C.</t>
  </si>
  <si>
    <t>Le laboratoire était à 18°C.</t>
  </si>
  <si>
    <t>Le meuble était à 4°C.</t>
  </si>
  <si>
    <t>T(affichée) fromages: 5,8°C 
T(mesurée) fromages: 7,3°C
T(affichée) charcuteries: 4,3°C
T(mesurée) fromages: 4,9°C</t>
  </si>
  <si>
    <t>La température à cœur des produits était 7,2°C</t>
  </si>
  <si>
    <t>La tempéraure était 2,2°C.</t>
  </si>
  <si>
    <t>La température de stockage était           -19°C.</t>
  </si>
  <si>
    <t>La température à cœur de poissons était 1,5°C</t>
  </si>
  <si>
    <t>Développement de rouille dans la fabrique de glace.</t>
  </si>
  <si>
    <t>Remplacer la lampe non fonctionnelle au-dessus du stand.</t>
  </si>
  <si>
    <t xml:space="preserve">Accumulation de déchets divers, de cartons et de plastique. </t>
  </si>
  <si>
    <t xml:space="preserve">Les produits de casse n’étaient pas rangés
</t>
  </si>
  <si>
    <t>Absence de piques prix pour les poissons de soupe et la tête de pagre.</t>
  </si>
  <si>
    <t>Réemballage d'un paquet de seiche surgelée suite à la déchirure de l'emballage. Il y a prolongement de la durée de vie. Refilmer le paquet en maintenant l'étiquette initiale.</t>
  </si>
  <si>
    <t>Chefs rayons</t>
  </si>
  <si>
    <t>Le chef réception est remplacé momentanément par le chef PGC; manque d'enregistrement du contrôle a la reception des produits entrepot reçus la veille, le contrôle de la température de l'engin doit etre faite avant arrêt du moteur</t>
  </si>
  <si>
    <t>renforcer le nettoyage desinfection du monte charge</t>
  </si>
  <si>
    <t>sol crevassé</t>
  </si>
  <si>
    <t>les deux produits (tarte crumble aux pommes et pain a l’ancienne rond) sont cuits sur place et  leur étiquette porte la mention décongelé à ne pas recongeler. Tarte citron 6/8 :étiquette fournisseur décollé,
paninis du fournisseur hlima présentant des traces de corps étrangers,</t>
  </si>
  <si>
    <t>identifier les produits en cours de décongélation par la date de sortie de la chambre froide négative</t>
  </si>
  <si>
    <t>présence de gouttelettes d’eau au niveau du linéaire</t>
  </si>
  <si>
    <t>Les lampes ne sont pas protégées</t>
  </si>
  <si>
    <t>pas de climatisation</t>
  </si>
  <si>
    <t>Les grilles du meuble froid sont protégées par du papier aluminium, ce qui empêche la circulation de l'air. Renforcer le nettoyage de la table d'exposition</t>
  </si>
  <si>
    <t>le jambon fumé mliha n'est plus sous vide</t>
  </si>
  <si>
    <t>saucisse à l'ail chahia non tracé le jour de son ouverture 18/07/17</t>
  </si>
  <si>
    <t xml:space="preserve">cumul de déchets et débris de charcuterie  sur le bord de la table de découpe </t>
  </si>
  <si>
    <t>Les grilles de reprise d'air du meuble charcuterie sont rouillées</t>
  </si>
  <si>
    <t>néon non fonctionnel de la chambre froide et les trois lampes du rayon sont non fonctionnels</t>
  </si>
  <si>
    <t xml:space="preserve">Thermomètre afficheur du linéaire fromage est non fonctionnel, température vérifiée est 4°C </t>
  </si>
  <si>
    <t>pour les CHICKEN WINGS emballés le 25/07/17 : la DLC carrefour 30/07/17 dépasse la DLC fournisseur 28/07/17, ce produit a été accepté par le magasin le 25/07/17 (sa date de fabrication est le 22/07/17)</t>
  </si>
  <si>
    <t>Thermomètre afficheur du linéaire volaille LS est non fonctionnel</t>
  </si>
  <si>
    <t>assurer l'enregistrement de tracabilité correctement en respectant le contenu de chaque colonne</t>
  </si>
  <si>
    <t>uniquement les certificats de salubrité viandes rouges sont conservés en boucherie</t>
  </si>
  <si>
    <t>température chambre froide volailles est 4,7°C</t>
  </si>
  <si>
    <t>Plinthe de l'entrée de la chambre froide ébréchée</t>
  </si>
  <si>
    <t>pas de produits stockés</t>
  </si>
  <si>
    <t>manque de glacage des produits sur l'étal</t>
  </si>
  <si>
    <t>manque de balisage de certains produits marbré, saupe, baliste</t>
  </si>
  <si>
    <t>La température à cœur de poissons était 1°C</t>
  </si>
  <si>
    <t>entreposage de l'huile d'olive dans la zone retrait</t>
  </si>
  <si>
    <t>les 6 lampes sont non fonctionelles</t>
  </si>
  <si>
    <t>remplacer les lampes grillées</t>
  </si>
  <si>
    <t>Présence de plusieurs mouches au niveau traiteur et charcuterie</t>
  </si>
  <si>
    <t>les sacs de sucres entreposés sur la palette en bois et celui entamé est à même le sol</t>
  </si>
  <si>
    <t>Présence d'une tablette milka périmée DLC 04/07/17</t>
  </si>
  <si>
    <t>Renforcer le contrôle de DLC</t>
  </si>
  <si>
    <t>renforcer le contrôle de DLC</t>
  </si>
  <si>
    <t>Joint de la porte de la chambre froide positive est usé et décollé</t>
  </si>
  <si>
    <t>présence de plusieurs sachets de batonnets de sésame non retirés du linéaire dont la DLC est 27/07/17</t>
  </si>
  <si>
    <t>Absence de papier essuie-mains et savon liquide dans les sanitaires</t>
  </si>
  <si>
    <t>mettre en place papier et savon liquide</t>
  </si>
  <si>
    <t>les résultats d'analyses microbiologiques réalisées pour les prélèvements du 18/07/17 non encore reçus par le magasin</t>
  </si>
  <si>
    <t>le traitement des réclamations clients est fait oralement</t>
  </si>
  <si>
    <t>Les résultats d'analyses coproparasitologiques réalisées mais les résultats ne sont pas disponibles au magasin. La fiche des visites médicales non datée par le médecin de travail</t>
  </si>
  <si>
    <t>Absents dans les vestiaires femmes</t>
  </si>
  <si>
    <t>fuite d'eau au niveau poste lave main charcuterie traiteur</t>
  </si>
  <si>
    <t>Développement de rouille sur la machine à glace</t>
  </si>
  <si>
    <t>absence de lumière dans le local déchets boucherie</t>
  </si>
  <si>
    <t>dépôt de givre au niveau de l'évaporateur chambre froide viandes et du meuble arrière charcuterie</t>
  </si>
  <si>
    <t>renforcer le contrôle des DLC produits a l'acceptation</t>
  </si>
  <si>
    <t>Remplacer la lampe grillée dans la chambre froide.</t>
  </si>
  <si>
    <t>Développement de moisissures dans les bordures de la chambre froide.</t>
  </si>
  <si>
    <t>Présence de piqûres de moisissures sur les affiches de la boucherie.</t>
  </si>
  <si>
    <t>T° labo 12°C</t>
  </si>
  <si>
    <t>Port de pantalon de ville</t>
  </si>
  <si>
    <t>T° labo 13°C- 15°C; vérifier la capacité de refroidissement de l'évaporateur.</t>
  </si>
  <si>
    <t>T° meuble 5°C</t>
  </si>
  <si>
    <t>Détérioration des miroirs décoratifs des meubles froids.</t>
  </si>
  <si>
    <t xml:space="preserve">Le thermomètre à sonde n'était pas disponible le jour de l'audit. </t>
  </si>
  <si>
    <t>Présence de fuite au niveau de l'évier de la pâtisserie.</t>
  </si>
  <si>
    <t>Absence de local déchets</t>
  </si>
  <si>
    <t>Le revêtement du sol de la chambre froide est écaillé.</t>
  </si>
  <si>
    <t>Il s'agit d'un terminal de cuisson</t>
  </si>
  <si>
    <t>Les échantillons vérifiés étaient conformes.</t>
  </si>
  <si>
    <t>Absence de thermomètre au rayon PLS.</t>
  </si>
  <si>
    <t>Présence de forte odeur de remugle dans le laboratoire.</t>
  </si>
  <si>
    <t>Utiliser la fiche en vigueur pour le contrôle à la réception des produits de la mer.
Accepter les produits qui répondent aux températures réglementaires.</t>
  </si>
  <si>
    <t>Absence de distributeurs de papiers essuie-mains aux sanitaires.</t>
  </si>
  <si>
    <t xml:space="preserve">Bien que les produits casse ont été identifiés, on note que certains produits PLS étaient maintenus à température ambiante. </t>
  </si>
  <si>
    <t xml:space="preserve">Taux d'hygrométrie 50% </t>
  </si>
  <si>
    <t>Revoir le fonctionnement électrique du meuble.
Fixer le couvercle du meuble.</t>
  </si>
  <si>
    <t>Présence de poussière sur les bouteilles d'huile d'olive.</t>
  </si>
  <si>
    <t>Procéder à un traitement anti rouille pour ces équipements.</t>
  </si>
  <si>
    <t>Exposition des boites d'anchois dans le meuble froid des légumes 4 ème gamme.</t>
  </si>
  <si>
    <t>Exposition des morceaux de potiron, découpé au magasin et emballés , sans collage d(étiquettes de balance.</t>
  </si>
  <si>
    <t>T° meuble surgelé -19°C.</t>
  </si>
  <si>
    <t>T° salade méchouia 6,4°C</t>
  </si>
  <si>
    <t>T° meuble fromage 3,8°C</t>
  </si>
  <si>
    <t>L'afficheur du meuble fromage est illisible.</t>
  </si>
  <si>
    <t>Assurer la traçabilité correcte des poulets rôtis.</t>
  </si>
  <si>
    <t>Etat de propreté de la friteuse était insatisfaisant.</t>
  </si>
  <si>
    <t>Présence de rouille sur les murs de la chambre froide poissonnerie, sur l'évaporateur de la chambre froide négative de la pâtisserie.
Présence de rouille sur les étagères de conserve.
Présence de rouille sur les grilles d'aération et le revêtement interne des meubles traiteur, fromage/ charcuterie et le meuble d'exposition des légumes.</t>
  </si>
  <si>
    <t>Le système à pédale de la poubelle de la poissonnerie est abimé.</t>
  </si>
  <si>
    <t>Absence de dispositif de savon liquide au rayon poissonnerie.</t>
  </si>
  <si>
    <t>Absence de papier essuie-mains.</t>
  </si>
  <si>
    <t>Présence d'odeur de regard dans le rayon poissonnerie.</t>
  </si>
  <si>
    <t>Renforcer le nettoyage du meuble et derrière le meuble.</t>
  </si>
  <si>
    <t>Absence de source d'eau sous pression dans la zone de réception.</t>
  </si>
  <si>
    <t>Mme Meriam CHOUCHENE &amp; Mr. Dhia MECHLAOUI</t>
  </si>
  <si>
    <t xml:space="preserve">Protection des grilles du meuble froid par du papier aluminium, ce qui pourrait empêcher  la circulation correcte de l'air. Interdire cette pratique. </t>
  </si>
  <si>
    <t>Renforcer le contrôle des DLC.</t>
  </si>
  <si>
    <t>Utilisation d'une fiche de contrôle à la réception des produits de la mer qui n'appartient pas à la charte documentaire.
Réception de certaines marchandises périssables dont la température ne correspondait pas aux températures exigées. (exp produits de la mer surgelés 'Mahjoub' acceptés à une température à cœur -12,5°C)</t>
  </si>
  <si>
    <t>Après vérification de la traçabilité du 10/10/2017: le nombre de poulets destinés à la cuisson était  12 , le nombre mentionné au cadencier était 10 et le nombre vendu au Hitparade est 6. L'enregistrement de casse de mentionnait pas la différence.
La traçabilité du 11/10/2017 montrait que 10 poulets ont été destinés à la cuisson, ainsi que 10 mentionnés au cadencier mais 13 vendus au hit parade.</t>
  </si>
  <si>
    <t>Absence d'étiquette sur un pot de ricotta prêt à la vente. La DLC de ce produit ne pourrait être vérifiée.</t>
  </si>
  <si>
    <t>Plusieurs plateaux en MD,  prêts à l'utilisation, étaient ébréchés; le nettoyage de ces éléments devient difficile. On note ainsi la possibilité de contamination des produits par les bris de fibres. Remplacer ces équipements par du matériau apte à cet effet.</t>
  </si>
  <si>
    <t>Absence de l'enregistrement de réception des produits au rayon.
Traçabilité de fabrication du 10/10/2017 : après vérification des documents de traçabilité on note: la fabrication de 14Kg de viande hachée et la vente de 10kg  avec 2kg 784g de casse. On note l'absence de traçabilité de 1kg 300g
Absence d'étiquette fournisseur du poulet aplati 'Mazraa' ; la DLC du fournisseur ne pourra être vérifiée et suivie.</t>
  </si>
  <si>
    <t>Assurer le remplissage des fiche de réception des produits au rayon boucherie/ volaillerie.
Assurer la traçabilité de la quantité exacte utilisée pour la viande hachée.
Garder les étiquettes des fournisseurs pour une meilleure traçabilité des produits frais.</t>
  </si>
  <si>
    <t xml:space="preserve">Respect des durées de vie des produits trad. exposés dans le stand </t>
  </si>
  <si>
    <t xml:space="preserve">Glaçage étiquetage des produits </t>
  </si>
  <si>
    <t>Dépassement de la durée de vie d'un paquet de jus Nectar 'Don Simon' (DLUO 08/07/2017).</t>
  </si>
  <si>
    <t>Le suivi mensuel de la température ambiante des enceintes frigorifiques n'était pas réalisé.
Utilisation d'une ancienne version pour la fiche de suivi.</t>
  </si>
  <si>
    <t>Le conteneur de déchet, appartenant à un collecteur de déchet privé, était dépourvu de couvercle ou autre protection. La collecte des ordures est réalisée à une fréquence d'une fois/ semaine. Ceci a engendré une présence excessive de chats et d'insectes volants au alentours de la zone. Avertir le fournisseur de service sur cet écart.</t>
  </si>
  <si>
    <t>Présence de piqûres de moisissures sur le revêtement interne du meuble des yaourts et des toiles d'araignées derrière le meuble.  Présence d'eau stagnante dégageant une odeur nauséabonde.</t>
  </si>
  <si>
    <t>Présence des crevasses au sol du quai de réception.</t>
  </si>
  <si>
    <t>Revêtement du sol écaillé</t>
  </si>
  <si>
    <t>Chambre froide FLEG.</t>
  </si>
  <si>
    <t>Assurer la fermeture des portes des locaux techniques (local évaporateurs et local armoires électriques)</t>
  </si>
  <si>
    <t>Les DEIV des rayons traiterur et fromage/ charcuterie étaient rempluis de cadavres d'insectes.</t>
  </si>
  <si>
    <t>Présence de givre sur l'évaporateur de la chambre froide négative de la pâtisserie.</t>
  </si>
  <si>
    <t>Le couvercle du meuble surgelé est démonté.
Présence de trace de brûlures sur le cache des câbles électriques du meuble.</t>
  </si>
  <si>
    <t>Aménager un local déchets adapté à cet effet.</t>
  </si>
  <si>
    <t xml:space="preserve">Présence de morceaux de poissons congelés sans identification
</t>
  </si>
  <si>
    <t xml:space="preserve">
</t>
  </si>
  <si>
    <t>Meuble partiellemnt protégé</t>
  </si>
  <si>
    <t>Présence de chats dans la zone de stockage de déchets.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</si>
</sst>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5"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theme="1"/>
      <name val="Calibri"/>
      <family val="2"/>
      <scheme val="minor"/>
    </font>
    <font>
      <sz val="11"/>
      <name val="Century Gothic"/>
      <family val="2"/>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3" fillId="0" borderId="0" applyFont="0" applyFill="0" applyBorder="0" applyAlignment="0" applyProtection="0"/>
  </cellStyleXfs>
  <cellXfs count="325">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11" fillId="0" borderId="1" xfId="0" applyNumberFormat="1" applyFont="1" applyBorder="1" applyAlignment="1" applyProtection="1">
      <alignment wrapText="1"/>
      <protection locked="0"/>
    </xf>
    <xf numFmtId="9" fontId="0" fillId="0" borderId="1" xfId="0" applyNumberFormat="1" applyBorder="1" applyAlignment="1" applyProtection="1">
      <alignment vertical="top" wrapText="1"/>
      <protection locked="0"/>
    </xf>
    <xf numFmtId="0" fontId="19" fillId="0" borderId="1" xfId="0" applyFont="1" applyBorder="1" applyAlignment="1" applyProtection="1">
      <alignment vertical="center" wrapText="1"/>
      <protection locked="0"/>
    </xf>
    <xf numFmtId="0" fontId="19" fillId="0" borderId="1" xfId="0" applyFont="1" applyFill="1" applyBorder="1" applyAlignment="1" applyProtection="1">
      <alignment horizontal="left" wrapText="1"/>
      <protection locked="0"/>
    </xf>
    <xf numFmtId="9" fontId="0" fillId="0" borderId="1" xfId="0" applyNumberFormat="1" applyBorder="1" applyAlignment="1" applyProtection="1">
      <alignment horizontal="right" vertical="top" wrapText="1"/>
      <protection locked="0"/>
    </xf>
    <xf numFmtId="0" fontId="31" fillId="0" borderId="1" xfId="0" applyFont="1" applyBorder="1" applyAlignment="1" applyProtection="1">
      <alignment wrapText="1"/>
      <protection locked="0"/>
    </xf>
    <xf numFmtId="0" fontId="24" fillId="0" borderId="0" xfId="0" applyFont="1" applyFill="1" applyProtection="1">
      <protection locked="0"/>
    </xf>
    <xf numFmtId="0" fontId="24" fillId="0" borderId="1" xfId="0" applyFont="1" applyBorder="1" applyAlignment="1" applyProtection="1">
      <alignment horizontal="left" vertical="top" wrapText="1"/>
      <protection locked="0"/>
    </xf>
    <xf numFmtId="0" fontId="24" fillId="0" borderId="1" xfId="0" applyFont="1" applyFill="1" applyBorder="1" applyAlignment="1" applyProtection="1">
      <alignment horizontal="left" vertical="top" wrapText="1"/>
      <protection locked="0"/>
    </xf>
    <xf numFmtId="0" fontId="19" fillId="0" borderId="1" xfId="0" applyFont="1" applyFill="1" applyBorder="1" applyAlignment="1" applyProtection="1">
      <alignment wrapText="1"/>
      <protection locked="0"/>
    </xf>
    <xf numFmtId="0" fontId="54" fillId="0" borderId="1" xfId="0"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0" borderId="1" xfId="0" applyFont="1" applyBorder="1" applyAlignment="1" applyProtection="1">
      <alignment wrapText="1"/>
      <protection locked="0"/>
    </xf>
    <xf numFmtId="10" fontId="24" fillId="0" borderId="1" xfId="0" applyNumberFormat="1" applyFont="1" applyBorder="1" applyAlignment="1" applyProtection="1">
      <alignment wrapText="1"/>
      <protection locked="0"/>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xf numFmtId="0" fontId="0" fillId="0" borderId="1" xfId="0" applyBorder="1" applyAlignment="1" applyProtection="1">
      <alignment vertical="center" wrapText="1"/>
    </xf>
    <xf numFmtId="9" fontId="0" fillId="0" borderId="1" xfId="0" applyNumberFormat="1" applyBorder="1" applyAlignment="1" applyProtection="1">
      <alignment horizontal="righ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65" fontId="49" fillId="3" borderId="6" xfId="3"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0.96153846153846156</c:v>
                </c:pt>
                <c:pt idx="1">
                  <c:v>0.76923076923076927</c:v>
                </c:pt>
                <c:pt idx="2">
                  <c:v>0.84615384615384615</c:v>
                </c:pt>
                <c:pt idx="3">
                  <c:v>0.92307692307692313</c:v>
                </c:pt>
                <c:pt idx="4">
                  <c:v>0</c:v>
                </c:pt>
                <c:pt idx="5">
                  <c:v>0</c:v>
                </c:pt>
              </c:numCache>
            </c:numRef>
          </c:val>
          <c:extLst xmlns:c16r2="http://schemas.microsoft.com/office/drawing/2015/06/chart">
            <c:ext xmlns:c16="http://schemas.microsoft.com/office/drawing/2014/chart" uri="{C3380CC4-5D6E-409C-BE32-E72D297353CC}">
              <c16:uniqueId val="{00000000-3D95-4CB5-9A79-D52BF346CA1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3D95-4CB5-9A79-D52BF346CA1B}"/>
            </c:ext>
          </c:extLst>
        </c:ser>
        <c:dLbls>
          <c:showLegendKey val="0"/>
          <c:showVal val="1"/>
          <c:showCatName val="0"/>
          <c:showSerName val="0"/>
          <c:showPercent val="0"/>
          <c:showBubbleSize val="0"/>
        </c:dLbls>
        <c:gapWidth val="75"/>
        <c:overlap val="40"/>
        <c:axId val="308889048"/>
        <c:axId val="308863960"/>
      </c:barChart>
      <c:catAx>
        <c:axId val="308889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8863960"/>
        <c:crosses val="autoZero"/>
        <c:auto val="1"/>
        <c:lblAlgn val="ctr"/>
        <c:lblOffset val="100"/>
        <c:noMultiLvlLbl val="0"/>
      </c:catAx>
      <c:valAx>
        <c:axId val="308863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8889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0.96875</c:v>
                </c:pt>
                <c:pt idx="2">
                  <c:v>0.96875</c:v>
                </c:pt>
                <c:pt idx="3">
                  <c:v>1</c:v>
                </c:pt>
                <c:pt idx="4">
                  <c:v>0</c:v>
                </c:pt>
                <c:pt idx="5">
                  <c:v>0</c:v>
                </c:pt>
              </c:numCache>
            </c:numRef>
          </c:val>
          <c:extLst xmlns:c16r2="http://schemas.microsoft.com/office/drawing/2015/06/chart">
            <c:ext xmlns:c16="http://schemas.microsoft.com/office/drawing/2014/chart" uri="{C3380CC4-5D6E-409C-BE32-E72D297353CC}">
              <c16:uniqueId val="{00000000-4AFF-4BCF-B181-6AAE8A36BB4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4AFF-4BCF-B181-6AAE8A36BB44}"/>
            </c:ext>
          </c:extLst>
        </c:ser>
        <c:dLbls>
          <c:showLegendKey val="0"/>
          <c:showVal val="1"/>
          <c:showCatName val="0"/>
          <c:showSerName val="0"/>
          <c:showPercent val="0"/>
          <c:showBubbleSize val="0"/>
        </c:dLbls>
        <c:gapWidth val="75"/>
        <c:overlap val="40"/>
        <c:axId val="308865920"/>
        <c:axId val="308871408"/>
      </c:barChart>
      <c:catAx>
        <c:axId val="308865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8871408"/>
        <c:crosses val="autoZero"/>
        <c:auto val="1"/>
        <c:lblAlgn val="ctr"/>
        <c:lblOffset val="100"/>
        <c:noMultiLvlLbl val="0"/>
      </c:catAx>
      <c:valAx>
        <c:axId val="308871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8865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0.91666666666666663</c:v>
                </c:pt>
                <c:pt idx="2">
                  <c:v>0.83333333333333337</c:v>
                </c:pt>
                <c:pt idx="3">
                  <c:v>0.91666666666666663</c:v>
                </c:pt>
                <c:pt idx="4">
                  <c:v>0</c:v>
                </c:pt>
                <c:pt idx="5">
                  <c:v>0</c:v>
                </c:pt>
              </c:numCache>
            </c:numRef>
          </c:val>
          <c:extLst xmlns:c16r2="http://schemas.microsoft.com/office/drawing/2015/06/chart">
            <c:ext xmlns:c16="http://schemas.microsoft.com/office/drawing/2014/chart" uri="{C3380CC4-5D6E-409C-BE32-E72D297353CC}">
              <c16:uniqueId val="{00000000-8668-4519-B658-7EB7497B27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8668-4519-B658-7EB7497B2796}"/>
            </c:ext>
          </c:extLst>
        </c:ser>
        <c:dLbls>
          <c:showLegendKey val="0"/>
          <c:showVal val="1"/>
          <c:showCatName val="0"/>
          <c:showSerName val="0"/>
          <c:showPercent val="0"/>
          <c:showBubbleSize val="0"/>
        </c:dLbls>
        <c:gapWidth val="75"/>
        <c:overlap val="40"/>
        <c:axId val="308873368"/>
        <c:axId val="308867488"/>
      </c:barChart>
      <c:catAx>
        <c:axId val="308873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8867488"/>
        <c:crosses val="autoZero"/>
        <c:auto val="1"/>
        <c:lblAlgn val="ctr"/>
        <c:lblOffset val="100"/>
        <c:noMultiLvlLbl val="0"/>
      </c:catAx>
      <c:valAx>
        <c:axId val="308867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8873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0.875</c:v>
                </c:pt>
                <c:pt idx="2">
                  <c:v>0.875</c:v>
                </c:pt>
                <c:pt idx="3">
                  <c:v>0.875</c:v>
                </c:pt>
                <c:pt idx="4">
                  <c:v>0</c:v>
                </c:pt>
                <c:pt idx="5">
                  <c:v>0</c:v>
                </c:pt>
              </c:numCache>
            </c:numRef>
          </c:val>
          <c:extLst xmlns:c16r2="http://schemas.microsoft.com/office/drawing/2015/06/chart">
            <c:ext xmlns:c16="http://schemas.microsoft.com/office/drawing/2014/chart" uri="{C3380CC4-5D6E-409C-BE32-E72D297353CC}">
              <c16:uniqueId val="{00000000-C65C-4C27-BAD0-B3838489CFE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C65C-4C27-BAD0-B3838489CFE7}"/>
            </c:ext>
          </c:extLst>
        </c:ser>
        <c:dLbls>
          <c:showLegendKey val="0"/>
          <c:showVal val="1"/>
          <c:showCatName val="0"/>
          <c:showSerName val="0"/>
          <c:showPercent val="0"/>
          <c:showBubbleSize val="0"/>
        </c:dLbls>
        <c:gapWidth val="75"/>
        <c:overlap val="40"/>
        <c:axId val="110974008"/>
        <c:axId val="110970088"/>
      </c:barChart>
      <c:catAx>
        <c:axId val="110974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0970088"/>
        <c:crosses val="autoZero"/>
        <c:auto val="1"/>
        <c:lblAlgn val="ctr"/>
        <c:lblOffset val="100"/>
        <c:noMultiLvlLbl val="0"/>
      </c:catAx>
      <c:valAx>
        <c:axId val="110970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0974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0.75</c:v>
                </c:pt>
                <c:pt idx="2">
                  <c:v>1</c:v>
                </c:pt>
                <c:pt idx="3">
                  <c:v>0.75</c:v>
                </c:pt>
                <c:pt idx="4">
                  <c:v>0</c:v>
                </c:pt>
                <c:pt idx="5">
                  <c:v>0</c:v>
                </c:pt>
              </c:numCache>
            </c:numRef>
          </c:val>
          <c:extLst xmlns:c16r2="http://schemas.microsoft.com/office/drawing/2015/06/chart">
            <c:ext xmlns:c16="http://schemas.microsoft.com/office/drawing/2014/chart" uri="{C3380CC4-5D6E-409C-BE32-E72D297353CC}">
              <c16:uniqueId val="{00000000-6DFA-4290-908D-2D6CA788F3C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6DFA-4290-908D-2D6CA788F3C8}"/>
            </c:ext>
          </c:extLst>
        </c:ser>
        <c:dLbls>
          <c:showLegendKey val="0"/>
          <c:showVal val="1"/>
          <c:showCatName val="0"/>
          <c:showSerName val="0"/>
          <c:showPercent val="0"/>
          <c:showBubbleSize val="0"/>
        </c:dLbls>
        <c:gapWidth val="75"/>
        <c:overlap val="40"/>
        <c:axId val="110968128"/>
        <c:axId val="110972440"/>
      </c:barChart>
      <c:catAx>
        <c:axId val="110968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0972440"/>
        <c:crosses val="autoZero"/>
        <c:auto val="1"/>
        <c:lblAlgn val="ctr"/>
        <c:lblOffset val="100"/>
        <c:noMultiLvlLbl val="0"/>
      </c:catAx>
      <c:valAx>
        <c:axId val="110972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0968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0.9</c:v>
                </c:pt>
                <c:pt idx="2">
                  <c:v>1</c:v>
                </c:pt>
                <c:pt idx="3">
                  <c:v>0.9285714285714286</c:v>
                </c:pt>
                <c:pt idx="4">
                  <c:v>0</c:v>
                </c:pt>
                <c:pt idx="5">
                  <c:v>0</c:v>
                </c:pt>
              </c:numCache>
            </c:numRef>
          </c:val>
          <c:extLst xmlns:c16r2="http://schemas.microsoft.com/office/drawing/2015/06/chart">
            <c:ext xmlns:c16="http://schemas.microsoft.com/office/drawing/2014/chart" uri="{C3380CC4-5D6E-409C-BE32-E72D297353CC}">
              <c16:uniqueId val="{00000000-D970-498D-8AD8-094ABD7B13F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D970-498D-8AD8-094ABD7B13FA}"/>
            </c:ext>
          </c:extLst>
        </c:ser>
        <c:dLbls>
          <c:showLegendKey val="0"/>
          <c:showVal val="1"/>
          <c:showCatName val="0"/>
          <c:showSerName val="0"/>
          <c:showPercent val="0"/>
          <c:showBubbleSize val="0"/>
        </c:dLbls>
        <c:gapWidth val="75"/>
        <c:overlap val="40"/>
        <c:axId val="110968520"/>
        <c:axId val="110971264"/>
      </c:barChart>
      <c:catAx>
        <c:axId val="110968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0971264"/>
        <c:crosses val="autoZero"/>
        <c:auto val="1"/>
        <c:lblAlgn val="ctr"/>
        <c:lblOffset val="100"/>
        <c:noMultiLvlLbl val="0"/>
      </c:catAx>
      <c:valAx>
        <c:axId val="110971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0968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641B-44EA-9881-4E9D441469F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641B-44EA-9881-4E9D441469F7}"/>
            </c:ext>
          </c:extLst>
        </c:ser>
        <c:dLbls>
          <c:showLegendKey val="0"/>
          <c:showVal val="1"/>
          <c:showCatName val="0"/>
          <c:showSerName val="0"/>
          <c:showPercent val="0"/>
          <c:showBubbleSize val="0"/>
        </c:dLbls>
        <c:gapWidth val="75"/>
        <c:overlap val="40"/>
        <c:axId val="110969304"/>
        <c:axId val="110969696"/>
      </c:barChart>
      <c:catAx>
        <c:axId val="110969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0969696"/>
        <c:crosses val="autoZero"/>
        <c:auto val="1"/>
        <c:lblAlgn val="ctr"/>
        <c:lblOffset val="100"/>
        <c:noMultiLvlLbl val="0"/>
      </c:catAx>
      <c:valAx>
        <c:axId val="110969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0969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0.87931034482758619</c:v>
                </c:pt>
                <c:pt idx="1">
                  <c:v>0.75229357798165142</c:v>
                </c:pt>
                <c:pt idx="2">
                  <c:v>0.86842105263157898</c:v>
                </c:pt>
                <c:pt idx="3">
                  <c:v>0.89639639639639634</c:v>
                </c:pt>
                <c:pt idx="4">
                  <c:v>0</c:v>
                </c:pt>
                <c:pt idx="5">
                  <c:v>0</c:v>
                </c:pt>
              </c:numCache>
            </c:numRef>
          </c:val>
          <c:extLst xmlns:c16r2="http://schemas.microsoft.com/office/drawing/2015/06/chart">
            <c:ext xmlns:c16="http://schemas.microsoft.com/office/drawing/2014/chart" uri="{C3380CC4-5D6E-409C-BE32-E72D297353CC}">
              <c16:uniqueId val="{00000000-4FC8-4DE9-BBEC-B3D1188ECB9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4FC8-4DE9-BBEC-B3D1188ECB99}"/>
            </c:ext>
          </c:extLst>
        </c:ser>
        <c:dLbls>
          <c:showLegendKey val="0"/>
          <c:showVal val="1"/>
          <c:showCatName val="0"/>
          <c:showSerName val="0"/>
          <c:showPercent val="0"/>
          <c:showBubbleSize val="0"/>
        </c:dLbls>
        <c:gapWidth val="75"/>
        <c:overlap val="40"/>
        <c:axId val="110972048"/>
        <c:axId val="110972832"/>
      </c:barChart>
      <c:catAx>
        <c:axId val="110972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0972832"/>
        <c:crosses val="autoZero"/>
        <c:auto val="1"/>
        <c:lblAlgn val="ctr"/>
        <c:lblOffset val="100"/>
        <c:noMultiLvlLbl val="0"/>
      </c:catAx>
      <c:valAx>
        <c:axId val="110972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0972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0.91608391608391604</c:v>
                </c:pt>
                <c:pt idx="1">
                  <c:v>0.88172043010752688</c:v>
                </c:pt>
                <c:pt idx="2">
                  <c:v>0.93165467625899279</c:v>
                </c:pt>
                <c:pt idx="3">
                  <c:v>0.91304347826086951</c:v>
                </c:pt>
                <c:pt idx="4">
                  <c:v>0</c:v>
                </c:pt>
                <c:pt idx="5">
                  <c:v>0</c:v>
                </c:pt>
              </c:numCache>
            </c:numRef>
          </c:val>
          <c:extLst xmlns:c16r2="http://schemas.microsoft.com/office/drawing/2015/06/chart">
            <c:ext xmlns:c16="http://schemas.microsoft.com/office/drawing/2014/chart" uri="{C3380CC4-5D6E-409C-BE32-E72D297353CC}">
              <c16:uniqueId val="{00000000-7B1D-4E9C-AB6D-9416CB0A1F1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7B1D-4E9C-AB6D-9416CB0A1F10}"/>
            </c:ext>
          </c:extLst>
        </c:ser>
        <c:dLbls>
          <c:showLegendKey val="0"/>
          <c:showVal val="1"/>
          <c:showCatName val="0"/>
          <c:showSerName val="0"/>
          <c:showPercent val="0"/>
          <c:showBubbleSize val="0"/>
        </c:dLbls>
        <c:gapWidth val="75"/>
        <c:overlap val="40"/>
        <c:axId val="203172000"/>
        <c:axId val="203168864"/>
      </c:barChart>
      <c:catAx>
        <c:axId val="203172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168864"/>
        <c:crosses val="autoZero"/>
        <c:auto val="1"/>
        <c:lblAlgn val="ctr"/>
        <c:lblOffset val="100"/>
        <c:noMultiLvlLbl val="0"/>
      </c:catAx>
      <c:valAx>
        <c:axId val="203168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172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0.89769713045575106</c:v>
                </c:pt>
                <c:pt idx="1">
                  <c:v>0.81700700404458915</c:v>
                </c:pt>
                <c:pt idx="2">
                  <c:v>0.90003786444528588</c:v>
                </c:pt>
                <c:pt idx="3">
                  <c:v>0.90471993732863298</c:v>
                </c:pt>
                <c:pt idx="4">
                  <c:v>0</c:v>
                </c:pt>
                <c:pt idx="5">
                  <c:v>0</c:v>
                </c:pt>
              </c:numCache>
            </c:numRef>
          </c:val>
          <c:extLst xmlns:c16r2="http://schemas.microsoft.com/office/drawing/2015/06/chart">
            <c:ext xmlns:c16="http://schemas.microsoft.com/office/drawing/2014/chart" uri="{C3380CC4-5D6E-409C-BE32-E72D297353CC}">
              <c16:uniqueId val="{00000000-54CF-4738-B8E2-37C32AEB3622}"/>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54CF-4738-B8E2-37C32AEB3622}"/>
            </c:ext>
          </c:extLst>
        </c:ser>
        <c:dLbls>
          <c:showLegendKey val="0"/>
          <c:showVal val="0"/>
          <c:showCatName val="0"/>
          <c:showSerName val="0"/>
          <c:showPercent val="0"/>
          <c:showBubbleSize val="0"/>
        </c:dLbls>
        <c:gapWidth val="75"/>
        <c:overlap val="-25"/>
        <c:axId val="203174352"/>
        <c:axId val="203173568"/>
        <c:extLst xmlns:c16r2="http://schemas.microsoft.com/office/drawing/2015/06/chart"/>
      </c:barChart>
      <c:catAx>
        <c:axId val="20317435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173568"/>
        <c:crosses val="autoZero"/>
        <c:auto val="1"/>
        <c:lblAlgn val="ctr"/>
        <c:lblOffset val="100"/>
        <c:noMultiLvlLbl val="0"/>
      </c:catAx>
      <c:valAx>
        <c:axId val="20317356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3174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E39-4718-8E0B-1550501ED07E}"/>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E39-4718-8E0B-1550501ED07E}"/>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E39-4718-8E0B-1550501ED07E}"/>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E39-4718-8E0B-1550501ED07E}"/>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E39-4718-8E0B-1550501ED07E}"/>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E39-4718-8E0B-1550501ED07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0.67674285714285709</c:v>
                </c:pt>
                <c:pt idx="1">
                  <c:v>0.70333333333333337</c:v>
                </c:pt>
                <c:pt idx="2">
                  <c:v>0.70478571428571435</c:v>
                </c:pt>
                <c:pt idx="3">
                  <c:v>0.73333333333333339</c:v>
                </c:pt>
                <c:pt idx="4">
                  <c:v>0</c:v>
                </c:pt>
                <c:pt idx="5">
                  <c:v>0</c:v>
                </c:pt>
              </c:numCache>
            </c:numRef>
          </c:val>
          <c:extLst xmlns:c16r2="http://schemas.microsoft.com/office/drawing/2015/06/chart">
            <c:ext xmlns:c16="http://schemas.microsoft.com/office/drawing/2014/chart" uri="{C3380CC4-5D6E-409C-BE32-E72D297353CC}">
              <c16:uniqueId val="{00000006-5E39-4718-8E0B-1550501ED07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5E39-4718-8E0B-1550501ED07E}"/>
            </c:ext>
          </c:extLst>
        </c:ser>
        <c:dLbls>
          <c:showLegendKey val="0"/>
          <c:showVal val="1"/>
          <c:showCatName val="0"/>
          <c:showSerName val="0"/>
          <c:showPercent val="0"/>
          <c:showBubbleSize val="0"/>
        </c:dLbls>
        <c:gapWidth val="65"/>
        <c:axId val="203169256"/>
        <c:axId val="306846824"/>
        <c:extLst xmlns:c16r2="http://schemas.microsoft.com/office/drawing/2015/06/chart"/>
      </c:barChart>
      <c:catAx>
        <c:axId val="203169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6846824"/>
        <c:crosses val="autoZero"/>
        <c:auto val="1"/>
        <c:lblAlgn val="ctr"/>
        <c:lblOffset val="100"/>
        <c:noMultiLvlLbl val="0"/>
      </c:catAx>
      <c:valAx>
        <c:axId val="306846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3169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0.96969696969696972</c:v>
                </c:pt>
                <c:pt idx="1">
                  <c:v>0.8</c:v>
                </c:pt>
                <c:pt idx="2">
                  <c:v>0.96969696969696972</c:v>
                </c:pt>
                <c:pt idx="3">
                  <c:v>1</c:v>
                </c:pt>
                <c:pt idx="4">
                  <c:v>0</c:v>
                </c:pt>
                <c:pt idx="5">
                  <c:v>0</c:v>
                </c:pt>
              </c:numCache>
            </c:numRef>
          </c:val>
          <c:extLst xmlns:c16r2="http://schemas.microsoft.com/office/drawing/2015/06/chart">
            <c:ext xmlns:c16="http://schemas.microsoft.com/office/drawing/2014/chart" uri="{C3380CC4-5D6E-409C-BE32-E72D297353CC}">
              <c16:uniqueId val="{00000000-699B-421A-B341-778DFB4C5AB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699B-421A-B341-778DFB4C5ABF}"/>
            </c:ext>
          </c:extLst>
        </c:ser>
        <c:dLbls>
          <c:showLegendKey val="0"/>
          <c:showVal val="1"/>
          <c:showCatName val="0"/>
          <c:showSerName val="0"/>
          <c:showPercent val="0"/>
          <c:showBubbleSize val="0"/>
        </c:dLbls>
        <c:gapWidth val="75"/>
        <c:overlap val="40"/>
        <c:axId val="308875720"/>
        <c:axId val="308868664"/>
      </c:barChart>
      <c:catAx>
        <c:axId val="308875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8868664"/>
        <c:crosses val="autoZero"/>
        <c:auto val="1"/>
        <c:lblAlgn val="ctr"/>
        <c:lblOffset val="100"/>
        <c:noMultiLvlLbl val="0"/>
      </c:catAx>
      <c:valAx>
        <c:axId val="308868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8875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0.77777777777777779</c:v>
                </c:pt>
                <c:pt idx="1">
                  <c:v>0.88571428571428568</c:v>
                </c:pt>
                <c:pt idx="2">
                  <c:v>0.98571428571428577</c:v>
                </c:pt>
                <c:pt idx="3">
                  <c:v>0.83333333333333337</c:v>
                </c:pt>
                <c:pt idx="4">
                  <c:v>0</c:v>
                </c:pt>
                <c:pt idx="5">
                  <c:v>0</c:v>
                </c:pt>
              </c:numCache>
            </c:numRef>
          </c:val>
          <c:extLst xmlns:c16r2="http://schemas.microsoft.com/office/drawing/2015/06/chart">
            <c:ext xmlns:c16="http://schemas.microsoft.com/office/drawing/2014/chart" uri="{C3380CC4-5D6E-409C-BE32-E72D297353CC}">
              <c16:uniqueId val="{00000000-ABE7-49B9-9F88-2D58FB6C31C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ABE7-49B9-9F88-2D58FB6C31C8}"/>
            </c:ext>
          </c:extLst>
        </c:ser>
        <c:dLbls>
          <c:showLegendKey val="0"/>
          <c:showVal val="1"/>
          <c:showCatName val="0"/>
          <c:showSerName val="0"/>
          <c:showPercent val="0"/>
          <c:showBubbleSize val="0"/>
        </c:dLbls>
        <c:gapWidth val="75"/>
        <c:overlap val="40"/>
        <c:axId val="308870624"/>
        <c:axId val="308871800"/>
      </c:barChart>
      <c:catAx>
        <c:axId val="308870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8871800"/>
        <c:crosses val="autoZero"/>
        <c:auto val="1"/>
        <c:lblAlgn val="ctr"/>
        <c:lblOffset val="100"/>
        <c:noMultiLvlLbl val="0"/>
      </c:catAx>
      <c:valAx>
        <c:axId val="308871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8870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0.98076923076923073</c:v>
                </c:pt>
                <c:pt idx="1">
                  <c:v>0.72222222222222221</c:v>
                </c:pt>
                <c:pt idx="2">
                  <c:v>0.94230769230769229</c:v>
                </c:pt>
                <c:pt idx="3">
                  <c:v>0.98</c:v>
                </c:pt>
                <c:pt idx="4">
                  <c:v>0</c:v>
                </c:pt>
                <c:pt idx="5">
                  <c:v>0</c:v>
                </c:pt>
              </c:numCache>
            </c:numRef>
          </c:val>
          <c:extLst xmlns:c16r2="http://schemas.microsoft.com/office/drawing/2015/06/chart">
            <c:ext xmlns:c16="http://schemas.microsoft.com/office/drawing/2014/chart" uri="{C3380CC4-5D6E-409C-BE32-E72D297353CC}">
              <c16:uniqueId val="{00000000-4BDD-47EB-B170-50344F47131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4BDD-47EB-B170-50344F471311}"/>
            </c:ext>
          </c:extLst>
        </c:ser>
        <c:dLbls>
          <c:showLegendKey val="0"/>
          <c:showVal val="1"/>
          <c:showCatName val="0"/>
          <c:showSerName val="0"/>
          <c:showPercent val="0"/>
          <c:showBubbleSize val="0"/>
        </c:dLbls>
        <c:gapWidth val="75"/>
        <c:overlap val="40"/>
        <c:axId val="308874544"/>
        <c:axId val="308864744"/>
      </c:barChart>
      <c:catAx>
        <c:axId val="308874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8864744"/>
        <c:crosses val="autoZero"/>
        <c:auto val="1"/>
        <c:lblAlgn val="ctr"/>
        <c:lblOffset val="100"/>
        <c:noMultiLvlLbl val="0"/>
      </c:catAx>
      <c:valAx>
        <c:axId val="308864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8874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0.84615384615384615</c:v>
                </c:pt>
                <c:pt idx="1">
                  <c:v>0.97297297297297303</c:v>
                </c:pt>
                <c:pt idx="2">
                  <c:v>0.85897435897435892</c:v>
                </c:pt>
                <c:pt idx="3">
                  <c:v>0.82894736842105265</c:v>
                </c:pt>
                <c:pt idx="4">
                  <c:v>0</c:v>
                </c:pt>
                <c:pt idx="5">
                  <c:v>0</c:v>
                </c:pt>
              </c:numCache>
            </c:numRef>
          </c:val>
          <c:extLst xmlns:c16r2="http://schemas.microsoft.com/office/drawing/2015/06/chart">
            <c:ext xmlns:c16="http://schemas.microsoft.com/office/drawing/2014/chart" uri="{C3380CC4-5D6E-409C-BE32-E72D297353CC}">
              <c16:uniqueId val="{00000000-D972-45D7-BF44-C1864DCCE31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D972-45D7-BF44-C1864DCCE315}"/>
            </c:ext>
          </c:extLst>
        </c:ser>
        <c:dLbls>
          <c:showLegendKey val="0"/>
          <c:showVal val="1"/>
          <c:showCatName val="0"/>
          <c:showSerName val="0"/>
          <c:showPercent val="0"/>
          <c:showBubbleSize val="0"/>
        </c:dLbls>
        <c:gapWidth val="75"/>
        <c:overlap val="40"/>
        <c:axId val="308874152"/>
        <c:axId val="308869448"/>
      </c:barChart>
      <c:catAx>
        <c:axId val="308874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8869448"/>
        <c:crosses val="autoZero"/>
        <c:auto val="1"/>
        <c:lblAlgn val="ctr"/>
        <c:lblOffset val="100"/>
        <c:noMultiLvlLbl val="0"/>
      </c:catAx>
      <c:valAx>
        <c:axId val="308869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8874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c:v>
                </c:pt>
                <c:pt idx="1">
                  <c:v>0.93103448275862066</c:v>
                </c:pt>
                <c:pt idx="2">
                  <c:v>0.96</c:v>
                </c:pt>
                <c:pt idx="3">
                  <c:v>0.96551724137931039</c:v>
                </c:pt>
                <c:pt idx="4">
                  <c:v>0</c:v>
                </c:pt>
                <c:pt idx="5">
                  <c:v>0</c:v>
                </c:pt>
              </c:numCache>
            </c:numRef>
          </c:val>
          <c:extLst xmlns:c16r2="http://schemas.microsoft.com/office/drawing/2015/06/chart">
            <c:ext xmlns:c16="http://schemas.microsoft.com/office/drawing/2014/chart" uri="{C3380CC4-5D6E-409C-BE32-E72D297353CC}">
              <c16:uniqueId val="{00000000-B13B-485E-9AE2-9DDF3264617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B13B-485E-9AE2-9DDF32646175}"/>
            </c:ext>
          </c:extLst>
        </c:ser>
        <c:dLbls>
          <c:showLegendKey val="0"/>
          <c:showVal val="1"/>
          <c:showCatName val="0"/>
          <c:showSerName val="0"/>
          <c:showPercent val="0"/>
          <c:showBubbleSize val="0"/>
        </c:dLbls>
        <c:gapWidth val="75"/>
        <c:overlap val="40"/>
        <c:axId val="308866312"/>
        <c:axId val="308872976"/>
      </c:barChart>
      <c:catAx>
        <c:axId val="308866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8872976"/>
        <c:crosses val="autoZero"/>
        <c:auto val="1"/>
        <c:lblAlgn val="ctr"/>
        <c:lblOffset val="100"/>
        <c:noMultiLvlLbl val="0"/>
      </c:catAx>
      <c:valAx>
        <c:axId val="308872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8866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0.97368421052631582</c:v>
                </c:pt>
                <c:pt idx="2">
                  <c:v>1</c:v>
                </c:pt>
                <c:pt idx="3">
                  <c:v>0.94736842105263153</c:v>
                </c:pt>
                <c:pt idx="4">
                  <c:v>0</c:v>
                </c:pt>
                <c:pt idx="5">
                  <c:v>0</c:v>
                </c:pt>
              </c:numCache>
            </c:numRef>
          </c:val>
          <c:extLst xmlns:c16r2="http://schemas.microsoft.com/office/drawing/2015/06/chart">
            <c:ext xmlns:c16="http://schemas.microsoft.com/office/drawing/2014/chart" uri="{C3380CC4-5D6E-409C-BE32-E72D297353CC}">
              <c16:uniqueId val="{00000000-B08C-4B1F-86CA-08D51BF729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B08C-4B1F-86CA-08D51BF72920}"/>
            </c:ext>
          </c:extLst>
        </c:ser>
        <c:dLbls>
          <c:showLegendKey val="0"/>
          <c:showVal val="1"/>
          <c:showCatName val="0"/>
          <c:showSerName val="0"/>
          <c:showPercent val="0"/>
          <c:showBubbleSize val="0"/>
        </c:dLbls>
        <c:gapWidth val="75"/>
        <c:overlap val="40"/>
        <c:axId val="308868272"/>
        <c:axId val="308876112"/>
      </c:barChart>
      <c:catAx>
        <c:axId val="308868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8876112"/>
        <c:crosses val="autoZero"/>
        <c:auto val="1"/>
        <c:lblAlgn val="ctr"/>
        <c:lblOffset val="100"/>
        <c:noMultiLvlLbl val="0"/>
      </c:catAx>
      <c:valAx>
        <c:axId val="308876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8868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0.75</c:v>
                </c:pt>
                <c:pt idx="2">
                  <c:v>0.6333333333333333</c:v>
                </c:pt>
                <c:pt idx="3">
                  <c:v>0.66666666666666663</c:v>
                </c:pt>
                <c:pt idx="4">
                  <c:v>0</c:v>
                </c:pt>
                <c:pt idx="5">
                  <c:v>0</c:v>
                </c:pt>
              </c:numCache>
            </c:numRef>
          </c:val>
          <c:extLst xmlns:c16r2="http://schemas.microsoft.com/office/drawing/2015/06/chart">
            <c:ext xmlns:c16="http://schemas.microsoft.com/office/drawing/2014/chart" uri="{C3380CC4-5D6E-409C-BE32-E72D297353CC}">
              <c16:uniqueId val="{00000000-215B-40C3-9B78-FBF801F7DB7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215B-40C3-9B78-FBF801F7DB73}"/>
            </c:ext>
          </c:extLst>
        </c:ser>
        <c:dLbls>
          <c:showLegendKey val="0"/>
          <c:showVal val="1"/>
          <c:showCatName val="0"/>
          <c:showSerName val="0"/>
          <c:showPercent val="0"/>
          <c:showBubbleSize val="0"/>
        </c:dLbls>
        <c:gapWidth val="75"/>
        <c:overlap val="40"/>
        <c:axId val="308864352"/>
        <c:axId val="308866704"/>
      </c:barChart>
      <c:catAx>
        <c:axId val="308864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8866704"/>
        <c:crosses val="autoZero"/>
        <c:auto val="1"/>
        <c:lblAlgn val="ctr"/>
        <c:lblOffset val="100"/>
        <c:noMultiLvlLbl val="0"/>
      </c:catAx>
      <c:valAx>
        <c:axId val="308866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8864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0.95161290322580649</c:v>
                </c:pt>
                <c:pt idx="1">
                  <c:v>0.91666666666666663</c:v>
                </c:pt>
                <c:pt idx="2">
                  <c:v>0.967741935483871</c:v>
                </c:pt>
                <c:pt idx="3">
                  <c:v>0.93548387096774188</c:v>
                </c:pt>
                <c:pt idx="4">
                  <c:v>0</c:v>
                </c:pt>
                <c:pt idx="5">
                  <c:v>0</c:v>
                </c:pt>
              </c:numCache>
            </c:numRef>
          </c:val>
          <c:extLst xmlns:c16r2="http://schemas.microsoft.com/office/drawing/2015/06/chart">
            <c:ext xmlns:c16="http://schemas.microsoft.com/office/drawing/2014/chart" uri="{C3380CC4-5D6E-409C-BE32-E72D297353CC}">
              <c16:uniqueId val="{00000000-059B-46EE-94FB-B18DEAD62AB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059B-46EE-94FB-B18DEAD62AB3}"/>
            </c:ext>
          </c:extLst>
        </c:ser>
        <c:dLbls>
          <c:showLegendKey val="0"/>
          <c:showVal val="1"/>
          <c:showCatName val="0"/>
          <c:showSerName val="0"/>
          <c:showPercent val="0"/>
          <c:showBubbleSize val="0"/>
        </c:dLbls>
        <c:gapWidth val="75"/>
        <c:overlap val="40"/>
        <c:axId val="308871016"/>
        <c:axId val="308874936"/>
      </c:barChart>
      <c:catAx>
        <c:axId val="308871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8874936"/>
        <c:crosses val="autoZero"/>
        <c:auto val="1"/>
        <c:lblAlgn val="ctr"/>
        <c:lblOffset val="100"/>
        <c:noMultiLvlLbl val="0"/>
      </c:catAx>
      <c:valAx>
        <c:axId val="308874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8871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9" zoomScaleNormal="100" zoomScaleSheetLayoutView="100" workbookViewId="0">
      <selection activeCell="B190" sqref="B190:C190"/>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84" t="s">
        <v>379</v>
      </c>
      <c r="B18" s="284"/>
      <c r="C18" s="284"/>
      <c r="D18" s="285" t="s">
        <v>411</v>
      </c>
      <c r="E18" s="285"/>
      <c r="F18" s="285"/>
      <c r="G18" s="285"/>
      <c r="H18" s="285"/>
      <c r="I18" s="285"/>
      <c r="J18" s="285"/>
      <c r="K18" s="285"/>
    </row>
    <row r="20" spans="1:11" ht="16.5" x14ac:dyDescent="0.3">
      <c r="A20" s="204"/>
      <c r="B20" s="199"/>
      <c r="C20" s="199"/>
      <c r="D20" s="199"/>
      <c r="E20" s="199"/>
      <c r="F20" s="199"/>
      <c r="G20" s="199"/>
      <c r="H20" s="199"/>
      <c r="I20" s="199"/>
    </row>
    <row r="21" spans="1:11" x14ac:dyDescent="0.25">
      <c r="A21" s="286" t="s">
        <v>380</v>
      </c>
      <c r="B21" s="286"/>
      <c r="C21" s="286"/>
      <c r="D21" s="286"/>
      <c r="E21" s="286"/>
      <c r="F21" s="286"/>
      <c r="G21" s="286"/>
      <c r="H21" s="286"/>
      <c r="I21" s="286"/>
      <c r="J21" s="286"/>
      <c r="K21" s="286"/>
    </row>
    <row r="22" spans="1:11" x14ac:dyDescent="0.25">
      <c r="A22" s="205"/>
      <c r="B22" s="200"/>
      <c r="C22" s="200"/>
      <c r="D22" s="199"/>
      <c r="E22" s="199"/>
      <c r="F22" s="199"/>
      <c r="G22" s="199"/>
      <c r="H22" s="199"/>
      <c r="I22" s="199"/>
    </row>
    <row r="23" spans="1:11" ht="42" customHeight="1" x14ac:dyDescent="0.25">
      <c r="A23" s="206" t="s">
        <v>381</v>
      </c>
      <c r="B23" s="279" t="s">
        <v>382</v>
      </c>
      <c r="C23" s="279"/>
      <c r="D23" s="199"/>
      <c r="E23" s="199"/>
      <c r="F23" s="199"/>
      <c r="G23" s="199"/>
      <c r="H23" s="199"/>
      <c r="I23" s="199"/>
      <c r="J23" s="198" t="str">
        <f>D18</f>
        <v>Bizerte</v>
      </c>
    </row>
    <row r="24" spans="1:11" ht="33" customHeight="1" x14ac:dyDescent="0.25">
      <c r="A24" s="207" t="s">
        <v>383</v>
      </c>
      <c r="B24" s="278">
        <f>AVERAGE('A1 Exploitation'!D505,'A1 Technique'!D198)</f>
        <v>0.89769713045575106</v>
      </c>
      <c r="C24" s="278"/>
      <c r="D24" s="199"/>
      <c r="E24" s="199"/>
      <c r="F24" s="199"/>
      <c r="G24" s="199"/>
      <c r="H24" s="199"/>
      <c r="I24" s="199"/>
    </row>
    <row r="25" spans="1:11" ht="33" customHeight="1" x14ac:dyDescent="0.25">
      <c r="A25" s="206" t="s">
        <v>384</v>
      </c>
      <c r="B25" s="278">
        <f>AVERAGE('A2 Exploitation'!D505,'A2 Technique'!D198)</f>
        <v>0.81700700404458915</v>
      </c>
      <c r="C25" s="278"/>
      <c r="D25" s="199"/>
      <c r="E25" s="199"/>
      <c r="F25" s="199"/>
      <c r="G25" s="199"/>
      <c r="H25" s="199"/>
      <c r="I25" s="199"/>
    </row>
    <row r="26" spans="1:11" ht="33" customHeight="1" x14ac:dyDescent="0.25">
      <c r="A26" s="207" t="s">
        <v>385</v>
      </c>
      <c r="B26" s="278">
        <f>AVERAGE('A3 Exploitation'!D505,'A3 Technique'!D198)</f>
        <v>0.90003786444528588</v>
      </c>
      <c r="C26" s="278"/>
      <c r="D26" s="199"/>
      <c r="E26" s="199"/>
      <c r="F26" s="199"/>
      <c r="G26" s="199"/>
      <c r="H26" s="199"/>
      <c r="I26" s="199"/>
    </row>
    <row r="27" spans="1:11" ht="33" customHeight="1" x14ac:dyDescent="0.25">
      <c r="A27" s="207" t="s">
        <v>386</v>
      </c>
      <c r="B27" s="278">
        <f>AVERAGE('A4 Exploitation'!D505,'A4 Technique'!D198)</f>
        <v>0.90471993732863298</v>
      </c>
      <c r="C27" s="278"/>
      <c r="D27" s="199"/>
      <c r="E27" s="199"/>
      <c r="F27" s="199"/>
      <c r="G27" s="199"/>
      <c r="H27" s="199"/>
      <c r="I27" s="199"/>
    </row>
    <row r="28" spans="1:11" ht="33" customHeight="1" x14ac:dyDescent="0.25">
      <c r="A28" s="206" t="s">
        <v>387</v>
      </c>
      <c r="B28" s="278">
        <f>AVERAGE('A5 Exploitation'!D505,'A5 Technique'!D198)</f>
        <v>0</v>
      </c>
      <c r="C28" s="278"/>
      <c r="D28" s="199"/>
      <c r="E28" s="199"/>
      <c r="F28" s="199"/>
      <c r="G28" s="199"/>
      <c r="H28" s="199"/>
      <c r="I28" s="199"/>
    </row>
    <row r="29" spans="1:11" ht="33" customHeight="1" x14ac:dyDescent="0.25">
      <c r="A29" s="206" t="s">
        <v>388</v>
      </c>
      <c r="B29" s="278">
        <f>AVERAGE('A6 Exploitation'!D505,'A6 Technique'!D198)</f>
        <v>0</v>
      </c>
      <c r="C29" s="278"/>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79" t="s">
        <v>389</v>
      </c>
      <c r="C33" s="279"/>
      <c r="D33" s="199"/>
      <c r="E33" s="199"/>
      <c r="F33" s="199"/>
      <c r="G33" s="199"/>
      <c r="H33" s="199"/>
      <c r="I33" s="199"/>
      <c r="J33" s="198" t="str">
        <f>D18</f>
        <v>Bizerte</v>
      </c>
    </row>
    <row r="34" spans="1:10" ht="33" customHeight="1" x14ac:dyDescent="0.25">
      <c r="A34" s="207" t="s">
        <v>383</v>
      </c>
      <c r="B34" s="278">
        <f>'A1 Exploitation'!D505</f>
        <v>0.91608391608391604</v>
      </c>
      <c r="C34" s="278"/>
      <c r="D34" s="199"/>
      <c r="E34" s="199"/>
      <c r="F34" s="199"/>
      <c r="G34" s="199"/>
      <c r="H34" s="199"/>
      <c r="I34" s="199"/>
    </row>
    <row r="35" spans="1:10" ht="33" customHeight="1" x14ac:dyDescent="0.25">
      <c r="A35" s="206" t="s">
        <v>384</v>
      </c>
      <c r="B35" s="278">
        <f>'A2 Exploitation'!D505</f>
        <v>0.88172043010752688</v>
      </c>
      <c r="C35" s="278"/>
      <c r="D35" s="199"/>
      <c r="E35" s="199"/>
      <c r="F35" s="199"/>
      <c r="G35" s="199"/>
      <c r="H35" s="199"/>
      <c r="I35" s="199"/>
    </row>
    <row r="36" spans="1:10" ht="33" customHeight="1" x14ac:dyDescent="0.25">
      <c r="A36" s="207" t="s">
        <v>385</v>
      </c>
      <c r="B36" s="278">
        <f>'A3 Exploitation'!D505</f>
        <v>0.93165467625899279</v>
      </c>
      <c r="C36" s="278"/>
      <c r="D36" s="199"/>
      <c r="E36" s="199"/>
      <c r="F36" s="199"/>
      <c r="G36" s="199"/>
      <c r="H36" s="199"/>
      <c r="I36" s="199"/>
    </row>
    <row r="37" spans="1:10" ht="33" customHeight="1" x14ac:dyDescent="0.25">
      <c r="A37" s="207" t="s">
        <v>386</v>
      </c>
      <c r="B37" s="278">
        <f>'A4 Exploitation'!D505</f>
        <v>0.91304347826086951</v>
      </c>
      <c r="C37" s="278"/>
      <c r="D37" s="199"/>
      <c r="E37" s="199"/>
      <c r="F37" s="199"/>
      <c r="G37" s="199"/>
      <c r="H37" s="199"/>
      <c r="I37" s="199"/>
    </row>
    <row r="38" spans="1:10" ht="33" customHeight="1" x14ac:dyDescent="0.25">
      <c r="A38" s="206" t="s">
        <v>387</v>
      </c>
      <c r="B38" s="278">
        <f>'A5 Exploitation'!D505</f>
        <v>0</v>
      </c>
      <c r="C38" s="278"/>
      <c r="D38" s="199"/>
      <c r="E38" s="199"/>
      <c r="F38" s="199"/>
      <c r="G38" s="199"/>
      <c r="H38" s="199"/>
      <c r="I38" s="199"/>
    </row>
    <row r="39" spans="1:10" ht="33" customHeight="1" x14ac:dyDescent="0.25">
      <c r="A39" s="206" t="s">
        <v>388</v>
      </c>
      <c r="B39" s="278">
        <f>'A6 Exploitation'!D505</f>
        <v>0</v>
      </c>
      <c r="C39" s="278"/>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3" t="s">
        <v>390</v>
      </c>
      <c r="C42" s="283"/>
      <c r="D42" s="199"/>
      <c r="E42" s="199"/>
      <c r="F42" s="199"/>
      <c r="G42" s="199"/>
      <c r="H42" s="199"/>
      <c r="I42" s="199"/>
      <c r="J42" s="198" t="str">
        <f>D18</f>
        <v>Bizerte</v>
      </c>
    </row>
    <row r="43" spans="1:10" ht="33" customHeight="1" x14ac:dyDescent="0.25">
      <c r="A43" s="207" t="s">
        <v>383</v>
      </c>
      <c r="B43" s="278">
        <f>AVERAGE('A1 Exploitation'!D503, 'A1 Technique'!D196)</f>
        <v>0.67674285714285709</v>
      </c>
      <c r="C43" s="278"/>
      <c r="D43" s="199"/>
      <c r="E43" s="199"/>
      <c r="F43" s="199"/>
      <c r="G43" s="199"/>
      <c r="H43" s="199"/>
      <c r="I43" s="199"/>
    </row>
    <row r="44" spans="1:10" ht="33" customHeight="1" x14ac:dyDescent="0.25">
      <c r="A44" s="206" t="s">
        <v>384</v>
      </c>
      <c r="B44" s="282">
        <f>AVERAGE('A2 Exploitation'!D503, 'A2 Technique'!D196)</f>
        <v>0.70333333333333337</v>
      </c>
      <c r="C44" s="282"/>
      <c r="D44" s="199"/>
      <c r="E44" s="199"/>
      <c r="F44" s="199"/>
      <c r="G44" s="199"/>
      <c r="H44" s="199"/>
      <c r="I44" s="199"/>
    </row>
    <row r="45" spans="1:10" ht="33" customHeight="1" x14ac:dyDescent="0.25">
      <c r="A45" s="207" t="s">
        <v>385</v>
      </c>
      <c r="B45" s="278">
        <f>AVERAGE('A3 Exploitation'!D503, 'A3 Technique'!D196)</f>
        <v>0.70478571428571435</v>
      </c>
      <c r="C45" s="278"/>
      <c r="D45" s="199"/>
      <c r="E45" s="199"/>
      <c r="F45" s="199"/>
      <c r="G45" s="199"/>
      <c r="H45" s="199"/>
      <c r="I45" s="199"/>
    </row>
    <row r="46" spans="1:10" ht="33" customHeight="1" x14ac:dyDescent="0.25">
      <c r="A46" s="207" t="s">
        <v>386</v>
      </c>
      <c r="B46" s="278">
        <f>AVERAGE('A4 Exploitation'!D503, 'A4 Technique'!D196)</f>
        <v>0.73333333333333339</v>
      </c>
      <c r="C46" s="278"/>
      <c r="D46" s="199"/>
      <c r="E46" s="199"/>
      <c r="F46" s="199"/>
      <c r="G46" s="199"/>
      <c r="H46" s="199"/>
      <c r="I46" s="199"/>
    </row>
    <row r="47" spans="1:10" ht="33" customHeight="1" x14ac:dyDescent="0.25">
      <c r="A47" s="206" t="s">
        <v>387</v>
      </c>
      <c r="B47" s="278">
        <f>AVERAGE('A5 Exploitation'!D503, 'A5 Technique'!D196)</f>
        <v>0</v>
      </c>
      <c r="C47" s="278"/>
      <c r="D47" s="199"/>
      <c r="E47" s="199"/>
      <c r="F47" s="199"/>
      <c r="G47" s="199"/>
      <c r="H47" s="199"/>
      <c r="I47" s="199"/>
    </row>
    <row r="48" spans="1:10" ht="33" customHeight="1" x14ac:dyDescent="0.25">
      <c r="A48" s="206" t="s">
        <v>388</v>
      </c>
      <c r="B48" s="278">
        <f>AVERAGE('A6 Exploitation'!D503, 'A6 Technique'!D196)</f>
        <v>0</v>
      </c>
      <c r="C48" s="278"/>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79" t="s">
        <v>391</v>
      </c>
      <c r="C51" s="279"/>
      <c r="D51" s="199"/>
      <c r="E51" s="199"/>
      <c r="F51" s="199"/>
      <c r="G51" s="199"/>
      <c r="H51" s="199"/>
      <c r="I51" s="199"/>
      <c r="J51" s="198" t="str">
        <f>D18</f>
        <v>Bizerte</v>
      </c>
    </row>
    <row r="52" spans="1:10" ht="33" customHeight="1" x14ac:dyDescent="0.25">
      <c r="A52" s="207" t="s">
        <v>383</v>
      </c>
      <c r="B52" s="281">
        <f>'A1 Exploitation'!D41</f>
        <v>0.96153846153846156</v>
      </c>
      <c r="C52" s="281"/>
      <c r="D52" s="199"/>
      <c r="E52" s="199"/>
      <c r="F52" s="199"/>
      <c r="G52" s="199"/>
      <c r="H52" s="199"/>
      <c r="I52" s="199"/>
    </row>
    <row r="53" spans="1:10" ht="33" customHeight="1" x14ac:dyDescent="0.25">
      <c r="A53" s="206" t="s">
        <v>384</v>
      </c>
      <c r="B53" s="281">
        <f>'A2 Exploitation'!D41</f>
        <v>0.76923076923076927</v>
      </c>
      <c r="C53" s="281"/>
      <c r="D53" s="199"/>
      <c r="E53" s="199"/>
      <c r="F53" s="199"/>
      <c r="G53" s="199"/>
      <c r="H53" s="199"/>
      <c r="I53" s="199"/>
    </row>
    <row r="54" spans="1:10" ht="33" customHeight="1" x14ac:dyDescent="0.25">
      <c r="A54" s="207" t="s">
        <v>385</v>
      </c>
      <c r="B54" s="281">
        <f>'A3 Exploitation'!D41</f>
        <v>0.84615384615384615</v>
      </c>
      <c r="C54" s="281"/>
      <c r="D54" s="199"/>
      <c r="E54" s="199"/>
      <c r="F54" s="199"/>
      <c r="G54" s="199"/>
      <c r="H54" s="199"/>
      <c r="I54" s="199"/>
    </row>
    <row r="55" spans="1:10" ht="33" customHeight="1" x14ac:dyDescent="0.25">
      <c r="A55" s="207" t="s">
        <v>386</v>
      </c>
      <c r="B55" s="281">
        <f>'A4 Exploitation'!D41</f>
        <v>0.92307692307692313</v>
      </c>
      <c r="C55" s="281"/>
      <c r="D55" s="199"/>
      <c r="E55" s="199"/>
      <c r="F55" s="199"/>
      <c r="G55" s="199"/>
      <c r="H55" s="199"/>
      <c r="I55" s="199"/>
    </row>
    <row r="56" spans="1:10" ht="33" customHeight="1" x14ac:dyDescent="0.25">
      <c r="A56" s="206" t="s">
        <v>387</v>
      </c>
      <c r="B56" s="281">
        <f>'A5 Exploitation'!D41</f>
        <v>0</v>
      </c>
      <c r="C56" s="281"/>
      <c r="D56" s="199"/>
      <c r="E56" s="199"/>
      <c r="F56" s="199"/>
      <c r="G56" s="199"/>
      <c r="H56" s="199"/>
      <c r="I56" s="199"/>
    </row>
    <row r="57" spans="1:10" ht="33" customHeight="1" x14ac:dyDescent="0.25">
      <c r="A57" s="206" t="s">
        <v>388</v>
      </c>
      <c r="B57" s="281">
        <f>'A6 Exploitation'!D41</f>
        <v>0</v>
      </c>
      <c r="C57" s="281"/>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79" t="s">
        <v>392</v>
      </c>
      <c r="C60" s="279"/>
      <c r="D60" s="199"/>
      <c r="E60" s="199"/>
      <c r="F60" s="199"/>
      <c r="G60" s="199"/>
      <c r="H60" s="199"/>
      <c r="I60" s="199"/>
      <c r="J60" s="198" t="str">
        <f>D18</f>
        <v>Bizerte</v>
      </c>
    </row>
    <row r="61" spans="1:10" ht="33" customHeight="1" x14ac:dyDescent="0.25">
      <c r="A61" s="207" t="s">
        <v>383</v>
      </c>
      <c r="B61" s="278">
        <f>'A1 Exploitation'!D97</f>
        <v>0.96969696969696972</v>
      </c>
      <c r="C61" s="278"/>
      <c r="D61" s="199"/>
      <c r="E61" s="199"/>
      <c r="F61" s="199"/>
      <c r="G61" s="199"/>
      <c r="H61" s="199"/>
      <c r="I61" s="199"/>
    </row>
    <row r="62" spans="1:10" ht="33" customHeight="1" x14ac:dyDescent="0.25">
      <c r="A62" s="206" t="s">
        <v>384</v>
      </c>
      <c r="B62" s="278">
        <f>'A2 Exploitation'!D97</f>
        <v>0.8</v>
      </c>
      <c r="C62" s="278"/>
      <c r="D62" s="199"/>
      <c r="E62" s="199"/>
      <c r="F62" s="199"/>
      <c r="G62" s="199"/>
      <c r="H62" s="199"/>
      <c r="I62" s="199"/>
    </row>
    <row r="63" spans="1:10" ht="33" customHeight="1" x14ac:dyDescent="0.25">
      <c r="A63" s="207" t="s">
        <v>385</v>
      </c>
      <c r="B63" s="278">
        <f>'A3 Exploitation'!D97</f>
        <v>0.96969696969696972</v>
      </c>
      <c r="C63" s="278"/>
      <c r="D63" s="199"/>
      <c r="E63" s="199"/>
      <c r="F63" s="199"/>
      <c r="G63" s="199"/>
      <c r="H63" s="199"/>
      <c r="I63" s="199"/>
    </row>
    <row r="64" spans="1:10" ht="33" customHeight="1" x14ac:dyDescent="0.25">
      <c r="A64" s="207" t="s">
        <v>386</v>
      </c>
      <c r="B64" s="278">
        <f>'A4 Exploitation'!D97</f>
        <v>1</v>
      </c>
      <c r="C64" s="278"/>
      <c r="D64" s="199"/>
      <c r="E64" s="199"/>
      <c r="F64" s="199"/>
      <c r="G64" s="199"/>
      <c r="H64" s="199"/>
      <c r="I64" s="199"/>
    </row>
    <row r="65" spans="1:10" ht="33" customHeight="1" x14ac:dyDescent="0.25">
      <c r="A65" s="206" t="s">
        <v>387</v>
      </c>
      <c r="B65" s="278">
        <f>'A5 Exploitation'!D97</f>
        <v>0</v>
      </c>
      <c r="C65" s="278"/>
      <c r="D65" s="199"/>
      <c r="E65" s="199"/>
      <c r="F65" s="199"/>
      <c r="G65" s="199"/>
      <c r="H65" s="199"/>
      <c r="I65" s="199"/>
    </row>
    <row r="66" spans="1:10" ht="33" customHeight="1" x14ac:dyDescent="0.25">
      <c r="A66" s="206" t="s">
        <v>388</v>
      </c>
      <c r="B66" s="278">
        <f>'A6 Exploitation'!D97</f>
        <v>0</v>
      </c>
      <c r="C66" s="278"/>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79" t="s">
        <v>393</v>
      </c>
      <c r="C69" s="279"/>
      <c r="D69" s="199"/>
      <c r="E69" s="199"/>
      <c r="F69" s="199"/>
      <c r="G69" s="199"/>
      <c r="H69" s="199"/>
      <c r="I69" s="199"/>
      <c r="J69" s="198" t="str">
        <f>D18</f>
        <v>Bizerte</v>
      </c>
    </row>
    <row r="70" spans="1:10" ht="33" customHeight="1" x14ac:dyDescent="0.25">
      <c r="A70" s="207" t="s">
        <v>383</v>
      </c>
      <c r="B70" s="278">
        <f>'A1 Exploitation'!D150</f>
        <v>0.77777777777777779</v>
      </c>
      <c r="C70" s="278"/>
      <c r="D70" s="199"/>
      <c r="E70" s="199"/>
      <c r="F70" s="199"/>
      <c r="G70" s="199"/>
      <c r="H70" s="199"/>
      <c r="I70" s="199"/>
    </row>
    <row r="71" spans="1:10" ht="33" customHeight="1" x14ac:dyDescent="0.25">
      <c r="A71" s="206" t="s">
        <v>384</v>
      </c>
      <c r="B71" s="278">
        <f>'A2 Exploitation'!D150</f>
        <v>0.88571428571428568</v>
      </c>
      <c r="C71" s="278"/>
      <c r="D71" s="199"/>
      <c r="E71" s="199"/>
      <c r="F71" s="199"/>
      <c r="G71" s="199"/>
      <c r="H71" s="199"/>
      <c r="I71" s="199"/>
    </row>
    <row r="72" spans="1:10" ht="33" customHeight="1" x14ac:dyDescent="0.25">
      <c r="A72" s="207" t="s">
        <v>385</v>
      </c>
      <c r="B72" s="278">
        <f>'A3 Exploitation'!D150</f>
        <v>0.98571428571428577</v>
      </c>
      <c r="C72" s="278"/>
      <c r="D72" s="199"/>
      <c r="E72" s="199"/>
      <c r="F72" s="199"/>
      <c r="G72" s="199"/>
      <c r="H72" s="199"/>
      <c r="I72" s="199"/>
    </row>
    <row r="73" spans="1:10" ht="33" customHeight="1" x14ac:dyDescent="0.25">
      <c r="A73" s="207" t="s">
        <v>386</v>
      </c>
      <c r="B73" s="278">
        <f>'A4 Exploitation'!D150</f>
        <v>0.83333333333333337</v>
      </c>
      <c r="C73" s="278"/>
      <c r="D73" s="199"/>
      <c r="E73" s="199"/>
      <c r="F73" s="199"/>
      <c r="G73" s="199"/>
      <c r="H73" s="199"/>
      <c r="I73" s="199"/>
    </row>
    <row r="74" spans="1:10" ht="33" customHeight="1" x14ac:dyDescent="0.25">
      <c r="A74" s="206" t="s">
        <v>387</v>
      </c>
      <c r="B74" s="278">
        <f>'A5 Exploitation'!D150</f>
        <v>0</v>
      </c>
      <c r="C74" s="278"/>
      <c r="D74" s="199"/>
      <c r="E74" s="199"/>
      <c r="F74" s="199"/>
      <c r="G74" s="199"/>
      <c r="H74" s="199"/>
      <c r="I74" s="199"/>
    </row>
    <row r="75" spans="1:10" ht="33" customHeight="1" x14ac:dyDescent="0.25">
      <c r="A75" s="206" t="s">
        <v>388</v>
      </c>
      <c r="B75" s="278">
        <f>'A6 Exploitation'!D150</f>
        <v>0</v>
      </c>
      <c r="C75" s="278"/>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79" t="s">
        <v>394</v>
      </c>
      <c r="C78" s="279"/>
      <c r="D78" s="199"/>
      <c r="E78" s="199"/>
      <c r="F78" s="199"/>
      <c r="G78" s="199"/>
      <c r="H78" s="199"/>
      <c r="I78" s="199"/>
      <c r="J78" s="198" t="str">
        <f>D18</f>
        <v>Bizerte</v>
      </c>
    </row>
    <row r="79" spans="1:10" ht="33" customHeight="1" x14ac:dyDescent="0.25">
      <c r="A79" s="207" t="s">
        <v>383</v>
      </c>
      <c r="B79" s="278">
        <f>'A1 Exploitation'!D190</f>
        <v>0.98076923076923073</v>
      </c>
      <c r="C79" s="278"/>
      <c r="D79" s="199"/>
      <c r="E79" s="199"/>
      <c r="F79" s="199"/>
      <c r="G79" s="199"/>
      <c r="H79" s="199"/>
      <c r="I79" s="199"/>
    </row>
    <row r="80" spans="1:10" ht="33" customHeight="1" x14ac:dyDescent="0.25">
      <c r="A80" s="206" t="s">
        <v>384</v>
      </c>
      <c r="B80" s="278">
        <f>'A2 Exploitation'!D190</f>
        <v>0.72222222222222221</v>
      </c>
      <c r="C80" s="278"/>
      <c r="D80" s="199"/>
      <c r="E80" s="199"/>
      <c r="F80" s="199"/>
      <c r="G80" s="199"/>
      <c r="H80" s="199"/>
      <c r="I80" s="199"/>
    </row>
    <row r="81" spans="1:10" ht="33" customHeight="1" x14ac:dyDescent="0.25">
      <c r="A81" s="207" t="s">
        <v>385</v>
      </c>
      <c r="B81" s="278">
        <f>'A3 Exploitation'!D190</f>
        <v>0.94230769230769229</v>
      </c>
      <c r="C81" s="278"/>
      <c r="D81" s="199"/>
      <c r="E81" s="199"/>
      <c r="F81" s="199"/>
      <c r="G81" s="199"/>
      <c r="H81" s="199"/>
      <c r="I81" s="199"/>
    </row>
    <row r="82" spans="1:10" ht="33" customHeight="1" x14ac:dyDescent="0.25">
      <c r="A82" s="207" t="s">
        <v>386</v>
      </c>
      <c r="B82" s="278">
        <f>'A4 Exploitation'!D190</f>
        <v>0.98</v>
      </c>
      <c r="C82" s="278"/>
      <c r="D82" s="199"/>
      <c r="E82" s="199"/>
      <c r="F82" s="199"/>
      <c r="G82" s="199"/>
      <c r="H82" s="199"/>
      <c r="I82" s="199"/>
    </row>
    <row r="83" spans="1:10" ht="33" customHeight="1" x14ac:dyDescent="0.25">
      <c r="A83" s="206" t="s">
        <v>387</v>
      </c>
      <c r="B83" s="278">
        <f>'A5 Exploitation'!D190</f>
        <v>0</v>
      </c>
      <c r="C83" s="278"/>
      <c r="D83" s="199"/>
      <c r="E83" s="199"/>
      <c r="F83" s="199"/>
      <c r="G83" s="199"/>
      <c r="H83" s="199"/>
      <c r="I83" s="199"/>
    </row>
    <row r="84" spans="1:10" ht="33" customHeight="1" x14ac:dyDescent="0.25">
      <c r="A84" s="206" t="s">
        <v>388</v>
      </c>
      <c r="B84" s="278">
        <f>'A6 Exploitation'!D190</f>
        <v>0</v>
      </c>
      <c r="C84" s="278"/>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79" t="s">
        <v>395</v>
      </c>
      <c r="C87" s="279"/>
      <c r="D87" s="199"/>
      <c r="E87" s="199"/>
      <c r="F87" s="199"/>
      <c r="G87" s="199"/>
      <c r="H87" s="199"/>
      <c r="I87" s="199"/>
      <c r="J87" s="198" t="str">
        <f>D18</f>
        <v>Bizerte</v>
      </c>
    </row>
    <row r="88" spans="1:10" ht="33" customHeight="1" x14ac:dyDescent="0.25">
      <c r="A88" s="207" t="s">
        <v>383</v>
      </c>
      <c r="B88" s="278">
        <f>'A1 Exploitation'!D246</f>
        <v>0.84615384615384615</v>
      </c>
      <c r="C88" s="278"/>
      <c r="D88" s="199"/>
      <c r="E88" s="199"/>
      <c r="F88" s="199"/>
      <c r="G88" s="199"/>
      <c r="H88" s="199"/>
      <c r="I88" s="199"/>
    </row>
    <row r="89" spans="1:10" ht="33" customHeight="1" x14ac:dyDescent="0.25">
      <c r="A89" s="206" t="s">
        <v>384</v>
      </c>
      <c r="B89" s="278">
        <f>'A2 Exploitation'!D246</f>
        <v>0.97297297297297303</v>
      </c>
      <c r="C89" s="278"/>
      <c r="D89" s="199"/>
      <c r="E89" s="199"/>
      <c r="F89" s="199"/>
      <c r="G89" s="199"/>
      <c r="H89" s="199"/>
      <c r="I89" s="199"/>
    </row>
    <row r="90" spans="1:10" ht="33" customHeight="1" x14ac:dyDescent="0.25">
      <c r="A90" s="207" t="s">
        <v>385</v>
      </c>
      <c r="B90" s="278">
        <f>'A3 Exploitation'!D246</f>
        <v>0.85897435897435892</v>
      </c>
      <c r="C90" s="278"/>
      <c r="D90" s="199"/>
      <c r="E90" s="199"/>
      <c r="F90" s="199"/>
      <c r="G90" s="199"/>
      <c r="H90" s="199"/>
      <c r="I90" s="199"/>
    </row>
    <row r="91" spans="1:10" ht="33" customHeight="1" x14ac:dyDescent="0.25">
      <c r="A91" s="207" t="s">
        <v>386</v>
      </c>
      <c r="B91" s="278">
        <f>'A4 Exploitation'!D246</f>
        <v>0.82894736842105265</v>
      </c>
      <c r="C91" s="278"/>
      <c r="D91" s="199"/>
      <c r="E91" s="199"/>
      <c r="F91" s="199"/>
      <c r="G91" s="199"/>
      <c r="H91" s="199"/>
      <c r="I91" s="199"/>
    </row>
    <row r="92" spans="1:10" ht="33" customHeight="1" x14ac:dyDescent="0.25">
      <c r="A92" s="206" t="s">
        <v>387</v>
      </c>
      <c r="B92" s="278">
        <f>'A5 Exploitation'!D246</f>
        <v>0</v>
      </c>
      <c r="C92" s="278"/>
      <c r="D92" s="199"/>
      <c r="E92" s="199"/>
      <c r="F92" s="199"/>
      <c r="G92" s="199"/>
      <c r="H92" s="199"/>
      <c r="I92" s="199"/>
    </row>
    <row r="93" spans="1:10" ht="33" customHeight="1" x14ac:dyDescent="0.25">
      <c r="A93" s="206" t="s">
        <v>388</v>
      </c>
      <c r="B93" s="278">
        <f>'A6 Exploitation'!D246</f>
        <v>0</v>
      </c>
      <c r="C93" s="278"/>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79" t="s">
        <v>396</v>
      </c>
      <c r="C96" s="279"/>
      <c r="D96" s="199"/>
      <c r="E96" s="199"/>
      <c r="F96" s="199"/>
      <c r="G96" s="199"/>
      <c r="H96" s="199"/>
      <c r="I96" s="199"/>
      <c r="J96" s="198" t="str">
        <f>D18</f>
        <v>Bizerte</v>
      </c>
    </row>
    <row r="97" spans="1:10" ht="33" customHeight="1" x14ac:dyDescent="0.25">
      <c r="A97" s="207" t="s">
        <v>383</v>
      </c>
      <c r="B97" s="278">
        <f>'A1 Exploitation'!D289</f>
        <v>0.8</v>
      </c>
      <c r="C97" s="278"/>
      <c r="D97" s="199"/>
      <c r="E97" s="199"/>
      <c r="F97" s="199"/>
      <c r="G97" s="199"/>
      <c r="H97" s="199"/>
      <c r="I97" s="199"/>
    </row>
    <row r="98" spans="1:10" ht="33" customHeight="1" x14ac:dyDescent="0.25">
      <c r="A98" s="206" t="s">
        <v>384</v>
      </c>
      <c r="B98" s="278">
        <f>'A2 Exploitation'!D289</f>
        <v>0.93103448275862066</v>
      </c>
      <c r="C98" s="278"/>
      <c r="D98" s="199"/>
      <c r="E98" s="199"/>
      <c r="F98" s="199"/>
      <c r="G98" s="199"/>
      <c r="H98" s="199"/>
      <c r="I98" s="199"/>
    </row>
    <row r="99" spans="1:10" ht="33" customHeight="1" x14ac:dyDescent="0.25">
      <c r="A99" s="207" t="s">
        <v>385</v>
      </c>
      <c r="B99" s="278">
        <f>'A3 Exploitation'!D289</f>
        <v>0.96</v>
      </c>
      <c r="C99" s="278"/>
      <c r="D99" s="199"/>
      <c r="E99" s="199"/>
      <c r="F99" s="199"/>
      <c r="G99" s="199"/>
      <c r="H99" s="199"/>
      <c r="I99" s="199"/>
    </row>
    <row r="100" spans="1:10" ht="33" customHeight="1" x14ac:dyDescent="0.25">
      <c r="A100" s="207" t="s">
        <v>386</v>
      </c>
      <c r="B100" s="278">
        <f>'A4 Exploitation'!D289</f>
        <v>0.96551724137931039</v>
      </c>
      <c r="C100" s="278"/>
      <c r="D100" s="199"/>
      <c r="E100" s="199"/>
      <c r="F100" s="199"/>
      <c r="G100" s="199"/>
      <c r="H100" s="199"/>
      <c r="I100" s="199"/>
    </row>
    <row r="101" spans="1:10" ht="33" customHeight="1" x14ac:dyDescent="0.25">
      <c r="A101" s="206" t="s">
        <v>387</v>
      </c>
      <c r="B101" s="278">
        <f>'A5 Exploitation'!D289</f>
        <v>0</v>
      </c>
      <c r="C101" s="278"/>
      <c r="D101" s="199"/>
      <c r="E101" s="199"/>
      <c r="F101" s="199"/>
      <c r="G101" s="199"/>
      <c r="H101" s="199"/>
      <c r="I101" s="199"/>
    </row>
    <row r="102" spans="1:10" ht="33" customHeight="1" x14ac:dyDescent="0.25">
      <c r="A102" s="206" t="s">
        <v>388</v>
      </c>
      <c r="B102" s="278">
        <f>'A6 Exploitation'!D289</f>
        <v>0</v>
      </c>
      <c r="C102" s="278"/>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79" t="s">
        <v>397</v>
      </c>
      <c r="C105" s="279"/>
      <c r="D105" s="199"/>
      <c r="E105" s="199"/>
      <c r="F105" s="199"/>
      <c r="G105" s="199"/>
      <c r="H105" s="199"/>
      <c r="I105" s="199"/>
      <c r="J105" s="198" t="str">
        <f>D18</f>
        <v>Bizerte</v>
      </c>
    </row>
    <row r="106" spans="1:10" ht="33" customHeight="1" x14ac:dyDescent="0.25">
      <c r="A106" s="207" t="s">
        <v>383</v>
      </c>
      <c r="B106" s="278">
        <f>'A1 Exploitation'!D322</f>
        <v>1</v>
      </c>
      <c r="C106" s="278"/>
      <c r="D106" s="199"/>
      <c r="E106" s="199"/>
      <c r="F106" s="199"/>
      <c r="G106" s="199"/>
      <c r="H106" s="199"/>
      <c r="I106" s="199"/>
    </row>
    <row r="107" spans="1:10" ht="33" customHeight="1" x14ac:dyDescent="0.25">
      <c r="A107" s="206" t="s">
        <v>384</v>
      </c>
      <c r="B107" s="278">
        <f>'A2 Exploitation'!D322</f>
        <v>0.97368421052631582</v>
      </c>
      <c r="C107" s="278"/>
      <c r="D107" s="199"/>
      <c r="E107" s="199"/>
      <c r="F107" s="199"/>
      <c r="G107" s="199"/>
      <c r="H107" s="199"/>
      <c r="I107" s="199"/>
    </row>
    <row r="108" spans="1:10" ht="33" customHeight="1" x14ac:dyDescent="0.25">
      <c r="A108" s="207" t="s">
        <v>385</v>
      </c>
      <c r="B108" s="278">
        <f>'A3 Exploitation'!D322</f>
        <v>1</v>
      </c>
      <c r="C108" s="278"/>
      <c r="D108" s="199"/>
      <c r="E108" s="199"/>
      <c r="F108" s="199"/>
      <c r="G108" s="199"/>
      <c r="H108" s="199"/>
      <c r="I108" s="199"/>
    </row>
    <row r="109" spans="1:10" ht="33" customHeight="1" x14ac:dyDescent="0.25">
      <c r="A109" s="207" t="s">
        <v>386</v>
      </c>
      <c r="B109" s="278">
        <f>'A4 Exploitation'!D322</f>
        <v>0.94736842105263153</v>
      </c>
      <c r="C109" s="278"/>
      <c r="D109" s="199"/>
      <c r="E109" s="199"/>
      <c r="F109" s="199"/>
      <c r="G109" s="199"/>
      <c r="H109" s="199"/>
      <c r="I109" s="199"/>
    </row>
    <row r="110" spans="1:10" ht="33" customHeight="1" x14ac:dyDescent="0.25">
      <c r="A110" s="206" t="s">
        <v>387</v>
      </c>
      <c r="B110" s="278">
        <f>'A5 Exploitation'!D322</f>
        <v>0</v>
      </c>
      <c r="C110" s="278"/>
      <c r="D110" s="199"/>
      <c r="E110" s="199"/>
      <c r="F110" s="199"/>
      <c r="G110" s="199"/>
      <c r="H110" s="199"/>
      <c r="I110" s="199"/>
    </row>
    <row r="111" spans="1:10" ht="33" customHeight="1" x14ac:dyDescent="0.25">
      <c r="A111" s="206" t="s">
        <v>388</v>
      </c>
      <c r="B111" s="278">
        <f>'A6 Exploitation'!D322</f>
        <v>0</v>
      </c>
      <c r="C111" s="278"/>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79" t="s">
        <v>398</v>
      </c>
      <c r="C114" s="279"/>
      <c r="D114" s="199"/>
      <c r="E114" s="199"/>
      <c r="F114" s="199"/>
      <c r="G114" s="199"/>
      <c r="H114" s="199"/>
      <c r="I114" s="199"/>
      <c r="J114" s="198" t="str">
        <f>D18</f>
        <v>Bizerte</v>
      </c>
    </row>
    <row r="115" spans="1:10" ht="33" customHeight="1" x14ac:dyDescent="0.25">
      <c r="A115" s="207" t="s">
        <v>383</v>
      </c>
      <c r="B115" s="278">
        <f>'A1 Exploitation'!D350</f>
        <v>0.9285714285714286</v>
      </c>
      <c r="C115" s="278"/>
      <c r="D115" s="199"/>
      <c r="E115" s="199"/>
      <c r="F115" s="199"/>
      <c r="G115" s="199"/>
      <c r="H115" s="199"/>
      <c r="I115" s="199"/>
    </row>
    <row r="116" spans="1:10" ht="33" customHeight="1" x14ac:dyDescent="0.25">
      <c r="A116" s="206" t="s">
        <v>384</v>
      </c>
      <c r="B116" s="278">
        <f>'A2 Exploitation'!D350</f>
        <v>0.75</v>
      </c>
      <c r="C116" s="278"/>
      <c r="D116" s="199"/>
      <c r="E116" s="199"/>
      <c r="F116" s="199"/>
      <c r="G116" s="199"/>
      <c r="H116" s="199"/>
      <c r="I116" s="199"/>
    </row>
    <row r="117" spans="1:10" ht="33" customHeight="1" x14ac:dyDescent="0.25">
      <c r="A117" s="207" t="s">
        <v>385</v>
      </c>
      <c r="B117" s="278">
        <f>'A3 Exploitation'!D350</f>
        <v>0.6333333333333333</v>
      </c>
      <c r="C117" s="278"/>
      <c r="D117" s="199"/>
      <c r="E117" s="199"/>
      <c r="F117" s="199"/>
      <c r="G117" s="199"/>
      <c r="H117" s="199"/>
      <c r="I117" s="199"/>
    </row>
    <row r="118" spans="1:10" ht="33" customHeight="1" x14ac:dyDescent="0.25">
      <c r="A118" s="207" t="s">
        <v>386</v>
      </c>
      <c r="B118" s="278">
        <f>'A4 Exploitation'!D350</f>
        <v>0.66666666666666663</v>
      </c>
      <c r="C118" s="278"/>
      <c r="D118" s="199"/>
      <c r="E118" s="199"/>
      <c r="F118" s="199"/>
      <c r="G118" s="199"/>
      <c r="H118" s="199"/>
      <c r="I118" s="199"/>
    </row>
    <row r="119" spans="1:10" ht="33" customHeight="1" x14ac:dyDescent="0.25">
      <c r="A119" s="206" t="s">
        <v>387</v>
      </c>
      <c r="B119" s="278">
        <f>'A5 Exploitation'!D350</f>
        <v>0</v>
      </c>
      <c r="C119" s="278"/>
      <c r="D119" s="199"/>
      <c r="E119" s="199"/>
      <c r="F119" s="199"/>
      <c r="G119" s="199"/>
      <c r="H119" s="199"/>
      <c r="I119" s="199"/>
    </row>
    <row r="120" spans="1:10" ht="33" customHeight="1" x14ac:dyDescent="0.25">
      <c r="A120" s="206" t="s">
        <v>388</v>
      </c>
      <c r="B120" s="278">
        <f>'A6 Exploitation'!D350</f>
        <v>0</v>
      </c>
      <c r="C120" s="278"/>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79" t="s">
        <v>399</v>
      </c>
      <c r="C123" s="279"/>
      <c r="D123" s="199"/>
      <c r="E123" s="199"/>
      <c r="F123" s="199"/>
      <c r="G123" s="199"/>
      <c r="H123" s="199"/>
      <c r="I123" s="199"/>
      <c r="J123" s="198" t="str">
        <f>D18</f>
        <v>Bizerte</v>
      </c>
    </row>
    <row r="124" spans="1:10" ht="33" customHeight="1" x14ac:dyDescent="0.25">
      <c r="A124" s="207" t="s">
        <v>383</v>
      </c>
      <c r="B124" s="278">
        <f>'A1 Exploitation'!D403</f>
        <v>0.95161290322580649</v>
      </c>
      <c r="C124" s="278"/>
      <c r="D124" s="199"/>
      <c r="E124" s="199"/>
      <c r="F124" s="199"/>
      <c r="G124" s="199"/>
      <c r="H124" s="199"/>
      <c r="I124" s="199"/>
    </row>
    <row r="125" spans="1:10" ht="33" customHeight="1" x14ac:dyDescent="0.25">
      <c r="A125" s="206" t="s">
        <v>384</v>
      </c>
      <c r="B125" s="278">
        <f>'A2 Exploitation'!D403</f>
        <v>0.91666666666666663</v>
      </c>
      <c r="C125" s="278"/>
      <c r="D125" s="199"/>
      <c r="E125" s="199"/>
      <c r="F125" s="199"/>
      <c r="G125" s="199"/>
      <c r="H125" s="199"/>
      <c r="I125" s="199"/>
    </row>
    <row r="126" spans="1:10" ht="33" customHeight="1" x14ac:dyDescent="0.25">
      <c r="A126" s="207" t="s">
        <v>385</v>
      </c>
      <c r="B126" s="278">
        <f>'A3 Exploitation'!D403</f>
        <v>0.967741935483871</v>
      </c>
      <c r="C126" s="278"/>
      <c r="D126" s="199"/>
      <c r="E126" s="199"/>
      <c r="F126" s="199"/>
      <c r="G126" s="199"/>
      <c r="H126" s="199"/>
      <c r="I126" s="199"/>
    </row>
    <row r="127" spans="1:10" ht="33" customHeight="1" x14ac:dyDescent="0.25">
      <c r="A127" s="207" t="s">
        <v>386</v>
      </c>
      <c r="B127" s="278">
        <f>'A4 Exploitation'!D403</f>
        <v>0.93548387096774188</v>
      </c>
      <c r="C127" s="278"/>
      <c r="D127" s="199"/>
      <c r="E127" s="199"/>
      <c r="F127" s="199"/>
      <c r="G127" s="199"/>
      <c r="H127" s="199"/>
      <c r="I127" s="199"/>
    </row>
    <row r="128" spans="1:10" ht="33" customHeight="1" x14ac:dyDescent="0.25">
      <c r="A128" s="206" t="s">
        <v>387</v>
      </c>
      <c r="B128" s="278">
        <f>'A5 Exploitation'!D403</f>
        <v>0</v>
      </c>
      <c r="C128" s="278"/>
      <c r="D128" s="199"/>
      <c r="E128" s="199"/>
      <c r="F128" s="199"/>
      <c r="G128" s="199"/>
      <c r="H128" s="199"/>
      <c r="I128" s="199"/>
    </row>
    <row r="129" spans="1:10" ht="33" customHeight="1" x14ac:dyDescent="0.25">
      <c r="A129" s="206" t="s">
        <v>388</v>
      </c>
      <c r="B129" s="278">
        <f>'A6 Exploitation'!D403</f>
        <v>0</v>
      </c>
      <c r="C129" s="278"/>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79" t="s">
        <v>400</v>
      </c>
      <c r="C132" s="279"/>
      <c r="D132" s="199"/>
      <c r="E132" s="199"/>
      <c r="F132" s="199"/>
      <c r="G132" s="199"/>
      <c r="H132" s="199"/>
      <c r="I132" s="199"/>
      <c r="J132" s="198" t="str">
        <f>D18</f>
        <v>Bizerte</v>
      </c>
    </row>
    <row r="133" spans="1:10" ht="33" customHeight="1" x14ac:dyDescent="0.25">
      <c r="A133" s="207" t="s">
        <v>383</v>
      </c>
      <c r="B133" s="278">
        <f>'A1 Exploitation'!D433</f>
        <v>1</v>
      </c>
      <c r="C133" s="278"/>
      <c r="D133" s="199"/>
      <c r="E133" s="199"/>
      <c r="F133" s="199"/>
      <c r="G133" s="199"/>
      <c r="H133" s="199"/>
      <c r="I133" s="199"/>
    </row>
    <row r="134" spans="1:10" ht="33" customHeight="1" x14ac:dyDescent="0.25">
      <c r="A134" s="206" t="s">
        <v>384</v>
      </c>
      <c r="B134" s="278">
        <f>'A2 Exploitation'!D433</f>
        <v>0.96875</v>
      </c>
      <c r="C134" s="278"/>
      <c r="D134" s="199"/>
      <c r="E134" s="199"/>
      <c r="F134" s="199"/>
      <c r="G134" s="199"/>
      <c r="H134" s="199"/>
      <c r="I134" s="199"/>
    </row>
    <row r="135" spans="1:10" ht="33" customHeight="1" x14ac:dyDescent="0.25">
      <c r="A135" s="207" t="s">
        <v>385</v>
      </c>
      <c r="B135" s="278">
        <f>'A3 Exploitation'!D433</f>
        <v>0.96875</v>
      </c>
      <c r="C135" s="278"/>
      <c r="D135" s="199"/>
      <c r="E135" s="199"/>
      <c r="F135" s="199"/>
      <c r="G135" s="199"/>
      <c r="H135" s="199"/>
      <c r="I135" s="199"/>
    </row>
    <row r="136" spans="1:10" ht="33" customHeight="1" x14ac:dyDescent="0.25">
      <c r="A136" s="207" t="s">
        <v>386</v>
      </c>
      <c r="B136" s="278">
        <f>'A4 Exploitation'!D433</f>
        <v>1</v>
      </c>
      <c r="C136" s="278"/>
      <c r="D136" s="199"/>
      <c r="E136" s="199"/>
      <c r="F136" s="199"/>
      <c r="G136" s="199"/>
      <c r="H136" s="199"/>
      <c r="I136" s="199"/>
    </row>
    <row r="137" spans="1:10" ht="33" customHeight="1" x14ac:dyDescent="0.25">
      <c r="A137" s="206" t="s">
        <v>387</v>
      </c>
      <c r="B137" s="278">
        <f>'A5 Exploitation'!D433</f>
        <v>0</v>
      </c>
      <c r="C137" s="278"/>
      <c r="D137" s="199"/>
      <c r="E137" s="199"/>
      <c r="F137" s="199"/>
      <c r="G137" s="199"/>
      <c r="H137" s="199"/>
      <c r="I137" s="199"/>
    </row>
    <row r="138" spans="1:10" ht="33" customHeight="1" x14ac:dyDescent="0.25">
      <c r="A138" s="206" t="s">
        <v>388</v>
      </c>
      <c r="B138" s="278">
        <f>'A6 Exploitation'!D433</f>
        <v>0</v>
      </c>
      <c r="C138" s="278"/>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79" t="s">
        <v>401</v>
      </c>
      <c r="C141" s="279"/>
      <c r="D141" s="199"/>
      <c r="E141" s="199"/>
      <c r="F141" s="199"/>
      <c r="G141" s="199"/>
      <c r="H141" s="199"/>
      <c r="I141" s="199"/>
      <c r="J141" s="198" t="str">
        <f>D18</f>
        <v>Bizerte</v>
      </c>
    </row>
    <row r="142" spans="1:10" ht="33" customHeight="1" x14ac:dyDescent="0.25">
      <c r="A142" s="207" t="s">
        <v>383</v>
      </c>
      <c r="B142" s="278">
        <f>'A1 Exploitation'!D452</f>
        <v>0.91666666666666663</v>
      </c>
      <c r="C142" s="278"/>
      <c r="D142" s="199"/>
      <c r="E142" s="199"/>
      <c r="F142" s="199"/>
      <c r="G142" s="199"/>
      <c r="H142" s="199"/>
      <c r="I142" s="199"/>
    </row>
    <row r="143" spans="1:10" ht="33" customHeight="1" x14ac:dyDescent="0.25">
      <c r="A143" s="206" t="s">
        <v>384</v>
      </c>
      <c r="B143" s="278">
        <f>'A2 Exploitation'!D452</f>
        <v>0.91666666666666663</v>
      </c>
      <c r="C143" s="278"/>
      <c r="D143" s="199"/>
      <c r="E143" s="199"/>
      <c r="F143" s="199"/>
      <c r="G143" s="199"/>
      <c r="H143" s="199"/>
      <c r="I143" s="199"/>
    </row>
    <row r="144" spans="1:10" ht="33" customHeight="1" x14ac:dyDescent="0.25">
      <c r="A144" s="207" t="s">
        <v>385</v>
      </c>
      <c r="B144" s="278">
        <f>'A3 Exploitation'!D452</f>
        <v>0.83333333333333337</v>
      </c>
      <c r="C144" s="278"/>
      <c r="D144" s="199"/>
      <c r="E144" s="199"/>
      <c r="F144" s="199"/>
      <c r="G144" s="199"/>
      <c r="H144" s="199"/>
      <c r="I144" s="199"/>
    </row>
    <row r="145" spans="1:10" ht="33" customHeight="1" x14ac:dyDescent="0.25">
      <c r="A145" s="207" t="s">
        <v>386</v>
      </c>
      <c r="B145" s="278">
        <f>'A4 Exploitation'!D452</f>
        <v>0.91666666666666663</v>
      </c>
      <c r="C145" s="278"/>
      <c r="D145" s="199"/>
      <c r="E145" s="199"/>
      <c r="F145" s="199"/>
      <c r="G145" s="199"/>
      <c r="H145" s="199"/>
      <c r="I145" s="199"/>
    </row>
    <row r="146" spans="1:10" ht="33" customHeight="1" x14ac:dyDescent="0.25">
      <c r="A146" s="206" t="s">
        <v>387</v>
      </c>
      <c r="B146" s="278">
        <f>'A5 Exploitation'!D452</f>
        <v>0</v>
      </c>
      <c r="C146" s="278"/>
      <c r="D146" s="199"/>
      <c r="E146" s="199"/>
      <c r="F146" s="199"/>
      <c r="G146" s="199"/>
      <c r="H146" s="199"/>
      <c r="I146" s="199"/>
    </row>
    <row r="147" spans="1:10" ht="33" customHeight="1" x14ac:dyDescent="0.25">
      <c r="A147" s="206" t="s">
        <v>388</v>
      </c>
      <c r="B147" s="278">
        <f>'A6 Exploitation'!D452</f>
        <v>0</v>
      </c>
      <c r="C147" s="278"/>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79" t="s">
        <v>402</v>
      </c>
      <c r="C150" s="279"/>
      <c r="D150" s="199"/>
      <c r="E150" s="199"/>
      <c r="F150" s="199"/>
      <c r="G150" s="199"/>
      <c r="H150" s="199"/>
      <c r="I150" s="199"/>
      <c r="J150" s="198" t="str">
        <f>D18</f>
        <v>Bizerte</v>
      </c>
    </row>
    <row r="151" spans="1:10" ht="33" customHeight="1" x14ac:dyDescent="0.25">
      <c r="A151" s="207" t="s">
        <v>383</v>
      </c>
      <c r="B151" s="278">
        <f>'A1 Exploitation'!D462</f>
        <v>1</v>
      </c>
      <c r="C151" s="278"/>
      <c r="D151" s="199"/>
      <c r="E151" s="199"/>
      <c r="F151" s="199"/>
      <c r="G151" s="199"/>
      <c r="H151" s="199"/>
      <c r="I151" s="199"/>
    </row>
    <row r="152" spans="1:10" ht="33" customHeight="1" x14ac:dyDescent="0.25">
      <c r="A152" s="206" t="s">
        <v>384</v>
      </c>
      <c r="B152" s="278">
        <f>'A2 Exploitation'!D462</f>
        <v>0.875</v>
      </c>
      <c r="C152" s="278"/>
      <c r="D152" s="199"/>
      <c r="E152" s="199"/>
      <c r="F152" s="199"/>
      <c r="G152" s="199"/>
      <c r="H152" s="199"/>
      <c r="I152" s="199"/>
    </row>
    <row r="153" spans="1:10" ht="33" customHeight="1" x14ac:dyDescent="0.25">
      <c r="A153" s="207" t="s">
        <v>385</v>
      </c>
      <c r="B153" s="278">
        <f>'A3 Exploitation'!D462</f>
        <v>0.875</v>
      </c>
      <c r="C153" s="278"/>
      <c r="D153" s="199"/>
      <c r="E153" s="199"/>
      <c r="F153" s="199"/>
      <c r="G153" s="199"/>
      <c r="H153" s="199"/>
      <c r="I153" s="199"/>
    </row>
    <row r="154" spans="1:10" ht="33" customHeight="1" x14ac:dyDescent="0.25">
      <c r="A154" s="207" t="s">
        <v>386</v>
      </c>
      <c r="B154" s="278">
        <f>'A4 Exploitation'!D462</f>
        <v>0.875</v>
      </c>
      <c r="C154" s="278"/>
      <c r="D154" s="199"/>
      <c r="E154" s="199"/>
      <c r="F154" s="199"/>
      <c r="G154" s="199"/>
      <c r="H154" s="199"/>
      <c r="I154" s="199"/>
    </row>
    <row r="155" spans="1:10" ht="33" customHeight="1" x14ac:dyDescent="0.25">
      <c r="A155" s="206" t="s">
        <v>387</v>
      </c>
      <c r="B155" s="278">
        <f>'A5 Exploitation'!D462</f>
        <v>0</v>
      </c>
      <c r="C155" s="278"/>
      <c r="D155" s="199"/>
      <c r="E155" s="199"/>
      <c r="F155" s="199"/>
      <c r="G155" s="199"/>
      <c r="H155" s="199"/>
      <c r="I155" s="199"/>
    </row>
    <row r="156" spans="1:10" ht="33" customHeight="1" x14ac:dyDescent="0.25">
      <c r="A156" s="206" t="s">
        <v>388</v>
      </c>
      <c r="B156" s="278">
        <f>'A6 Exploitation'!D462</f>
        <v>0</v>
      </c>
      <c r="C156" s="278"/>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79" t="s">
        <v>403</v>
      </c>
      <c r="C159" s="279"/>
      <c r="D159" s="199"/>
      <c r="E159" s="199"/>
      <c r="F159" s="199"/>
      <c r="G159" s="199"/>
      <c r="H159" s="199"/>
      <c r="I159" s="199"/>
      <c r="J159" s="198" t="str">
        <f>D18</f>
        <v>Bizerte</v>
      </c>
    </row>
    <row r="160" spans="1:10" ht="33" customHeight="1" x14ac:dyDescent="0.25">
      <c r="A160" s="207" t="s">
        <v>383</v>
      </c>
      <c r="B160" s="278">
        <f>'A1 Exploitation'!D471</f>
        <v>1</v>
      </c>
      <c r="C160" s="278"/>
      <c r="D160" s="199"/>
      <c r="E160" s="199"/>
      <c r="F160" s="199"/>
      <c r="G160" s="199"/>
      <c r="H160" s="199"/>
      <c r="I160" s="199"/>
    </row>
    <row r="161" spans="1:10" ht="33" customHeight="1" x14ac:dyDescent="0.25">
      <c r="A161" s="206" t="s">
        <v>384</v>
      </c>
      <c r="B161" s="278">
        <f>'A2 Exploitation'!D471</f>
        <v>0.75</v>
      </c>
      <c r="C161" s="278"/>
      <c r="D161" s="199"/>
      <c r="E161" s="199"/>
      <c r="F161" s="199"/>
      <c r="G161" s="199"/>
      <c r="H161" s="199"/>
      <c r="I161" s="199"/>
    </row>
    <row r="162" spans="1:10" ht="33" customHeight="1" x14ac:dyDescent="0.25">
      <c r="A162" s="207" t="s">
        <v>385</v>
      </c>
      <c r="B162" s="278">
        <f>'A3 Exploitation'!D471</f>
        <v>1</v>
      </c>
      <c r="C162" s="278"/>
      <c r="D162" s="199"/>
      <c r="E162" s="199"/>
      <c r="F162" s="199"/>
      <c r="G162" s="199"/>
      <c r="H162" s="199"/>
      <c r="I162" s="199"/>
    </row>
    <row r="163" spans="1:10" ht="33" customHeight="1" x14ac:dyDescent="0.25">
      <c r="A163" s="207" t="s">
        <v>386</v>
      </c>
      <c r="B163" s="278">
        <f>'A4 Exploitation'!D471</f>
        <v>0.75</v>
      </c>
      <c r="C163" s="278"/>
      <c r="D163" s="199"/>
      <c r="E163" s="199"/>
      <c r="F163" s="199"/>
      <c r="G163" s="199"/>
      <c r="H163" s="199"/>
      <c r="I163" s="199"/>
    </row>
    <row r="164" spans="1:10" ht="33" customHeight="1" x14ac:dyDescent="0.25">
      <c r="A164" s="206" t="s">
        <v>387</v>
      </c>
      <c r="B164" s="278">
        <f>'A5 Exploitation'!D471</f>
        <v>0</v>
      </c>
      <c r="C164" s="278"/>
      <c r="D164" s="199"/>
      <c r="E164" s="199"/>
      <c r="F164" s="199"/>
      <c r="G164" s="199"/>
      <c r="H164" s="199"/>
      <c r="I164" s="199"/>
    </row>
    <row r="165" spans="1:10" ht="33" customHeight="1" x14ac:dyDescent="0.25">
      <c r="A165" s="206" t="s">
        <v>388</v>
      </c>
      <c r="B165" s="278">
        <f>'A6 Exploitation'!D471</f>
        <v>0</v>
      </c>
      <c r="C165" s="278"/>
      <c r="D165" s="199"/>
      <c r="E165" s="199"/>
      <c r="F165" s="199"/>
      <c r="G165" s="199"/>
      <c r="H165" s="199"/>
      <c r="I165" s="199"/>
    </row>
    <row r="166" spans="1:10" ht="18" x14ac:dyDescent="0.25">
      <c r="A166" s="209"/>
      <c r="B166" s="280"/>
      <c r="C166" s="280"/>
      <c r="D166" s="199"/>
      <c r="E166" s="199"/>
      <c r="F166" s="199"/>
      <c r="G166" s="199"/>
      <c r="H166" s="199"/>
      <c r="I166" s="199"/>
    </row>
    <row r="167" spans="1:10" ht="18" x14ac:dyDescent="0.25">
      <c r="A167" s="209"/>
      <c r="B167" s="280"/>
      <c r="C167" s="280"/>
      <c r="D167" s="199"/>
      <c r="E167" s="199"/>
      <c r="F167" s="199"/>
      <c r="G167" s="199"/>
      <c r="H167" s="199"/>
      <c r="I167" s="199"/>
    </row>
    <row r="168" spans="1:10" ht="33" customHeight="1" x14ac:dyDescent="0.25">
      <c r="A168" s="206" t="s">
        <v>381</v>
      </c>
      <c r="B168" s="279" t="s">
        <v>404</v>
      </c>
      <c r="C168" s="279"/>
      <c r="D168" s="199"/>
      <c r="E168" s="199"/>
      <c r="F168" s="199"/>
      <c r="G168" s="199"/>
      <c r="H168" s="199"/>
      <c r="I168" s="199"/>
      <c r="J168" s="198" t="str">
        <f>D18</f>
        <v>Bizerte</v>
      </c>
    </row>
    <row r="169" spans="1:10" ht="33" customHeight="1" x14ac:dyDescent="0.25">
      <c r="A169" s="207" t="s">
        <v>383</v>
      </c>
      <c r="B169" s="278">
        <f>'A1 Exploitation'!D492</f>
        <v>1</v>
      </c>
      <c r="C169" s="278"/>
      <c r="D169" s="199"/>
      <c r="E169" s="199"/>
      <c r="F169" s="199"/>
      <c r="G169" s="199"/>
      <c r="H169" s="199"/>
      <c r="I169" s="199"/>
    </row>
    <row r="170" spans="1:10" ht="33" customHeight="1" x14ac:dyDescent="0.25">
      <c r="A170" s="206" t="s">
        <v>384</v>
      </c>
      <c r="B170" s="278">
        <f>'A2 Exploitation'!D492</f>
        <v>0.9</v>
      </c>
      <c r="C170" s="278"/>
      <c r="D170" s="199"/>
      <c r="E170" s="199"/>
      <c r="F170" s="199"/>
      <c r="G170" s="199"/>
      <c r="H170" s="199"/>
      <c r="I170" s="199"/>
    </row>
    <row r="171" spans="1:10" ht="33" customHeight="1" x14ac:dyDescent="0.25">
      <c r="A171" s="207" t="s">
        <v>385</v>
      </c>
      <c r="B171" s="278">
        <f>'A3 Exploitation'!D492</f>
        <v>1</v>
      </c>
      <c r="C171" s="278"/>
      <c r="D171" s="199"/>
      <c r="E171" s="199"/>
      <c r="F171" s="199"/>
      <c r="G171" s="199"/>
      <c r="H171" s="199"/>
      <c r="I171" s="199"/>
    </row>
    <row r="172" spans="1:10" ht="33" customHeight="1" x14ac:dyDescent="0.25">
      <c r="A172" s="207" t="s">
        <v>386</v>
      </c>
      <c r="B172" s="278">
        <f>'A4 Exploitation'!D492</f>
        <v>0.9285714285714286</v>
      </c>
      <c r="C172" s="278"/>
    </row>
    <row r="173" spans="1:10" ht="33" customHeight="1" x14ac:dyDescent="0.25">
      <c r="A173" s="206" t="s">
        <v>387</v>
      </c>
      <c r="B173" s="278">
        <f>'A5 Exploitation'!D492</f>
        <v>0</v>
      </c>
      <c r="C173" s="278"/>
    </row>
    <row r="174" spans="1:10" ht="33" customHeight="1" x14ac:dyDescent="0.25">
      <c r="A174" s="206" t="s">
        <v>388</v>
      </c>
      <c r="B174" s="278">
        <f>'A6 Exploitation'!D492</f>
        <v>0</v>
      </c>
      <c r="C174" s="278"/>
    </row>
    <row r="175" spans="1:10" ht="18.75" x14ac:dyDescent="0.25">
      <c r="A175" s="210"/>
      <c r="B175" s="203"/>
      <c r="C175" s="203"/>
    </row>
    <row r="176" spans="1:10" ht="18.75" x14ac:dyDescent="0.25">
      <c r="A176" s="210"/>
      <c r="B176" s="203"/>
      <c r="C176" s="203"/>
    </row>
    <row r="177" spans="1:10" ht="33" customHeight="1" x14ac:dyDescent="0.25">
      <c r="A177" s="206" t="s">
        <v>381</v>
      </c>
      <c r="B177" s="279" t="s">
        <v>405</v>
      </c>
      <c r="C177" s="279"/>
      <c r="J177" s="198" t="str">
        <f>D18</f>
        <v>Bizerte</v>
      </c>
    </row>
    <row r="178" spans="1:10" ht="33" customHeight="1" x14ac:dyDescent="0.25">
      <c r="A178" s="207" t="s">
        <v>383</v>
      </c>
      <c r="B178" s="278">
        <f>'A1 Exploitation'!D501</f>
        <v>1</v>
      </c>
      <c r="C178" s="278"/>
    </row>
    <row r="179" spans="1:10" ht="33" customHeight="1" x14ac:dyDescent="0.25">
      <c r="A179" s="206" t="s">
        <v>384</v>
      </c>
      <c r="B179" s="278">
        <f>'A2 Exploitation'!D501</f>
        <v>1</v>
      </c>
      <c r="C179" s="278"/>
    </row>
    <row r="180" spans="1:10" ht="33" customHeight="1" x14ac:dyDescent="0.25">
      <c r="A180" s="207" t="s">
        <v>385</v>
      </c>
      <c r="B180" s="278">
        <f>'A3 Exploitation'!D501</f>
        <v>1</v>
      </c>
      <c r="C180" s="278"/>
    </row>
    <row r="181" spans="1:10" ht="33" customHeight="1" x14ac:dyDescent="0.25">
      <c r="A181" s="207" t="s">
        <v>386</v>
      </c>
      <c r="B181" s="278">
        <f>'A4 Exploitation'!D501</f>
        <v>1</v>
      </c>
      <c r="C181" s="278"/>
    </row>
    <row r="182" spans="1:10" ht="33" customHeight="1" x14ac:dyDescent="0.25">
      <c r="A182" s="206" t="s">
        <v>387</v>
      </c>
      <c r="B182" s="278">
        <f>'A5 Exploitation'!D501</f>
        <v>0</v>
      </c>
      <c r="C182" s="278"/>
    </row>
    <row r="183" spans="1:10" ht="33" customHeight="1" x14ac:dyDescent="0.25">
      <c r="A183" s="206" t="s">
        <v>388</v>
      </c>
      <c r="B183" s="278">
        <f>'A6 Exploitation'!D501</f>
        <v>0</v>
      </c>
      <c r="C183" s="278"/>
    </row>
    <row r="184" spans="1:10" ht="18.75" x14ac:dyDescent="0.25">
      <c r="A184" s="210"/>
      <c r="B184" s="203"/>
      <c r="C184" s="203"/>
    </row>
    <row r="185" spans="1:10" ht="18.75" x14ac:dyDescent="0.25">
      <c r="A185" s="210"/>
      <c r="B185" s="203"/>
      <c r="C185" s="203"/>
    </row>
    <row r="186" spans="1:10" ht="33" customHeight="1" x14ac:dyDescent="0.25">
      <c r="A186" s="206" t="s">
        <v>381</v>
      </c>
      <c r="B186" s="279" t="s">
        <v>406</v>
      </c>
      <c r="C186" s="279"/>
      <c r="J186" s="198" t="str">
        <f>D18</f>
        <v>Bizerte</v>
      </c>
    </row>
    <row r="187" spans="1:10" ht="33" customHeight="1" x14ac:dyDescent="0.25">
      <c r="A187" s="207" t="s">
        <v>383</v>
      </c>
      <c r="B187" s="278">
        <f>'A1 Technique'!D198</f>
        <v>0.87931034482758619</v>
      </c>
      <c r="C187" s="278"/>
    </row>
    <row r="188" spans="1:10" ht="33" customHeight="1" x14ac:dyDescent="0.25">
      <c r="A188" s="206" t="s">
        <v>384</v>
      </c>
      <c r="B188" s="278">
        <f>'A2 Technique'!D198</f>
        <v>0.75229357798165142</v>
      </c>
      <c r="C188" s="278"/>
    </row>
    <row r="189" spans="1:10" ht="33" customHeight="1" x14ac:dyDescent="0.25">
      <c r="A189" s="207" t="s">
        <v>385</v>
      </c>
      <c r="B189" s="278">
        <f>'A3 Technique'!D198</f>
        <v>0.86842105263157898</v>
      </c>
      <c r="C189" s="278"/>
    </row>
    <row r="190" spans="1:10" ht="33" customHeight="1" x14ac:dyDescent="0.25">
      <c r="A190" s="207" t="s">
        <v>386</v>
      </c>
      <c r="B190" s="278">
        <f>'A4 Technique'!D198</f>
        <v>0.89639639639639634</v>
      </c>
      <c r="C190" s="278"/>
    </row>
    <row r="191" spans="1:10" ht="33" customHeight="1" x14ac:dyDescent="0.25">
      <c r="A191" s="206" t="s">
        <v>387</v>
      </c>
      <c r="B191" s="278">
        <f>'A5 Technique'!D198</f>
        <v>0</v>
      </c>
      <c r="C191" s="278"/>
    </row>
    <row r="192" spans="1:10" ht="33" customHeight="1" x14ac:dyDescent="0.25">
      <c r="A192" s="206" t="s">
        <v>388</v>
      </c>
      <c r="B192" s="278">
        <f>'A6 Technique'!D198</f>
        <v>0</v>
      </c>
      <c r="C192" s="278"/>
    </row>
  </sheetData>
  <sheetProtection algorithmName="SHA-512" hashValue="mNV+fa2rSD8iznZN+lt0FV6jojb5zXZgVJtE/BwJydPL32RTMsP748jVKpicSbLLBS01Ps+Vrl5JDPffNkgfQg==" saltValue="LH904ol98N3D+Pgn8YNmjQ=="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rowBreaks count="1" manualBreakCount="1">
    <brk id="86"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90"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0"/>
      <c r="E1" s="300"/>
      <c r="F1" s="300"/>
      <c r="G1" s="300"/>
      <c r="H1" s="300"/>
      <c r="I1" s="30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1" t="s">
        <v>201</v>
      </c>
      <c r="B7" s="301"/>
      <c r="C7" s="301"/>
      <c r="D7" s="301"/>
      <c r="E7" s="301"/>
      <c r="F7" s="301"/>
      <c r="G7" s="213"/>
      <c r="H7" s="213"/>
      <c r="I7" s="213"/>
    </row>
    <row r="8" spans="1:9" ht="29.25" x14ac:dyDescent="0.45">
      <c r="A8" s="302" t="str">
        <f>'Page de garde'!D18</f>
        <v>Bizerte</v>
      </c>
      <c r="B8" s="302"/>
      <c r="C8" s="302"/>
      <c r="D8" s="302"/>
      <c r="E8" s="302"/>
      <c r="F8" s="302"/>
      <c r="G8" s="216"/>
      <c r="H8" s="216"/>
      <c r="I8" s="213"/>
    </row>
    <row r="9" spans="1:9" ht="24" x14ac:dyDescent="0.45">
      <c r="A9" s="38" t="s">
        <v>44</v>
      </c>
      <c r="B9" s="303"/>
      <c r="C9" s="303"/>
      <c r="D9" s="303"/>
      <c r="E9" s="303"/>
      <c r="F9" s="303"/>
      <c r="G9" s="216"/>
      <c r="H9" s="216"/>
      <c r="I9" s="213"/>
    </row>
    <row r="10" spans="1:9" ht="24" x14ac:dyDescent="0.45">
      <c r="A10" s="39" t="s">
        <v>46</v>
      </c>
      <c r="B10" s="304"/>
      <c r="C10" s="304"/>
      <c r="D10" s="304"/>
      <c r="E10" s="304"/>
      <c r="F10" s="304"/>
      <c r="G10" s="216"/>
      <c r="H10" s="216"/>
      <c r="I10" s="213"/>
    </row>
    <row r="11" spans="1:9" ht="24" x14ac:dyDescent="0.45">
      <c r="A11" s="38" t="s">
        <v>45</v>
      </c>
      <c r="B11" s="299"/>
      <c r="C11" s="299"/>
      <c r="D11" s="299"/>
      <c r="E11" s="299"/>
      <c r="F11" s="299"/>
      <c r="G11" s="216"/>
      <c r="H11" s="216"/>
      <c r="I11" s="213"/>
    </row>
    <row r="12" spans="1:9" ht="24" x14ac:dyDescent="0.45">
      <c r="A12" s="38" t="s">
        <v>276</v>
      </c>
      <c r="B12" s="292">
        <f>D505</f>
        <v>0</v>
      </c>
      <c r="C12" s="292"/>
      <c r="D12" s="292"/>
      <c r="E12" s="292"/>
      <c r="F12" s="292"/>
      <c r="G12" s="216"/>
      <c r="H12" s="216"/>
      <c r="I12" s="213"/>
    </row>
    <row r="13" spans="1:9" ht="22.5" x14ac:dyDescent="0.45">
      <c r="A13" s="35"/>
      <c r="B13" s="36"/>
      <c r="C13" s="36"/>
      <c r="D13" s="293"/>
      <c r="E13" s="293"/>
      <c r="F13" s="293"/>
      <c r="G13" s="293"/>
      <c r="H13" s="293"/>
      <c r="I13" s="3"/>
    </row>
    <row r="14" spans="1:9" ht="16.5" customHeight="1" x14ac:dyDescent="0.3">
      <c r="A14" s="294" t="s">
        <v>32</v>
      </c>
      <c r="B14" s="295" t="s">
        <v>33</v>
      </c>
      <c r="C14" s="295"/>
      <c r="D14" s="295" t="s">
        <v>48</v>
      </c>
      <c r="E14" s="296" t="s">
        <v>358</v>
      </c>
      <c r="F14" s="295" t="s">
        <v>214</v>
      </c>
      <c r="G14" s="36"/>
      <c r="H14" s="36"/>
    </row>
    <row r="15" spans="1:9" ht="16.5" customHeight="1" x14ac:dyDescent="0.3">
      <c r="A15" s="294"/>
      <c r="B15" s="77" t="s">
        <v>36</v>
      </c>
      <c r="C15" s="77" t="s">
        <v>35</v>
      </c>
      <c r="D15" s="295"/>
      <c r="E15" s="296"/>
      <c r="F15" s="295"/>
      <c r="G15" s="36"/>
      <c r="H15" s="36"/>
    </row>
    <row r="16" spans="1:9" ht="18" x14ac:dyDescent="0.35">
      <c r="A16" s="287" t="s">
        <v>0</v>
      </c>
      <c r="B16" s="287"/>
      <c r="C16" s="287"/>
      <c r="D16" s="287"/>
      <c r="E16" s="287"/>
      <c r="F16" s="287"/>
      <c r="G16" s="36"/>
      <c r="H16" s="36"/>
    </row>
    <row r="17" spans="1:8" ht="18" x14ac:dyDescent="0.3">
      <c r="A17" s="182">
        <f>B11</f>
        <v>0</v>
      </c>
      <c r="B17" s="36"/>
      <c r="C17" s="36"/>
      <c r="D17" s="36"/>
      <c r="E17" s="36"/>
      <c r="F17" s="36"/>
      <c r="G17" s="36"/>
      <c r="H17" s="36"/>
    </row>
    <row r="18" spans="1:8" ht="18" x14ac:dyDescent="0.25">
      <c r="A18" s="297" t="s">
        <v>1</v>
      </c>
      <c r="B18" s="298"/>
      <c r="C18" s="298"/>
      <c r="D18" s="298"/>
      <c r="E18" s="298"/>
      <c r="F18" s="29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8" t="s">
        <v>18</v>
      </c>
      <c r="B26" s="289"/>
      <c r="C26" s="289"/>
      <c r="D26" s="289"/>
      <c r="E26" s="289"/>
      <c r="F26" s="289"/>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71"/>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7" t="s">
        <v>137</v>
      </c>
      <c r="B43" s="287"/>
      <c r="C43" s="287"/>
      <c r="D43" s="287"/>
      <c r="E43" s="287"/>
      <c r="F43" s="287"/>
    </row>
    <row r="44" spans="1:7" x14ac:dyDescent="0.25">
      <c r="A44" s="183">
        <f>B11</f>
        <v>0</v>
      </c>
      <c r="B44" s="6"/>
      <c r="C44" s="7"/>
      <c r="D44" s="6"/>
    </row>
    <row r="45" spans="1:7" ht="16.5" x14ac:dyDescent="0.25">
      <c r="A45" s="290" t="s">
        <v>63</v>
      </c>
      <c r="B45" s="291"/>
      <c r="C45" s="291"/>
      <c r="D45" s="291"/>
      <c r="E45" s="291"/>
      <c r="F45" s="291"/>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8" t="s">
        <v>65</v>
      </c>
      <c r="B57" s="289"/>
      <c r="C57" s="289"/>
      <c r="D57" s="289"/>
      <c r="E57" s="289"/>
      <c r="F57" s="289"/>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8" t="s">
        <v>25</v>
      </c>
      <c r="B84" s="289"/>
      <c r="C84" s="289"/>
      <c r="D84" s="289"/>
      <c r="E84" s="289"/>
      <c r="F84" s="289"/>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70"/>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7" t="s">
        <v>129</v>
      </c>
      <c r="B99" s="287"/>
      <c r="C99" s="287"/>
      <c r="D99" s="287"/>
      <c r="E99" s="287"/>
      <c r="F99" s="287"/>
    </row>
    <row r="100" spans="1:6" x14ac:dyDescent="0.25">
      <c r="A100" s="183">
        <f>B11</f>
        <v>0</v>
      </c>
      <c r="B100" s="6"/>
      <c r="C100" s="7"/>
      <c r="D100" s="6"/>
    </row>
    <row r="101" spans="1:6" ht="16.5" x14ac:dyDescent="0.25">
      <c r="A101" s="290" t="s">
        <v>63</v>
      </c>
      <c r="B101" s="291"/>
      <c r="C101" s="291"/>
      <c r="D101" s="291"/>
      <c r="E101" s="291"/>
      <c r="F101" s="291"/>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8" t="s">
        <v>133</v>
      </c>
      <c r="B113" s="289"/>
      <c r="C113" s="289"/>
      <c r="D113" s="289"/>
      <c r="E113" s="289"/>
      <c r="F113" s="289"/>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8" t="s">
        <v>73</v>
      </c>
      <c r="B137" s="289"/>
      <c r="C137" s="289"/>
      <c r="D137" s="289"/>
      <c r="E137" s="289"/>
      <c r="F137" s="289"/>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71"/>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7" t="s">
        <v>130</v>
      </c>
      <c r="B152" s="287"/>
      <c r="C152" s="287"/>
      <c r="D152" s="287"/>
      <c r="E152" s="287"/>
      <c r="F152" s="287"/>
    </row>
    <row r="153" spans="1:6" x14ac:dyDescent="0.25">
      <c r="A153" s="183">
        <f>B11</f>
        <v>0</v>
      </c>
      <c r="B153" s="6"/>
      <c r="C153" s="7"/>
      <c r="D153" s="59"/>
    </row>
    <row r="154" spans="1:6" ht="16.5" x14ac:dyDescent="0.25">
      <c r="A154" s="290" t="s">
        <v>63</v>
      </c>
      <c r="B154" s="291"/>
      <c r="C154" s="291"/>
      <c r="D154" s="291"/>
      <c r="E154" s="291"/>
      <c r="F154" s="291"/>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8" t="s">
        <v>134</v>
      </c>
      <c r="B166" s="289"/>
      <c r="C166" s="289"/>
      <c r="D166" s="289"/>
      <c r="E166" s="289"/>
      <c r="F166" s="289"/>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71"/>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7" t="s">
        <v>167</v>
      </c>
      <c r="B192" s="287"/>
      <c r="C192" s="287"/>
      <c r="D192" s="287"/>
      <c r="E192" s="287"/>
      <c r="F192" s="287"/>
    </row>
    <row r="193" spans="1:7" x14ac:dyDescent="0.25">
      <c r="A193" s="189">
        <f>B11</f>
        <v>0</v>
      </c>
      <c r="B193" s="6"/>
      <c r="C193" s="7"/>
      <c r="D193" s="6"/>
    </row>
    <row r="194" spans="1:7" ht="18" x14ac:dyDescent="0.25">
      <c r="A194" s="288" t="s">
        <v>158</v>
      </c>
      <c r="B194" s="289"/>
      <c r="C194" s="289"/>
      <c r="D194" s="289"/>
      <c r="E194" s="289"/>
      <c r="F194" s="289"/>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8" t="s">
        <v>76</v>
      </c>
      <c r="B209" s="289"/>
      <c r="C209" s="289"/>
      <c r="D209" s="289"/>
      <c r="E209" s="289"/>
      <c r="F209" s="289"/>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8" t="s">
        <v>191</v>
      </c>
      <c r="B232" s="289"/>
      <c r="C232" s="289"/>
      <c r="D232" s="289"/>
      <c r="E232" s="289"/>
      <c r="F232" s="289"/>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72"/>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7" t="s">
        <v>78</v>
      </c>
      <c r="B248" s="287"/>
      <c r="C248" s="287"/>
      <c r="D248" s="287"/>
      <c r="E248" s="287"/>
      <c r="F248" s="287"/>
    </row>
    <row r="249" spans="1:6" s="3" customFormat="1" x14ac:dyDescent="0.25">
      <c r="A249" s="183">
        <f>B11</f>
        <v>0</v>
      </c>
      <c r="B249" s="6"/>
      <c r="C249" s="7"/>
      <c r="D249" s="6"/>
    </row>
    <row r="250" spans="1:6" s="3" customFormat="1" ht="18" x14ac:dyDescent="0.25">
      <c r="A250" s="288" t="s">
        <v>79</v>
      </c>
      <c r="B250" s="289"/>
      <c r="C250" s="289"/>
      <c r="D250" s="289"/>
      <c r="E250" s="289"/>
      <c r="F250" s="289"/>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8" t="s">
        <v>81</v>
      </c>
      <c r="B266" s="289"/>
      <c r="C266" s="289"/>
      <c r="D266" s="289"/>
      <c r="E266" s="289"/>
      <c r="F266" s="289"/>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7" t="s">
        <v>4</v>
      </c>
      <c r="B291" s="287"/>
      <c r="C291" s="287"/>
      <c r="D291" s="287"/>
      <c r="E291" s="287"/>
      <c r="F291" s="287"/>
    </row>
    <row r="292" spans="1:7" x14ac:dyDescent="0.25">
      <c r="A292" s="192">
        <f>B11</f>
        <v>0</v>
      </c>
      <c r="B292" s="6"/>
      <c r="C292" s="7"/>
      <c r="D292" s="59"/>
    </row>
    <row r="293" spans="1:7" ht="18" x14ac:dyDescent="0.25">
      <c r="A293" s="288" t="s">
        <v>19</v>
      </c>
      <c r="B293" s="289"/>
      <c r="C293" s="289"/>
      <c r="D293" s="289"/>
      <c r="E293" s="289"/>
      <c r="F293" s="289"/>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8" t="s">
        <v>122</v>
      </c>
      <c r="B305" s="289"/>
      <c r="C305" s="289"/>
      <c r="D305" s="289"/>
      <c r="E305" s="289"/>
      <c r="F305" s="289"/>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71"/>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7" t="s">
        <v>21</v>
      </c>
      <c r="B324" s="287"/>
      <c r="C324" s="287"/>
      <c r="D324" s="287"/>
      <c r="E324" s="287"/>
      <c r="F324" s="287"/>
    </row>
    <row r="325" spans="1:9" x14ac:dyDescent="0.25">
      <c r="A325" s="193">
        <f>B11</f>
        <v>0</v>
      </c>
      <c r="B325" s="6"/>
      <c r="C325" s="7"/>
      <c r="D325" s="6"/>
    </row>
    <row r="326" spans="1:9" ht="18" x14ac:dyDescent="0.25">
      <c r="A326" s="288" t="s">
        <v>12</v>
      </c>
      <c r="B326" s="289"/>
      <c r="C326" s="289"/>
      <c r="D326" s="289"/>
      <c r="E326" s="289"/>
      <c r="F326" s="289"/>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8" t="s">
        <v>25</v>
      </c>
      <c r="B339" s="289"/>
      <c r="C339" s="289"/>
      <c r="D339" s="289"/>
      <c r="E339" s="289"/>
      <c r="F339" s="289"/>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74"/>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7" t="s">
        <v>8</v>
      </c>
      <c r="B352" s="287"/>
      <c r="C352" s="287"/>
      <c r="D352" s="287"/>
      <c r="E352" s="287"/>
      <c r="F352" s="287"/>
    </row>
    <row r="353" spans="1:6" x14ac:dyDescent="0.25">
      <c r="A353" s="183">
        <f>B11</f>
        <v>0</v>
      </c>
      <c r="B353" s="6"/>
      <c r="C353" s="7"/>
      <c r="D353" s="59"/>
    </row>
    <row r="354" spans="1:6" ht="16.5" x14ac:dyDescent="0.25">
      <c r="A354" s="290" t="s">
        <v>113</v>
      </c>
      <c r="B354" s="291"/>
      <c r="C354" s="291"/>
      <c r="D354" s="291"/>
      <c r="E354" s="291"/>
      <c r="F354" s="291"/>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8" t="s">
        <v>25</v>
      </c>
      <c r="B366" s="289"/>
      <c r="C366" s="289"/>
      <c r="D366" s="289"/>
      <c r="E366" s="289"/>
      <c r="F366" s="289"/>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8" t="s">
        <v>124</v>
      </c>
      <c r="B382" s="289"/>
      <c r="C382" s="289"/>
      <c r="D382" s="289"/>
      <c r="E382" s="289"/>
      <c r="F382" s="289"/>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8" t="s">
        <v>29</v>
      </c>
      <c r="B391" s="289"/>
      <c r="C391" s="289"/>
      <c r="D391" s="289"/>
      <c r="E391" s="289"/>
      <c r="F391" s="289"/>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70"/>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7" t="s">
        <v>125</v>
      </c>
      <c r="B405" s="287"/>
      <c r="C405" s="287"/>
      <c r="D405" s="287"/>
      <c r="E405" s="287"/>
      <c r="F405" s="287"/>
    </row>
    <row r="406" spans="1:6" x14ac:dyDescent="0.25">
      <c r="A406" s="192">
        <f>B11</f>
        <v>0</v>
      </c>
      <c r="B406" s="6"/>
      <c r="C406" s="7"/>
      <c r="D406" s="6"/>
    </row>
    <row r="407" spans="1:6" ht="16.5" x14ac:dyDescent="0.25">
      <c r="A407" s="290" t="s">
        <v>19</v>
      </c>
      <c r="B407" s="291"/>
      <c r="C407" s="291"/>
      <c r="D407" s="291"/>
      <c r="E407" s="291"/>
      <c r="F407" s="291"/>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0" t="s">
        <v>122</v>
      </c>
      <c r="B418" s="291"/>
      <c r="C418" s="291"/>
      <c r="D418" s="291"/>
      <c r="E418" s="291"/>
      <c r="F418" s="291"/>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71">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7" t="s">
        <v>374</v>
      </c>
      <c r="B435" s="287"/>
      <c r="C435" s="287"/>
      <c r="D435" s="287"/>
      <c r="E435" s="287"/>
      <c r="F435" s="287"/>
    </row>
    <row r="436" spans="1:7" x14ac:dyDescent="0.25">
      <c r="A436" s="195">
        <f>+B11</f>
        <v>0</v>
      </c>
      <c r="B436" s="6"/>
      <c r="C436" s="7"/>
      <c r="D436" s="6"/>
    </row>
    <row r="437" spans="1:7" ht="18" x14ac:dyDescent="0.25">
      <c r="A437" s="288" t="s">
        <v>375</v>
      </c>
      <c r="B437" s="289"/>
      <c r="C437" s="289"/>
      <c r="D437" s="289"/>
      <c r="E437" s="289"/>
      <c r="F437" s="289"/>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8" t="s">
        <v>31</v>
      </c>
      <c r="B444" s="289"/>
      <c r="C444" s="289"/>
      <c r="D444" s="289"/>
      <c r="E444" s="289"/>
      <c r="F444" s="289"/>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71"/>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7" t="s">
        <v>180</v>
      </c>
      <c r="B454" s="287"/>
      <c r="C454" s="287"/>
      <c r="D454" s="287"/>
      <c r="E454" s="287"/>
      <c r="F454" s="287"/>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72"/>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7" t="s">
        <v>87</v>
      </c>
      <c r="B464" s="287"/>
      <c r="C464" s="287"/>
      <c r="D464" s="287"/>
      <c r="E464" s="287"/>
      <c r="F464" s="287"/>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74"/>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7" t="s">
        <v>151</v>
      </c>
      <c r="B473" s="287"/>
      <c r="C473" s="287"/>
      <c r="D473" s="287"/>
      <c r="E473" s="287"/>
      <c r="F473" s="287"/>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75"/>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7" t="s">
        <v>152</v>
      </c>
      <c r="B494" s="287"/>
      <c r="C494" s="287"/>
      <c r="D494" s="287"/>
      <c r="E494" s="287"/>
      <c r="F494" s="287"/>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71"/>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J8yAoq5PJhaFF88JZwPRLK4uXeTOP0fJpCuuAAnn+tUo5LbZ845DXH+Gbjpvie2W4PlYd+tzaFU7wDU0yiW5+g==" saltValue="xhrFju6+bErK9TjyIl0nm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7"/>
      <c r="E1" s="317"/>
      <c r="F1" s="317"/>
      <c r="G1" s="317"/>
      <c r="H1" s="317"/>
      <c r="I1" s="317"/>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1" t="s">
        <v>52</v>
      </c>
      <c r="B6" s="301"/>
      <c r="C6" s="301"/>
      <c r="D6" s="301"/>
      <c r="E6" s="301"/>
      <c r="F6" s="301"/>
      <c r="G6" s="216"/>
      <c r="H6" s="216"/>
      <c r="I6" s="216"/>
    </row>
    <row r="7" spans="1:9" s="36" customFormat="1" ht="21.75" customHeight="1" x14ac:dyDescent="0.45">
      <c r="A7" s="302" t="str">
        <f>'A1 Exploitation'!A8:F8</f>
        <v>Bizerte</v>
      </c>
      <c r="B7" s="302"/>
      <c r="C7" s="302"/>
      <c r="D7" s="302"/>
      <c r="E7" s="302"/>
      <c r="F7" s="302"/>
      <c r="G7" s="216"/>
      <c r="H7" s="216"/>
      <c r="I7" s="216"/>
    </row>
    <row r="8" spans="1:9" s="36" customFormat="1" ht="24" x14ac:dyDescent="0.45">
      <c r="A8" s="38" t="s">
        <v>44</v>
      </c>
      <c r="B8" s="318">
        <f>'A5 Exploitation'!B9:F9</f>
        <v>0</v>
      </c>
      <c r="C8" s="318"/>
      <c r="D8" s="318"/>
      <c r="E8" s="318"/>
      <c r="F8" s="318"/>
      <c r="G8" s="216"/>
      <c r="H8" s="216"/>
      <c r="I8" s="216"/>
    </row>
    <row r="9" spans="1:9" s="36" customFormat="1" ht="24" x14ac:dyDescent="0.45">
      <c r="A9" s="39" t="s">
        <v>46</v>
      </c>
      <c r="B9" s="319">
        <f>'A5 Exploitation'!B10:F10</f>
        <v>0</v>
      </c>
      <c r="C9" s="319"/>
      <c r="D9" s="319"/>
      <c r="E9" s="319"/>
      <c r="F9" s="319"/>
      <c r="G9" s="216"/>
      <c r="H9" s="216"/>
      <c r="I9" s="216"/>
    </row>
    <row r="10" spans="1:9" s="36" customFormat="1" ht="24" x14ac:dyDescent="0.45">
      <c r="A10" s="38" t="s">
        <v>45</v>
      </c>
      <c r="B10" s="316">
        <f>'A5 Exploitation'!B11:F11</f>
        <v>0</v>
      </c>
      <c r="C10" s="316"/>
      <c r="D10" s="316"/>
      <c r="E10" s="316"/>
      <c r="F10" s="316"/>
      <c r="G10" s="216"/>
      <c r="H10" s="216"/>
      <c r="I10" s="216"/>
    </row>
    <row r="11" spans="1:9" s="36" customFormat="1" ht="24" x14ac:dyDescent="0.45">
      <c r="A11" s="38" t="s">
        <v>341</v>
      </c>
      <c r="B11" s="320">
        <f>D198</f>
        <v>0</v>
      </c>
      <c r="C11" s="320"/>
      <c r="D11" s="320"/>
      <c r="E11" s="320"/>
      <c r="F11" s="320"/>
      <c r="G11" s="216"/>
      <c r="H11" s="216"/>
      <c r="I11" s="216"/>
    </row>
    <row r="12" spans="1:9" s="36" customFormat="1" ht="22.5" x14ac:dyDescent="0.45">
      <c r="A12" s="35"/>
      <c r="D12" s="293"/>
      <c r="E12" s="293"/>
      <c r="F12" s="293"/>
      <c r="G12" s="293"/>
      <c r="H12" s="293"/>
      <c r="I12" s="40"/>
    </row>
    <row r="13" spans="1:9" s="36" customFormat="1" ht="11.25" customHeight="1" x14ac:dyDescent="0.3">
      <c r="A13" s="294" t="s">
        <v>32</v>
      </c>
      <c r="B13" s="295" t="s">
        <v>33</v>
      </c>
      <c r="C13" s="295"/>
      <c r="D13" s="295" t="s">
        <v>48</v>
      </c>
      <c r="E13" s="295" t="s">
        <v>213</v>
      </c>
      <c r="F13" s="295" t="s">
        <v>214</v>
      </c>
    </row>
    <row r="14" spans="1:9" s="36" customFormat="1" ht="12.75" customHeight="1" x14ac:dyDescent="0.3">
      <c r="A14" s="294"/>
      <c r="B14" s="70" t="s">
        <v>36</v>
      </c>
      <c r="C14" s="70" t="s">
        <v>35</v>
      </c>
      <c r="D14" s="295"/>
      <c r="E14" s="295"/>
      <c r="F14" s="295"/>
    </row>
    <row r="15" spans="1:9" x14ac:dyDescent="0.3">
      <c r="A15" s="41"/>
      <c r="B15" s="41"/>
      <c r="C15" s="41"/>
      <c r="D15" s="41"/>
    </row>
    <row r="16" spans="1:9" ht="19.5" x14ac:dyDescent="0.4">
      <c r="A16" s="321" t="s">
        <v>0</v>
      </c>
      <c r="B16" s="322"/>
      <c r="C16" s="322"/>
      <c r="D16" s="322"/>
      <c r="E16" s="322"/>
      <c r="F16" s="32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3" t="s">
        <v>38</v>
      </c>
      <c r="B22" s="310"/>
      <c r="C22" s="311"/>
      <c r="D22" s="215">
        <f>SUM(B17:C21)</f>
        <v>0</v>
      </c>
    </row>
    <row r="23" spans="1:6" x14ac:dyDescent="0.3">
      <c r="A23" s="307" t="s">
        <v>342</v>
      </c>
      <c r="B23" s="308"/>
      <c r="C23" s="309"/>
      <c r="D23" s="65">
        <f>D22/(COUNT(B17:C21)*2)</f>
        <v>0</v>
      </c>
    </row>
    <row r="24" spans="1:6" s="50" customFormat="1" x14ac:dyDescent="0.3">
      <c r="A24" s="54"/>
      <c r="B24" s="55"/>
      <c r="C24" s="55"/>
      <c r="D24" s="56"/>
    </row>
    <row r="25" spans="1:6" ht="19.5" x14ac:dyDescent="0.4">
      <c r="A25" s="305" t="s">
        <v>4</v>
      </c>
      <c r="B25" s="306"/>
      <c r="C25" s="306"/>
      <c r="D25" s="306"/>
      <c r="E25" s="306"/>
      <c r="F25" s="30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7" t="s">
        <v>38</v>
      </c>
      <c r="B32" s="308"/>
      <c r="C32" s="309"/>
      <c r="D32" s="214">
        <f>SUM(B26:C31)</f>
        <v>0</v>
      </c>
    </row>
    <row r="33" spans="1:6" x14ac:dyDescent="0.3">
      <c r="A33" s="307" t="s">
        <v>342</v>
      </c>
      <c r="B33" s="308"/>
      <c r="C33" s="309"/>
      <c r="D33" s="65">
        <f>D32/(COUNT(B26:C31)*2)</f>
        <v>0</v>
      </c>
    </row>
    <row r="34" spans="1:6" s="50" customFormat="1" x14ac:dyDescent="0.3">
      <c r="A34" s="54"/>
      <c r="B34" s="55"/>
      <c r="C34" s="55"/>
      <c r="D34" s="56"/>
    </row>
    <row r="35" spans="1:6" s="50" customFormat="1" ht="19.5" x14ac:dyDescent="0.4">
      <c r="A35" s="305" t="s">
        <v>246</v>
      </c>
      <c r="B35" s="306"/>
      <c r="C35" s="306"/>
      <c r="D35" s="306"/>
      <c r="E35" s="306"/>
      <c r="F35" s="306"/>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7" t="s">
        <v>38</v>
      </c>
      <c r="B41" s="308"/>
      <c r="C41" s="309"/>
      <c r="D41" s="214">
        <f>SUM(B36:C40)</f>
        <v>0</v>
      </c>
      <c r="E41" s="37"/>
      <c r="F41" s="37"/>
    </row>
    <row r="42" spans="1:6" s="50" customFormat="1" x14ac:dyDescent="0.3">
      <c r="A42" s="307" t="s">
        <v>342</v>
      </c>
      <c r="B42" s="308"/>
      <c r="C42" s="309"/>
      <c r="D42" s="65">
        <f>D41/(COUNT(B36:C40)*2)</f>
        <v>0</v>
      </c>
      <c r="E42" s="37"/>
      <c r="F42" s="37"/>
    </row>
    <row r="43" spans="1:6" s="50" customFormat="1" x14ac:dyDescent="0.3">
      <c r="A43" s="90"/>
      <c r="B43" s="91"/>
      <c r="C43" s="91"/>
      <c r="D43" s="92"/>
    </row>
    <row r="44" spans="1:6" ht="19.5" x14ac:dyDescent="0.4">
      <c r="A44" s="314" t="s">
        <v>21</v>
      </c>
      <c r="B44" s="315"/>
      <c r="C44" s="315"/>
      <c r="D44" s="315"/>
      <c r="E44" s="315"/>
      <c r="F44" s="31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7" t="s">
        <v>38</v>
      </c>
      <c r="B51" s="308"/>
      <c r="C51" s="309"/>
      <c r="D51" s="214">
        <f>SUM(B45:C50)</f>
        <v>0</v>
      </c>
    </row>
    <row r="52" spans="1:6" x14ac:dyDescent="0.3">
      <c r="A52" s="307" t="s">
        <v>342</v>
      </c>
      <c r="B52" s="308"/>
      <c r="C52" s="309"/>
      <c r="D52" s="65">
        <f>D51/(COUNT(B45:C50)*2)</f>
        <v>0</v>
      </c>
    </row>
    <row r="53" spans="1:6" s="50" customFormat="1" x14ac:dyDescent="0.3">
      <c r="A53" s="54"/>
      <c r="B53" s="55"/>
      <c r="C53" s="55"/>
      <c r="D53" s="56"/>
    </row>
    <row r="54" spans="1:6" ht="19.5" x14ac:dyDescent="0.4">
      <c r="A54" s="305" t="s">
        <v>8</v>
      </c>
      <c r="B54" s="306"/>
      <c r="C54" s="306"/>
      <c r="D54" s="306"/>
      <c r="E54" s="306"/>
      <c r="F54" s="306"/>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7" t="s">
        <v>38</v>
      </c>
      <c r="B62" s="308"/>
      <c r="C62" s="309"/>
      <c r="D62" s="214">
        <f>SUM(B55:C61)</f>
        <v>0</v>
      </c>
    </row>
    <row r="63" spans="1:6" x14ac:dyDescent="0.3">
      <c r="A63" s="307" t="s">
        <v>342</v>
      </c>
      <c r="B63" s="308"/>
      <c r="C63" s="309"/>
      <c r="D63" s="65">
        <f>D62/(COUNT(B55:C61)*2)</f>
        <v>0</v>
      </c>
    </row>
    <row r="64" spans="1:6" s="50" customFormat="1" x14ac:dyDescent="0.3">
      <c r="A64" s="54"/>
      <c r="B64" s="55"/>
      <c r="C64" s="55"/>
      <c r="D64" s="56"/>
    </row>
    <row r="65" spans="1:6" ht="19.5" x14ac:dyDescent="0.4">
      <c r="A65" s="305" t="s">
        <v>143</v>
      </c>
      <c r="B65" s="306"/>
      <c r="C65" s="306"/>
      <c r="D65" s="306"/>
      <c r="E65" s="306"/>
      <c r="F65" s="30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7" t="s">
        <v>38</v>
      </c>
      <c r="B83" s="308"/>
      <c r="C83" s="309"/>
      <c r="D83" s="214">
        <f>SUM(B66:C82)</f>
        <v>0</v>
      </c>
    </row>
    <row r="84" spans="1:6" x14ac:dyDescent="0.3">
      <c r="A84" s="307" t="s">
        <v>342</v>
      </c>
      <c r="B84" s="308"/>
      <c r="C84" s="309"/>
      <c r="D84" s="65">
        <f>D83/(COUNT(B66:C82)*2)</f>
        <v>0</v>
      </c>
    </row>
    <row r="85" spans="1:6" s="50" customFormat="1" x14ac:dyDescent="0.3">
      <c r="A85" s="54"/>
      <c r="B85" s="55"/>
      <c r="C85" s="55"/>
      <c r="D85" s="56"/>
    </row>
    <row r="86" spans="1:6" ht="19.5" x14ac:dyDescent="0.4">
      <c r="A86" s="305" t="s">
        <v>237</v>
      </c>
      <c r="B86" s="306"/>
      <c r="C86" s="306"/>
      <c r="D86" s="306"/>
      <c r="E86" s="306"/>
      <c r="F86" s="30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7" t="s">
        <v>38</v>
      </c>
      <c r="B101" s="308"/>
      <c r="C101" s="309"/>
      <c r="D101" s="214">
        <f>SUM(B87:C100)</f>
        <v>0</v>
      </c>
    </row>
    <row r="102" spans="1:6" x14ac:dyDescent="0.3">
      <c r="A102" s="307" t="s">
        <v>342</v>
      </c>
      <c r="B102" s="308"/>
      <c r="C102" s="30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5" t="s">
        <v>238</v>
      </c>
      <c r="B105" s="306"/>
      <c r="C105" s="306"/>
      <c r="D105" s="306"/>
      <c r="E105" s="306"/>
      <c r="F105" s="30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7" t="s">
        <v>38</v>
      </c>
      <c r="B117" s="308"/>
      <c r="C117" s="309"/>
      <c r="D117" s="214">
        <f>SUM(B106:C116)</f>
        <v>0</v>
      </c>
      <c r="E117" s="37"/>
      <c r="F117" s="37"/>
    </row>
    <row r="118" spans="1:6" s="50" customFormat="1" x14ac:dyDescent="0.3">
      <c r="A118" s="307" t="s">
        <v>342</v>
      </c>
      <c r="B118" s="308"/>
      <c r="C118" s="309"/>
      <c r="D118" s="65">
        <f>D117/(COUNT(B106:C116)*2)</f>
        <v>0</v>
      </c>
      <c r="E118" s="37"/>
      <c r="F118" s="37"/>
    </row>
    <row r="119" spans="1:6" s="50" customFormat="1" x14ac:dyDescent="0.3">
      <c r="A119" s="54"/>
      <c r="B119" s="55"/>
      <c r="C119" s="55"/>
      <c r="D119" s="56"/>
    </row>
    <row r="120" spans="1:6" ht="19.5" x14ac:dyDescent="0.4">
      <c r="A120" s="305" t="s">
        <v>208</v>
      </c>
      <c r="B120" s="306"/>
      <c r="C120" s="306"/>
      <c r="D120" s="306"/>
      <c r="E120" s="306"/>
      <c r="F120" s="30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7" t="s">
        <v>38</v>
      </c>
      <c r="B132" s="308"/>
      <c r="C132" s="309"/>
      <c r="D132" s="214">
        <f>SUM(B121:C131)</f>
        <v>0</v>
      </c>
    </row>
    <row r="133" spans="1:6" x14ac:dyDescent="0.3">
      <c r="A133" s="307" t="s">
        <v>342</v>
      </c>
      <c r="B133" s="308"/>
      <c r="C133" s="309"/>
      <c r="D133" s="63">
        <f>D132/(COUNT(B121:C131)*2)</f>
        <v>0</v>
      </c>
    </row>
    <row r="134" spans="1:6" s="50" customFormat="1" x14ac:dyDescent="0.3">
      <c r="A134" s="54"/>
      <c r="B134" s="55"/>
      <c r="C134" s="55"/>
      <c r="D134" s="61"/>
    </row>
    <row r="135" spans="1:6" ht="19.5" x14ac:dyDescent="0.4">
      <c r="A135" s="305" t="s">
        <v>78</v>
      </c>
      <c r="B135" s="306"/>
      <c r="C135" s="306"/>
      <c r="D135" s="306"/>
      <c r="E135" s="306"/>
      <c r="F135" s="306"/>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7" t="s">
        <v>38</v>
      </c>
      <c r="B148" s="308"/>
      <c r="C148" s="309"/>
      <c r="D148" s="214">
        <f>SUM(B136:C147)</f>
        <v>0</v>
      </c>
    </row>
    <row r="149" spans="1:6" x14ac:dyDescent="0.3">
      <c r="A149" s="307" t="s">
        <v>342</v>
      </c>
      <c r="B149" s="308"/>
      <c r="C149" s="309"/>
      <c r="D149" s="65">
        <f>D148/(COUNT(B136:C147)*2)</f>
        <v>0</v>
      </c>
    </row>
    <row r="150" spans="1:6" s="50" customFormat="1" x14ac:dyDescent="0.3">
      <c r="A150" s="54"/>
      <c r="B150" s="55"/>
      <c r="C150" s="55"/>
      <c r="D150" s="56"/>
    </row>
    <row r="151" spans="1:6" ht="19.5" x14ac:dyDescent="0.4">
      <c r="A151" s="305" t="s">
        <v>243</v>
      </c>
      <c r="B151" s="306"/>
      <c r="C151" s="306"/>
      <c r="D151" s="306"/>
      <c r="E151" s="306"/>
      <c r="F151" s="30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7" t="s">
        <v>38</v>
      </c>
      <c r="B160" s="310"/>
      <c r="C160" s="311"/>
      <c r="D160" s="215">
        <f>SUM(B152:C159)</f>
        <v>0</v>
      </c>
    </row>
    <row r="161" spans="1:6" x14ac:dyDescent="0.3">
      <c r="A161" s="307" t="s">
        <v>342</v>
      </c>
      <c r="B161" s="308"/>
      <c r="C161" s="309"/>
      <c r="D161" s="65">
        <f>D160/(COUNT(B152:C159)*2)</f>
        <v>0</v>
      </c>
    </row>
    <row r="162" spans="1:6" s="50" customFormat="1" x14ac:dyDescent="0.3">
      <c r="A162" s="54"/>
      <c r="B162" s="55"/>
      <c r="C162" s="57"/>
      <c r="D162" s="58"/>
    </row>
    <row r="163" spans="1:6" ht="19.5" x14ac:dyDescent="0.4">
      <c r="A163" s="305" t="s">
        <v>85</v>
      </c>
      <c r="B163" s="306"/>
      <c r="C163" s="306"/>
      <c r="D163" s="306"/>
      <c r="E163" s="306"/>
      <c r="F163" s="30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7" t="s">
        <v>38</v>
      </c>
      <c r="B168" s="308"/>
      <c r="C168" s="309"/>
      <c r="D168" s="214">
        <f>SUM(B164:C167)</f>
        <v>0</v>
      </c>
    </row>
    <row r="169" spans="1:6" x14ac:dyDescent="0.3">
      <c r="A169" s="307" t="s">
        <v>342</v>
      </c>
      <c r="B169" s="308"/>
      <c r="C169" s="309"/>
      <c r="D169" s="65">
        <f>D168/(COUNT(B164:C167)*2)</f>
        <v>0</v>
      </c>
    </row>
    <row r="170" spans="1:6" s="50" customFormat="1" x14ac:dyDescent="0.3">
      <c r="A170" s="54"/>
      <c r="B170" s="55"/>
      <c r="C170" s="55"/>
      <c r="D170" s="56"/>
    </row>
    <row r="171" spans="1:6" ht="19.5" x14ac:dyDescent="0.4">
      <c r="A171" s="312" t="s">
        <v>17</v>
      </c>
      <c r="B171" s="313"/>
      <c r="C171" s="313"/>
      <c r="D171" s="313"/>
      <c r="E171" s="313"/>
      <c r="F171" s="31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7" t="s">
        <v>38</v>
      </c>
      <c r="B176" s="308"/>
      <c r="C176" s="309"/>
      <c r="D176" s="214">
        <f>SUM(B172:C175)</f>
        <v>0</v>
      </c>
    </row>
    <row r="177" spans="1:6" x14ac:dyDescent="0.3">
      <c r="A177" s="307" t="s">
        <v>342</v>
      </c>
      <c r="B177" s="308"/>
      <c r="C177" s="309"/>
      <c r="D177" s="65">
        <f>D176/(COUNT(B172:C175)*2)</f>
        <v>0</v>
      </c>
    </row>
    <row r="178" spans="1:6" s="50" customFormat="1" x14ac:dyDescent="0.3">
      <c r="A178" s="54"/>
      <c r="B178" s="55"/>
      <c r="C178" s="55"/>
      <c r="D178" s="56"/>
    </row>
    <row r="179" spans="1:6" ht="19.5" x14ac:dyDescent="0.4">
      <c r="A179" s="305" t="s">
        <v>87</v>
      </c>
      <c r="B179" s="306"/>
      <c r="C179" s="306"/>
      <c r="D179" s="306"/>
      <c r="E179" s="306"/>
      <c r="F179" s="306"/>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7" t="s">
        <v>38</v>
      </c>
      <c r="B185" s="308"/>
      <c r="C185" s="309"/>
      <c r="D185" s="214">
        <f>SUM(B180:C184)</f>
        <v>0</v>
      </c>
    </row>
    <row r="186" spans="1:6" x14ac:dyDescent="0.3">
      <c r="A186" s="307" t="s">
        <v>342</v>
      </c>
      <c r="B186" s="308"/>
      <c r="C186" s="309"/>
      <c r="D186" s="65">
        <f>D185/(COUNT(B180:C184)*2)</f>
        <v>0</v>
      </c>
    </row>
    <row r="187" spans="1:6" s="50" customFormat="1" x14ac:dyDescent="0.3">
      <c r="A187" s="54"/>
      <c r="B187" s="55"/>
      <c r="C187" s="55"/>
      <c r="D187" s="56"/>
    </row>
    <row r="188" spans="1:6" ht="19.5" x14ac:dyDescent="0.4">
      <c r="A188" s="305" t="s">
        <v>242</v>
      </c>
      <c r="B188" s="306"/>
      <c r="C188" s="306"/>
      <c r="D188" s="306"/>
      <c r="E188" s="306"/>
      <c r="F188" s="306"/>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7" t="s">
        <v>38</v>
      </c>
      <c r="B193" s="308"/>
      <c r="C193" s="309"/>
      <c r="D193" s="97">
        <f>SUM(B189:C192)</f>
        <v>0</v>
      </c>
    </row>
    <row r="194" spans="1:4" x14ac:dyDescent="0.3">
      <c r="A194" s="307" t="s">
        <v>342</v>
      </c>
      <c r="B194" s="308"/>
      <c r="C194" s="30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5" zoomScale="50" zoomScaleNormal="50" workbookViewId="0">
      <selection activeCell="K509" sqref="K50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0"/>
      <c r="E1" s="300"/>
      <c r="F1" s="300"/>
      <c r="G1" s="300"/>
      <c r="H1" s="300"/>
      <c r="I1" s="30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1" t="s">
        <v>201</v>
      </c>
      <c r="B7" s="301"/>
      <c r="C7" s="301"/>
      <c r="D7" s="301"/>
      <c r="E7" s="301"/>
      <c r="F7" s="301"/>
      <c r="G7" s="213"/>
      <c r="H7" s="213"/>
      <c r="I7" s="213"/>
    </row>
    <row r="8" spans="1:9" ht="29.25" x14ac:dyDescent="0.45">
      <c r="A8" s="302" t="str">
        <f>'Page de garde'!D18</f>
        <v>Bizerte</v>
      </c>
      <c r="B8" s="302"/>
      <c r="C8" s="302"/>
      <c r="D8" s="302"/>
      <c r="E8" s="302"/>
      <c r="F8" s="302"/>
      <c r="G8" s="216"/>
      <c r="H8" s="216"/>
      <c r="I8" s="213"/>
    </row>
    <row r="9" spans="1:9" ht="24" x14ac:dyDescent="0.45">
      <c r="A9" s="38" t="s">
        <v>44</v>
      </c>
      <c r="B9" s="303"/>
      <c r="C9" s="303"/>
      <c r="D9" s="303"/>
      <c r="E9" s="303"/>
      <c r="F9" s="303"/>
      <c r="G9" s="216"/>
      <c r="H9" s="216"/>
      <c r="I9" s="213"/>
    </row>
    <row r="10" spans="1:9" ht="24" x14ac:dyDescent="0.45">
      <c r="A10" s="39" t="s">
        <v>46</v>
      </c>
      <c r="B10" s="304"/>
      <c r="C10" s="304"/>
      <c r="D10" s="304"/>
      <c r="E10" s="304"/>
      <c r="F10" s="304"/>
      <c r="G10" s="216"/>
      <c r="H10" s="216"/>
      <c r="I10" s="213"/>
    </row>
    <row r="11" spans="1:9" ht="24" x14ac:dyDescent="0.45">
      <c r="A11" s="38" t="s">
        <v>45</v>
      </c>
      <c r="B11" s="299"/>
      <c r="C11" s="299"/>
      <c r="D11" s="299"/>
      <c r="E11" s="299"/>
      <c r="F11" s="299"/>
      <c r="G11" s="216"/>
      <c r="H11" s="216"/>
      <c r="I11" s="213"/>
    </row>
    <row r="12" spans="1:9" ht="24" x14ac:dyDescent="0.45">
      <c r="A12" s="38" t="s">
        <v>276</v>
      </c>
      <c r="B12" s="292">
        <f>D505</f>
        <v>0</v>
      </c>
      <c r="C12" s="292"/>
      <c r="D12" s="292"/>
      <c r="E12" s="292"/>
      <c r="F12" s="292"/>
      <c r="G12" s="216"/>
      <c r="H12" s="216"/>
      <c r="I12" s="213"/>
    </row>
    <row r="13" spans="1:9" ht="22.5" x14ac:dyDescent="0.45">
      <c r="A13" s="35"/>
      <c r="B13" s="36"/>
      <c r="C13" s="36"/>
      <c r="D13" s="293"/>
      <c r="E13" s="293"/>
      <c r="F13" s="293"/>
      <c r="G13" s="293"/>
      <c r="H13" s="293"/>
      <c r="I13" s="3"/>
    </row>
    <row r="14" spans="1:9" ht="16.5" customHeight="1" x14ac:dyDescent="0.3">
      <c r="A14" s="294" t="s">
        <v>32</v>
      </c>
      <c r="B14" s="295" t="s">
        <v>33</v>
      </c>
      <c r="C14" s="295"/>
      <c r="D14" s="295" t="s">
        <v>48</v>
      </c>
      <c r="E14" s="296" t="s">
        <v>358</v>
      </c>
      <c r="F14" s="295" t="s">
        <v>214</v>
      </c>
      <c r="G14" s="36"/>
      <c r="H14" s="36"/>
    </row>
    <row r="15" spans="1:9" ht="16.5" customHeight="1" x14ac:dyDescent="0.3">
      <c r="A15" s="294"/>
      <c r="B15" s="77" t="s">
        <v>36</v>
      </c>
      <c r="C15" s="77" t="s">
        <v>35</v>
      </c>
      <c r="D15" s="295"/>
      <c r="E15" s="296"/>
      <c r="F15" s="295"/>
      <c r="G15" s="36"/>
      <c r="H15" s="36"/>
    </row>
    <row r="16" spans="1:9" ht="18" x14ac:dyDescent="0.35">
      <c r="A16" s="287" t="s">
        <v>0</v>
      </c>
      <c r="B16" s="287"/>
      <c r="C16" s="287"/>
      <c r="D16" s="287"/>
      <c r="E16" s="287"/>
      <c r="F16" s="287"/>
      <c r="G16" s="36"/>
      <c r="H16" s="36"/>
    </row>
    <row r="17" spans="1:8" ht="18" x14ac:dyDescent="0.3">
      <c r="A17" s="182">
        <f>B11</f>
        <v>0</v>
      </c>
      <c r="B17" s="36"/>
      <c r="C17" s="36"/>
      <c r="D17" s="36"/>
      <c r="E17" s="36"/>
      <c r="F17" s="36"/>
      <c r="G17" s="36"/>
      <c r="H17" s="36"/>
    </row>
    <row r="18" spans="1:8" ht="18" x14ac:dyDescent="0.25">
      <c r="A18" s="297" t="s">
        <v>1</v>
      </c>
      <c r="B18" s="298"/>
      <c r="C18" s="298"/>
      <c r="D18" s="298"/>
      <c r="E18" s="298"/>
      <c r="F18" s="29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8" t="s">
        <v>18</v>
      </c>
      <c r="B26" s="289"/>
      <c r="C26" s="289"/>
      <c r="D26" s="289"/>
      <c r="E26" s="289"/>
      <c r="F26" s="289"/>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71"/>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7" t="s">
        <v>137</v>
      </c>
      <c r="B43" s="287"/>
      <c r="C43" s="287"/>
      <c r="D43" s="287"/>
      <c r="E43" s="287"/>
      <c r="F43" s="287"/>
    </row>
    <row r="44" spans="1:7" x14ac:dyDescent="0.25">
      <c r="A44" s="183">
        <f>B11</f>
        <v>0</v>
      </c>
      <c r="B44" s="6"/>
      <c r="C44" s="7"/>
      <c r="D44" s="6"/>
    </row>
    <row r="45" spans="1:7" ht="16.5" x14ac:dyDescent="0.25">
      <c r="A45" s="290" t="s">
        <v>63</v>
      </c>
      <c r="B45" s="291"/>
      <c r="C45" s="291"/>
      <c r="D45" s="291"/>
      <c r="E45" s="291"/>
      <c r="F45" s="291"/>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8" t="s">
        <v>65</v>
      </c>
      <c r="B57" s="289"/>
      <c r="C57" s="289"/>
      <c r="D57" s="289"/>
      <c r="E57" s="289"/>
      <c r="F57" s="289"/>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8" t="s">
        <v>25</v>
      </c>
      <c r="B84" s="289"/>
      <c r="C84" s="289"/>
      <c r="D84" s="289"/>
      <c r="E84" s="289"/>
      <c r="F84" s="289"/>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70"/>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7" t="s">
        <v>129</v>
      </c>
      <c r="B99" s="287"/>
      <c r="C99" s="287"/>
      <c r="D99" s="287"/>
      <c r="E99" s="287"/>
      <c r="F99" s="287"/>
    </row>
    <row r="100" spans="1:6" x14ac:dyDescent="0.25">
      <c r="A100" s="183">
        <f>B11</f>
        <v>0</v>
      </c>
      <c r="B100" s="6"/>
      <c r="C100" s="7"/>
      <c r="D100" s="6"/>
    </row>
    <row r="101" spans="1:6" ht="16.5" x14ac:dyDescent="0.25">
      <c r="A101" s="290" t="s">
        <v>63</v>
      </c>
      <c r="B101" s="291"/>
      <c r="C101" s="291"/>
      <c r="D101" s="291"/>
      <c r="E101" s="291"/>
      <c r="F101" s="291"/>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8" t="s">
        <v>133</v>
      </c>
      <c r="B113" s="289"/>
      <c r="C113" s="289"/>
      <c r="D113" s="289"/>
      <c r="E113" s="289"/>
      <c r="F113" s="289"/>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8" t="s">
        <v>73</v>
      </c>
      <c r="B137" s="289"/>
      <c r="C137" s="289"/>
      <c r="D137" s="289"/>
      <c r="E137" s="289"/>
      <c r="F137" s="289"/>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71"/>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7" t="s">
        <v>130</v>
      </c>
      <c r="B152" s="287"/>
      <c r="C152" s="287"/>
      <c r="D152" s="287"/>
      <c r="E152" s="287"/>
      <c r="F152" s="287"/>
    </row>
    <row r="153" spans="1:6" x14ac:dyDescent="0.25">
      <c r="A153" s="183">
        <f>B11</f>
        <v>0</v>
      </c>
      <c r="B153" s="6"/>
      <c r="C153" s="7"/>
      <c r="D153" s="59"/>
    </row>
    <row r="154" spans="1:6" ht="16.5" x14ac:dyDescent="0.25">
      <c r="A154" s="290" t="s">
        <v>63</v>
      </c>
      <c r="B154" s="291"/>
      <c r="C154" s="291"/>
      <c r="D154" s="291"/>
      <c r="E154" s="291"/>
      <c r="F154" s="291"/>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8" t="s">
        <v>134</v>
      </c>
      <c r="B166" s="289"/>
      <c r="C166" s="289"/>
      <c r="D166" s="289"/>
      <c r="E166" s="289"/>
      <c r="F166" s="289"/>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71"/>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7" t="s">
        <v>167</v>
      </c>
      <c r="B192" s="287"/>
      <c r="C192" s="287"/>
      <c r="D192" s="287"/>
      <c r="E192" s="287"/>
      <c r="F192" s="287"/>
    </row>
    <row r="193" spans="1:7" x14ac:dyDescent="0.25">
      <c r="A193" s="189">
        <f>B11</f>
        <v>0</v>
      </c>
      <c r="B193" s="6"/>
      <c r="C193" s="7"/>
      <c r="D193" s="6"/>
    </row>
    <row r="194" spans="1:7" ht="18" x14ac:dyDescent="0.25">
      <c r="A194" s="288" t="s">
        <v>158</v>
      </c>
      <c r="B194" s="289"/>
      <c r="C194" s="289"/>
      <c r="D194" s="289"/>
      <c r="E194" s="289"/>
      <c r="F194" s="289"/>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8" t="s">
        <v>76</v>
      </c>
      <c r="B209" s="289"/>
      <c r="C209" s="289"/>
      <c r="D209" s="289"/>
      <c r="E209" s="289"/>
      <c r="F209" s="289"/>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8" t="s">
        <v>191</v>
      </c>
      <c r="B232" s="289"/>
      <c r="C232" s="289"/>
      <c r="D232" s="289"/>
      <c r="E232" s="289"/>
      <c r="F232" s="289"/>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72"/>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7" t="s">
        <v>78</v>
      </c>
      <c r="B248" s="287"/>
      <c r="C248" s="287"/>
      <c r="D248" s="287"/>
      <c r="E248" s="287"/>
      <c r="F248" s="287"/>
    </row>
    <row r="249" spans="1:6" s="3" customFormat="1" x14ac:dyDescent="0.25">
      <c r="A249" s="183">
        <f>B11</f>
        <v>0</v>
      </c>
      <c r="B249" s="6"/>
      <c r="C249" s="7"/>
      <c r="D249" s="6"/>
    </row>
    <row r="250" spans="1:6" s="3" customFormat="1" ht="18" x14ac:dyDescent="0.25">
      <c r="A250" s="288" t="s">
        <v>79</v>
      </c>
      <c r="B250" s="289"/>
      <c r="C250" s="289"/>
      <c r="D250" s="289"/>
      <c r="E250" s="289"/>
      <c r="F250" s="289"/>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8" t="s">
        <v>81</v>
      </c>
      <c r="B266" s="289"/>
      <c r="C266" s="289"/>
      <c r="D266" s="289"/>
      <c r="E266" s="289"/>
      <c r="F266" s="289"/>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7" t="s">
        <v>4</v>
      </c>
      <c r="B291" s="287"/>
      <c r="C291" s="287"/>
      <c r="D291" s="287"/>
      <c r="E291" s="287"/>
      <c r="F291" s="287"/>
    </row>
    <row r="292" spans="1:7" x14ac:dyDescent="0.25">
      <c r="A292" s="192">
        <f>B11</f>
        <v>0</v>
      </c>
      <c r="B292" s="6"/>
      <c r="C292" s="7"/>
      <c r="D292" s="59"/>
    </row>
    <row r="293" spans="1:7" ht="18" x14ac:dyDescent="0.25">
      <c r="A293" s="288" t="s">
        <v>19</v>
      </c>
      <c r="B293" s="289"/>
      <c r="C293" s="289"/>
      <c r="D293" s="289"/>
      <c r="E293" s="289"/>
      <c r="F293" s="289"/>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8" t="s">
        <v>122</v>
      </c>
      <c r="B305" s="289"/>
      <c r="C305" s="289"/>
      <c r="D305" s="289"/>
      <c r="E305" s="289"/>
      <c r="F305" s="289"/>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71"/>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7" t="s">
        <v>21</v>
      </c>
      <c r="B324" s="287"/>
      <c r="C324" s="287"/>
      <c r="D324" s="287"/>
      <c r="E324" s="287"/>
      <c r="F324" s="287"/>
    </row>
    <row r="325" spans="1:9" x14ac:dyDescent="0.25">
      <c r="A325" s="193">
        <f>B11</f>
        <v>0</v>
      </c>
      <c r="B325" s="6"/>
      <c r="C325" s="7"/>
      <c r="D325" s="6"/>
    </row>
    <row r="326" spans="1:9" ht="18" x14ac:dyDescent="0.25">
      <c r="A326" s="288" t="s">
        <v>12</v>
      </c>
      <c r="B326" s="289"/>
      <c r="C326" s="289"/>
      <c r="D326" s="289"/>
      <c r="E326" s="289"/>
      <c r="F326" s="289"/>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8" t="s">
        <v>25</v>
      </c>
      <c r="B339" s="289"/>
      <c r="C339" s="289"/>
      <c r="D339" s="289"/>
      <c r="E339" s="289"/>
      <c r="F339" s="289"/>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74"/>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7" t="s">
        <v>8</v>
      </c>
      <c r="B352" s="287"/>
      <c r="C352" s="287"/>
      <c r="D352" s="287"/>
      <c r="E352" s="287"/>
      <c r="F352" s="287"/>
    </row>
    <row r="353" spans="1:6" x14ac:dyDescent="0.25">
      <c r="A353" s="183">
        <f>B11</f>
        <v>0</v>
      </c>
      <c r="B353" s="6"/>
      <c r="C353" s="7"/>
      <c r="D353" s="59"/>
    </row>
    <row r="354" spans="1:6" ht="16.5" x14ac:dyDescent="0.25">
      <c r="A354" s="290" t="s">
        <v>113</v>
      </c>
      <c r="B354" s="291"/>
      <c r="C354" s="291"/>
      <c r="D354" s="291"/>
      <c r="E354" s="291"/>
      <c r="F354" s="291"/>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8" t="s">
        <v>25</v>
      </c>
      <c r="B366" s="289"/>
      <c r="C366" s="289"/>
      <c r="D366" s="289"/>
      <c r="E366" s="289"/>
      <c r="F366" s="289"/>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8" t="s">
        <v>124</v>
      </c>
      <c r="B382" s="289"/>
      <c r="C382" s="289"/>
      <c r="D382" s="289"/>
      <c r="E382" s="289"/>
      <c r="F382" s="289"/>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8" t="s">
        <v>29</v>
      </c>
      <c r="B391" s="289"/>
      <c r="C391" s="289"/>
      <c r="D391" s="289"/>
      <c r="E391" s="289"/>
      <c r="F391" s="289"/>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70"/>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7" t="s">
        <v>125</v>
      </c>
      <c r="B405" s="287"/>
      <c r="C405" s="287"/>
      <c r="D405" s="287"/>
      <c r="E405" s="287"/>
      <c r="F405" s="287"/>
    </row>
    <row r="406" spans="1:6" x14ac:dyDescent="0.25">
      <c r="A406" s="192">
        <f>B11</f>
        <v>0</v>
      </c>
      <c r="B406" s="6"/>
      <c r="C406" s="7"/>
      <c r="D406" s="6"/>
    </row>
    <row r="407" spans="1:6" ht="16.5" x14ac:dyDescent="0.25">
      <c r="A407" s="290" t="s">
        <v>19</v>
      </c>
      <c r="B407" s="291"/>
      <c r="C407" s="291"/>
      <c r="D407" s="291"/>
      <c r="E407" s="291"/>
      <c r="F407" s="291"/>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0" t="s">
        <v>122</v>
      </c>
      <c r="B418" s="291"/>
      <c r="C418" s="291"/>
      <c r="D418" s="291"/>
      <c r="E418" s="291"/>
      <c r="F418" s="291"/>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71">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7" t="s">
        <v>374</v>
      </c>
      <c r="B435" s="287"/>
      <c r="C435" s="287"/>
      <c r="D435" s="287"/>
      <c r="E435" s="287"/>
      <c r="F435" s="287"/>
    </row>
    <row r="436" spans="1:7" x14ac:dyDescent="0.25">
      <c r="A436" s="195">
        <f>+B11</f>
        <v>0</v>
      </c>
      <c r="B436" s="6"/>
      <c r="C436" s="7"/>
      <c r="D436" s="6"/>
    </row>
    <row r="437" spans="1:7" ht="18" x14ac:dyDescent="0.25">
      <c r="A437" s="288" t="s">
        <v>375</v>
      </c>
      <c r="B437" s="289"/>
      <c r="C437" s="289"/>
      <c r="D437" s="289"/>
      <c r="E437" s="289"/>
      <c r="F437" s="289"/>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8" t="s">
        <v>31</v>
      </c>
      <c r="B444" s="289"/>
      <c r="C444" s="289"/>
      <c r="D444" s="289"/>
      <c r="E444" s="289"/>
      <c r="F444" s="289"/>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71"/>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7" t="s">
        <v>180</v>
      </c>
      <c r="B454" s="287"/>
      <c r="C454" s="287"/>
      <c r="D454" s="287"/>
      <c r="E454" s="287"/>
      <c r="F454" s="287"/>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72"/>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7" t="s">
        <v>87</v>
      </c>
      <c r="B464" s="287"/>
      <c r="C464" s="287"/>
      <c r="D464" s="287"/>
      <c r="E464" s="287"/>
      <c r="F464" s="287"/>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74"/>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7" t="s">
        <v>151</v>
      </c>
      <c r="B473" s="287"/>
      <c r="C473" s="287"/>
      <c r="D473" s="287"/>
      <c r="E473" s="287"/>
      <c r="F473" s="287"/>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75"/>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7" t="s">
        <v>152</v>
      </c>
      <c r="B494" s="287"/>
      <c r="C494" s="287"/>
      <c r="D494" s="287"/>
      <c r="E494" s="287"/>
      <c r="F494" s="287"/>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71"/>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QnTCdUB7hl0vm4TMKdh34fefonyuMyHqxMwHeGt4TySJUbLaCKi9cqrIUWiTVwT+Xcnn1NZXI/3YcZyt8fr0FQ==" saltValue="Qi5E5PcChSclw6XZ2CGkMQ=="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7"/>
      <c r="E1" s="317"/>
      <c r="F1" s="317"/>
      <c r="G1" s="317"/>
      <c r="H1" s="317"/>
      <c r="I1" s="317"/>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1" t="s">
        <v>52</v>
      </c>
      <c r="B6" s="301"/>
      <c r="C6" s="301"/>
      <c r="D6" s="301"/>
      <c r="E6" s="301"/>
      <c r="F6" s="301"/>
      <c r="G6" s="216"/>
      <c r="H6" s="216"/>
      <c r="I6" s="216"/>
    </row>
    <row r="7" spans="1:9" s="36" customFormat="1" ht="21.75" customHeight="1" x14ac:dyDescent="0.45">
      <c r="A7" s="302" t="str">
        <f>'A1 Exploitation'!A8:F8</f>
        <v>Bizerte</v>
      </c>
      <c r="B7" s="302"/>
      <c r="C7" s="302"/>
      <c r="D7" s="302"/>
      <c r="E7" s="302"/>
      <c r="F7" s="302"/>
      <c r="G7" s="216"/>
      <c r="H7" s="216"/>
      <c r="I7" s="216"/>
    </row>
    <row r="8" spans="1:9" s="36" customFormat="1" ht="24" x14ac:dyDescent="0.45">
      <c r="A8" s="38" t="s">
        <v>44</v>
      </c>
      <c r="B8" s="318">
        <f>'A6 Exploitation'!B9:F9</f>
        <v>0</v>
      </c>
      <c r="C8" s="318"/>
      <c r="D8" s="318"/>
      <c r="E8" s="318"/>
      <c r="F8" s="318"/>
      <c r="G8" s="216"/>
      <c r="H8" s="216"/>
      <c r="I8" s="216"/>
    </row>
    <row r="9" spans="1:9" s="36" customFormat="1" ht="24" x14ac:dyDescent="0.45">
      <c r="A9" s="39" t="s">
        <v>46</v>
      </c>
      <c r="B9" s="319">
        <f>'A6 Exploitation'!B10:F10</f>
        <v>0</v>
      </c>
      <c r="C9" s="319"/>
      <c r="D9" s="319"/>
      <c r="E9" s="319"/>
      <c r="F9" s="319"/>
      <c r="G9" s="216"/>
      <c r="H9" s="216"/>
      <c r="I9" s="216"/>
    </row>
    <row r="10" spans="1:9" s="36" customFormat="1" ht="24" x14ac:dyDescent="0.45">
      <c r="A10" s="38" t="s">
        <v>45</v>
      </c>
      <c r="B10" s="316">
        <f>'A6 Exploitation'!B11:F11</f>
        <v>0</v>
      </c>
      <c r="C10" s="316"/>
      <c r="D10" s="316"/>
      <c r="E10" s="316"/>
      <c r="F10" s="316"/>
      <c r="G10" s="216"/>
      <c r="H10" s="216"/>
      <c r="I10" s="216"/>
    </row>
    <row r="11" spans="1:9" s="36" customFormat="1" ht="24" x14ac:dyDescent="0.45">
      <c r="A11" s="38" t="s">
        <v>341</v>
      </c>
      <c r="B11" s="320">
        <f>D198</f>
        <v>0</v>
      </c>
      <c r="C11" s="320"/>
      <c r="D11" s="320"/>
      <c r="E11" s="320"/>
      <c r="F11" s="320"/>
      <c r="G11" s="216"/>
      <c r="H11" s="216"/>
      <c r="I11" s="216"/>
    </row>
    <row r="12" spans="1:9" s="36" customFormat="1" ht="22.5" x14ac:dyDescent="0.45">
      <c r="A12" s="35"/>
      <c r="D12" s="293"/>
      <c r="E12" s="293"/>
      <c r="F12" s="293"/>
      <c r="G12" s="293"/>
      <c r="H12" s="293"/>
      <c r="I12" s="40"/>
    </row>
    <row r="13" spans="1:9" s="36" customFormat="1" ht="11.25" customHeight="1" x14ac:dyDescent="0.3">
      <c r="A13" s="294" t="s">
        <v>32</v>
      </c>
      <c r="B13" s="295" t="s">
        <v>33</v>
      </c>
      <c r="C13" s="295"/>
      <c r="D13" s="295" t="s">
        <v>48</v>
      </c>
      <c r="E13" s="295" t="s">
        <v>213</v>
      </c>
      <c r="F13" s="295" t="s">
        <v>214</v>
      </c>
    </row>
    <row r="14" spans="1:9" s="36" customFormat="1" ht="12.75" customHeight="1" x14ac:dyDescent="0.3">
      <c r="A14" s="294"/>
      <c r="B14" s="70" t="s">
        <v>36</v>
      </c>
      <c r="C14" s="70" t="s">
        <v>35</v>
      </c>
      <c r="D14" s="295"/>
      <c r="E14" s="295"/>
      <c r="F14" s="295"/>
    </row>
    <row r="15" spans="1:9" x14ac:dyDescent="0.3">
      <c r="A15" s="41"/>
      <c r="B15" s="41"/>
      <c r="C15" s="41"/>
      <c r="D15" s="41"/>
    </row>
    <row r="16" spans="1:9" ht="19.5" x14ac:dyDescent="0.4">
      <c r="A16" s="321" t="s">
        <v>0</v>
      </c>
      <c r="B16" s="322"/>
      <c r="C16" s="322"/>
      <c r="D16" s="322"/>
      <c r="E16" s="322"/>
      <c r="F16" s="32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3" t="s">
        <v>38</v>
      </c>
      <c r="B22" s="310"/>
      <c r="C22" s="311"/>
      <c r="D22" s="215">
        <f>SUM(B17:C21)</f>
        <v>0</v>
      </c>
    </row>
    <row r="23" spans="1:6" x14ac:dyDescent="0.3">
      <c r="A23" s="307" t="s">
        <v>342</v>
      </c>
      <c r="B23" s="308"/>
      <c r="C23" s="309"/>
      <c r="D23" s="65">
        <f>D22/(COUNT(B17:C21)*2)</f>
        <v>0</v>
      </c>
    </row>
    <row r="24" spans="1:6" s="50" customFormat="1" x14ac:dyDescent="0.3">
      <c r="A24" s="54"/>
      <c r="B24" s="55"/>
      <c r="C24" s="55"/>
      <c r="D24" s="56"/>
    </row>
    <row r="25" spans="1:6" ht="19.5" x14ac:dyDescent="0.4">
      <c r="A25" s="305" t="s">
        <v>4</v>
      </c>
      <c r="B25" s="306"/>
      <c r="C25" s="306"/>
      <c r="D25" s="306"/>
      <c r="E25" s="306"/>
      <c r="F25" s="30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7" t="s">
        <v>38</v>
      </c>
      <c r="B32" s="308"/>
      <c r="C32" s="309"/>
      <c r="D32" s="214">
        <f>SUM(B26:C31)</f>
        <v>0</v>
      </c>
    </row>
    <row r="33" spans="1:6" x14ac:dyDescent="0.3">
      <c r="A33" s="307" t="s">
        <v>342</v>
      </c>
      <c r="B33" s="308"/>
      <c r="C33" s="309"/>
      <c r="D33" s="65">
        <f>D32/(COUNT(B26:C31)*2)</f>
        <v>0</v>
      </c>
    </row>
    <row r="34" spans="1:6" s="50" customFormat="1" x14ac:dyDescent="0.3">
      <c r="A34" s="54"/>
      <c r="B34" s="55"/>
      <c r="C34" s="55"/>
      <c r="D34" s="56"/>
    </row>
    <row r="35" spans="1:6" s="50" customFormat="1" ht="19.5" x14ac:dyDescent="0.4">
      <c r="A35" s="305" t="s">
        <v>246</v>
      </c>
      <c r="B35" s="306"/>
      <c r="C35" s="306"/>
      <c r="D35" s="306"/>
      <c r="E35" s="306"/>
      <c r="F35" s="306"/>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7" t="s">
        <v>38</v>
      </c>
      <c r="B41" s="308"/>
      <c r="C41" s="309"/>
      <c r="D41" s="214">
        <f>SUM(B36:C40)</f>
        <v>0</v>
      </c>
      <c r="E41" s="37"/>
      <c r="F41" s="37"/>
    </row>
    <row r="42" spans="1:6" s="50" customFormat="1" x14ac:dyDescent="0.3">
      <c r="A42" s="307" t="s">
        <v>342</v>
      </c>
      <c r="B42" s="308"/>
      <c r="C42" s="309"/>
      <c r="D42" s="65">
        <f>D41/(COUNT(B36:C40)*2)</f>
        <v>0</v>
      </c>
      <c r="E42" s="37"/>
      <c r="F42" s="37"/>
    </row>
    <row r="43" spans="1:6" s="50" customFormat="1" x14ac:dyDescent="0.3">
      <c r="A43" s="90"/>
      <c r="B43" s="91"/>
      <c r="C43" s="91"/>
      <c r="D43" s="92"/>
    </row>
    <row r="44" spans="1:6" ht="19.5" x14ac:dyDescent="0.4">
      <c r="A44" s="314" t="s">
        <v>21</v>
      </c>
      <c r="B44" s="315"/>
      <c r="C44" s="315"/>
      <c r="D44" s="315"/>
      <c r="E44" s="315"/>
      <c r="F44" s="31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7" t="s">
        <v>38</v>
      </c>
      <c r="B51" s="308"/>
      <c r="C51" s="309"/>
      <c r="D51" s="214">
        <f>SUM(B45:C50)</f>
        <v>0</v>
      </c>
    </row>
    <row r="52" spans="1:6" x14ac:dyDescent="0.3">
      <c r="A52" s="307" t="s">
        <v>342</v>
      </c>
      <c r="B52" s="308"/>
      <c r="C52" s="309"/>
      <c r="D52" s="65">
        <f>D51/(COUNT(B45:C50)*2)</f>
        <v>0</v>
      </c>
    </row>
    <row r="53" spans="1:6" s="50" customFormat="1" x14ac:dyDescent="0.3">
      <c r="A53" s="54"/>
      <c r="B53" s="55"/>
      <c r="C53" s="55"/>
      <c r="D53" s="56"/>
    </row>
    <row r="54" spans="1:6" ht="19.5" x14ac:dyDescent="0.4">
      <c r="A54" s="305" t="s">
        <v>8</v>
      </c>
      <c r="B54" s="306"/>
      <c r="C54" s="306"/>
      <c r="D54" s="306"/>
      <c r="E54" s="306"/>
      <c r="F54" s="306"/>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7" t="s">
        <v>38</v>
      </c>
      <c r="B62" s="308"/>
      <c r="C62" s="309"/>
      <c r="D62" s="214">
        <f>SUM(B55:C61)</f>
        <v>0</v>
      </c>
    </row>
    <row r="63" spans="1:6" x14ac:dyDescent="0.3">
      <c r="A63" s="307" t="s">
        <v>342</v>
      </c>
      <c r="B63" s="308"/>
      <c r="C63" s="309"/>
      <c r="D63" s="65">
        <f>D62/(COUNT(B55:C61)*2)</f>
        <v>0</v>
      </c>
    </row>
    <row r="64" spans="1:6" s="50" customFormat="1" x14ac:dyDescent="0.3">
      <c r="A64" s="54"/>
      <c r="B64" s="55"/>
      <c r="C64" s="55"/>
      <c r="D64" s="56"/>
    </row>
    <row r="65" spans="1:6" ht="19.5" x14ac:dyDescent="0.4">
      <c r="A65" s="305" t="s">
        <v>143</v>
      </c>
      <c r="B65" s="306"/>
      <c r="C65" s="306"/>
      <c r="D65" s="306"/>
      <c r="E65" s="306"/>
      <c r="F65" s="30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7" t="s">
        <v>38</v>
      </c>
      <c r="B83" s="308"/>
      <c r="C83" s="309"/>
      <c r="D83" s="214">
        <f>SUM(B66:C82)</f>
        <v>0</v>
      </c>
    </row>
    <row r="84" spans="1:6" x14ac:dyDescent="0.3">
      <c r="A84" s="307" t="s">
        <v>342</v>
      </c>
      <c r="B84" s="308"/>
      <c r="C84" s="309"/>
      <c r="D84" s="65">
        <f>D83/(COUNT(B66:C82)*2)</f>
        <v>0</v>
      </c>
    </row>
    <row r="85" spans="1:6" s="50" customFormat="1" x14ac:dyDescent="0.3">
      <c r="A85" s="54"/>
      <c r="B85" s="55"/>
      <c r="C85" s="55"/>
      <c r="D85" s="56"/>
    </row>
    <row r="86" spans="1:6" ht="19.5" x14ac:dyDescent="0.4">
      <c r="A86" s="305" t="s">
        <v>237</v>
      </c>
      <c r="B86" s="306"/>
      <c r="C86" s="306"/>
      <c r="D86" s="306"/>
      <c r="E86" s="306"/>
      <c r="F86" s="30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7" t="s">
        <v>38</v>
      </c>
      <c r="B101" s="308"/>
      <c r="C101" s="309"/>
      <c r="D101" s="214">
        <f>SUM(B87:C100)</f>
        <v>0</v>
      </c>
    </row>
    <row r="102" spans="1:6" x14ac:dyDescent="0.3">
      <c r="A102" s="307" t="s">
        <v>342</v>
      </c>
      <c r="B102" s="308"/>
      <c r="C102" s="30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5" t="s">
        <v>238</v>
      </c>
      <c r="B105" s="306"/>
      <c r="C105" s="306"/>
      <c r="D105" s="306"/>
      <c r="E105" s="306"/>
      <c r="F105" s="30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7" t="s">
        <v>38</v>
      </c>
      <c r="B117" s="308"/>
      <c r="C117" s="309"/>
      <c r="D117" s="214">
        <f>SUM(B106:C116)</f>
        <v>0</v>
      </c>
      <c r="E117" s="37"/>
      <c r="F117" s="37"/>
    </row>
    <row r="118" spans="1:6" s="50" customFormat="1" x14ac:dyDescent="0.3">
      <c r="A118" s="307" t="s">
        <v>342</v>
      </c>
      <c r="B118" s="308"/>
      <c r="C118" s="309"/>
      <c r="D118" s="65">
        <f>D117/(COUNT(B106:C116)*2)</f>
        <v>0</v>
      </c>
      <c r="E118" s="37"/>
      <c r="F118" s="37"/>
    </row>
    <row r="119" spans="1:6" s="50" customFormat="1" x14ac:dyDescent="0.3">
      <c r="A119" s="54"/>
      <c r="B119" s="55"/>
      <c r="C119" s="55"/>
      <c r="D119" s="56"/>
    </row>
    <row r="120" spans="1:6" ht="19.5" x14ac:dyDescent="0.4">
      <c r="A120" s="305" t="s">
        <v>208</v>
      </c>
      <c r="B120" s="306"/>
      <c r="C120" s="306"/>
      <c r="D120" s="306"/>
      <c r="E120" s="306"/>
      <c r="F120" s="30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7" t="s">
        <v>38</v>
      </c>
      <c r="B132" s="308"/>
      <c r="C132" s="309"/>
      <c r="D132" s="214">
        <f>SUM(B121:C131)</f>
        <v>0</v>
      </c>
    </row>
    <row r="133" spans="1:6" x14ac:dyDescent="0.3">
      <c r="A133" s="307" t="s">
        <v>342</v>
      </c>
      <c r="B133" s="308"/>
      <c r="C133" s="309"/>
      <c r="D133" s="63">
        <f>D132/(COUNT(B121:C131)*2)</f>
        <v>0</v>
      </c>
    </row>
    <row r="134" spans="1:6" s="50" customFormat="1" x14ac:dyDescent="0.3">
      <c r="A134" s="54"/>
      <c r="B134" s="55"/>
      <c r="C134" s="55"/>
      <c r="D134" s="61"/>
    </row>
    <row r="135" spans="1:6" ht="19.5" x14ac:dyDescent="0.4">
      <c r="A135" s="305" t="s">
        <v>78</v>
      </c>
      <c r="B135" s="306"/>
      <c r="C135" s="306"/>
      <c r="D135" s="306"/>
      <c r="E135" s="306"/>
      <c r="F135" s="306"/>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7" t="s">
        <v>38</v>
      </c>
      <c r="B148" s="308"/>
      <c r="C148" s="309"/>
      <c r="D148" s="214">
        <f>SUM(B136:C147)</f>
        <v>0</v>
      </c>
    </row>
    <row r="149" spans="1:6" x14ac:dyDescent="0.3">
      <c r="A149" s="307" t="s">
        <v>342</v>
      </c>
      <c r="B149" s="308"/>
      <c r="C149" s="309"/>
      <c r="D149" s="65">
        <f>D148/(COUNT(B136:C147)*2)</f>
        <v>0</v>
      </c>
    </row>
    <row r="150" spans="1:6" s="50" customFormat="1" x14ac:dyDescent="0.3">
      <c r="A150" s="54"/>
      <c r="B150" s="55"/>
      <c r="C150" s="55"/>
      <c r="D150" s="56"/>
    </row>
    <row r="151" spans="1:6" ht="19.5" x14ac:dyDescent="0.4">
      <c r="A151" s="305" t="s">
        <v>243</v>
      </c>
      <c r="B151" s="306"/>
      <c r="C151" s="306"/>
      <c r="D151" s="306"/>
      <c r="E151" s="306"/>
      <c r="F151" s="30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7" t="s">
        <v>38</v>
      </c>
      <c r="B160" s="310"/>
      <c r="C160" s="311"/>
      <c r="D160" s="215">
        <f>SUM(B152:C159)</f>
        <v>0</v>
      </c>
    </row>
    <row r="161" spans="1:6" x14ac:dyDescent="0.3">
      <c r="A161" s="307" t="s">
        <v>342</v>
      </c>
      <c r="B161" s="308"/>
      <c r="C161" s="309"/>
      <c r="D161" s="65">
        <f>D160/(COUNT(B152:C159)*2)</f>
        <v>0</v>
      </c>
    </row>
    <row r="162" spans="1:6" s="50" customFormat="1" x14ac:dyDescent="0.3">
      <c r="A162" s="54"/>
      <c r="B162" s="55"/>
      <c r="C162" s="57"/>
      <c r="D162" s="58"/>
    </row>
    <row r="163" spans="1:6" ht="19.5" x14ac:dyDescent="0.4">
      <c r="A163" s="305" t="s">
        <v>85</v>
      </c>
      <c r="B163" s="306"/>
      <c r="C163" s="306"/>
      <c r="D163" s="306"/>
      <c r="E163" s="306"/>
      <c r="F163" s="30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7" t="s">
        <v>38</v>
      </c>
      <c r="B168" s="308"/>
      <c r="C168" s="309"/>
      <c r="D168" s="214">
        <f>SUM(B164:C167)</f>
        <v>0</v>
      </c>
    </row>
    <row r="169" spans="1:6" x14ac:dyDescent="0.3">
      <c r="A169" s="307" t="s">
        <v>342</v>
      </c>
      <c r="B169" s="308"/>
      <c r="C169" s="309"/>
      <c r="D169" s="65">
        <f>D168/(COUNT(B164:C167)*2)</f>
        <v>0</v>
      </c>
    </row>
    <row r="170" spans="1:6" s="50" customFormat="1" x14ac:dyDescent="0.3">
      <c r="A170" s="54"/>
      <c r="B170" s="55"/>
      <c r="C170" s="55"/>
      <c r="D170" s="56"/>
    </row>
    <row r="171" spans="1:6" ht="19.5" x14ac:dyDescent="0.4">
      <c r="A171" s="312" t="s">
        <v>17</v>
      </c>
      <c r="B171" s="313"/>
      <c r="C171" s="313"/>
      <c r="D171" s="313"/>
      <c r="E171" s="313"/>
      <c r="F171" s="31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7" t="s">
        <v>38</v>
      </c>
      <c r="B176" s="308"/>
      <c r="C176" s="309"/>
      <c r="D176" s="214">
        <f>SUM(B172:C175)</f>
        <v>0</v>
      </c>
    </row>
    <row r="177" spans="1:6" x14ac:dyDescent="0.3">
      <c r="A177" s="307" t="s">
        <v>342</v>
      </c>
      <c r="B177" s="308"/>
      <c r="C177" s="309"/>
      <c r="D177" s="65">
        <f>D176/(COUNT(B172:C175)*2)</f>
        <v>0</v>
      </c>
    </row>
    <row r="178" spans="1:6" s="50" customFormat="1" x14ac:dyDescent="0.3">
      <c r="A178" s="54"/>
      <c r="B178" s="55"/>
      <c r="C178" s="55"/>
      <c r="D178" s="56"/>
    </row>
    <row r="179" spans="1:6" ht="19.5" x14ac:dyDescent="0.4">
      <c r="A179" s="305" t="s">
        <v>87</v>
      </c>
      <c r="B179" s="306"/>
      <c r="C179" s="306"/>
      <c r="D179" s="306"/>
      <c r="E179" s="306"/>
      <c r="F179" s="306"/>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7" t="s">
        <v>38</v>
      </c>
      <c r="B185" s="308"/>
      <c r="C185" s="309"/>
      <c r="D185" s="214">
        <f>SUM(B180:C184)</f>
        <v>0</v>
      </c>
    </row>
    <row r="186" spans="1:6" x14ac:dyDescent="0.3">
      <c r="A186" s="307" t="s">
        <v>342</v>
      </c>
      <c r="B186" s="308"/>
      <c r="C186" s="309"/>
      <c r="D186" s="65">
        <f>D185/(COUNT(B180:C184)*2)</f>
        <v>0</v>
      </c>
    </row>
    <row r="187" spans="1:6" s="50" customFormat="1" x14ac:dyDescent="0.3">
      <c r="A187" s="54"/>
      <c r="B187" s="55"/>
      <c r="C187" s="55"/>
      <c r="D187" s="56"/>
    </row>
    <row r="188" spans="1:6" ht="19.5" x14ac:dyDescent="0.4">
      <c r="A188" s="305" t="s">
        <v>242</v>
      </c>
      <c r="B188" s="306"/>
      <c r="C188" s="306"/>
      <c r="D188" s="306"/>
      <c r="E188" s="306"/>
      <c r="F188" s="306"/>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7" t="s">
        <v>38</v>
      </c>
      <c r="B193" s="308"/>
      <c r="C193" s="309"/>
      <c r="D193" s="97">
        <f>SUM(B189:C192)</f>
        <v>0</v>
      </c>
    </row>
    <row r="194" spans="1:4" x14ac:dyDescent="0.3">
      <c r="A194" s="307" t="s">
        <v>342</v>
      </c>
      <c r="B194" s="308"/>
      <c r="C194" s="30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zoomScale="90" zoomScaleNormal="71" zoomScaleSheetLayoutView="90" workbookViewId="0">
      <selection activeCell="C32" sqref="C32"/>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00"/>
      <c r="E1" s="300"/>
      <c r="F1" s="300"/>
      <c r="G1" s="300"/>
      <c r="H1" s="300"/>
      <c r="I1" s="300"/>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301" t="s">
        <v>201</v>
      </c>
      <c r="B7" s="301"/>
      <c r="C7" s="301"/>
      <c r="D7" s="301"/>
      <c r="E7" s="301"/>
      <c r="F7" s="301"/>
      <c r="G7" s="124"/>
      <c r="H7" s="124"/>
      <c r="I7" s="124"/>
    </row>
    <row r="8" spans="1:9" ht="29.25" x14ac:dyDescent="0.45">
      <c r="A8" s="302" t="str">
        <f>'Page de garde'!D18</f>
        <v>Bizerte</v>
      </c>
      <c r="B8" s="302"/>
      <c r="C8" s="302"/>
      <c r="D8" s="302"/>
      <c r="E8" s="302"/>
      <c r="F8" s="302"/>
      <c r="G8" s="126"/>
      <c r="H8" s="126"/>
      <c r="I8" s="124"/>
    </row>
    <row r="9" spans="1:9" ht="24" x14ac:dyDescent="0.45">
      <c r="A9" s="38" t="s">
        <v>44</v>
      </c>
      <c r="B9" s="303" t="s">
        <v>412</v>
      </c>
      <c r="C9" s="303"/>
      <c r="D9" s="303"/>
      <c r="E9" s="303"/>
      <c r="F9" s="303"/>
      <c r="G9" s="126"/>
      <c r="H9" s="126"/>
      <c r="I9" s="124"/>
    </row>
    <row r="10" spans="1:9" ht="24" x14ac:dyDescent="0.45">
      <c r="A10" s="39" t="s">
        <v>46</v>
      </c>
      <c r="B10" s="304" t="s">
        <v>413</v>
      </c>
      <c r="C10" s="304"/>
      <c r="D10" s="304"/>
      <c r="E10" s="304"/>
      <c r="F10" s="304"/>
      <c r="G10" s="126"/>
      <c r="H10" s="126"/>
      <c r="I10" s="124"/>
    </row>
    <row r="11" spans="1:9" ht="24" x14ac:dyDescent="0.45">
      <c r="A11" s="38" t="s">
        <v>45</v>
      </c>
      <c r="B11" s="299">
        <v>42809</v>
      </c>
      <c r="C11" s="299"/>
      <c r="D11" s="299"/>
      <c r="E11" s="299"/>
      <c r="F11" s="299"/>
      <c r="G11" s="126"/>
      <c r="H11" s="126"/>
      <c r="I11" s="124"/>
    </row>
    <row r="12" spans="1:9" ht="24" x14ac:dyDescent="0.45">
      <c r="A12" s="38" t="s">
        <v>276</v>
      </c>
      <c r="B12" s="292">
        <f>D505</f>
        <v>0.91608391608391604</v>
      </c>
      <c r="C12" s="292"/>
      <c r="D12" s="292"/>
      <c r="E12" s="292"/>
      <c r="F12" s="292"/>
      <c r="G12" s="126"/>
      <c r="H12" s="126"/>
      <c r="I12" s="124"/>
    </row>
    <row r="13" spans="1:9" ht="22.5" x14ac:dyDescent="0.45">
      <c r="A13" s="35"/>
      <c r="B13" s="36"/>
      <c r="C13" s="36"/>
      <c r="D13" s="293"/>
      <c r="E13" s="293"/>
      <c r="F13" s="293"/>
      <c r="G13" s="293"/>
      <c r="H13" s="293"/>
      <c r="I13" s="3"/>
    </row>
    <row r="14" spans="1:9" ht="16.5" customHeight="1" x14ac:dyDescent="0.3">
      <c r="A14" s="294" t="s">
        <v>32</v>
      </c>
      <c r="B14" s="295" t="s">
        <v>33</v>
      </c>
      <c r="C14" s="295"/>
      <c r="D14" s="295" t="s">
        <v>48</v>
      </c>
      <c r="E14" s="296" t="s">
        <v>358</v>
      </c>
      <c r="F14" s="295" t="s">
        <v>214</v>
      </c>
      <c r="G14" s="36"/>
      <c r="H14" s="36"/>
    </row>
    <row r="15" spans="1:9" ht="16.5" customHeight="1" x14ac:dyDescent="0.3">
      <c r="A15" s="294"/>
      <c r="B15" s="77" t="s">
        <v>36</v>
      </c>
      <c r="C15" s="77" t="s">
        <v>35</v>
      </c>
      <c r="D15" s="295"/>
      <c r="E15" s="296"/>
      <c r="F15" s="295"/>
      <c r="G15" s="36"/>
      <c r="H15" s="36"/>
    </row>
    <row r="16" spans="1:9" ht="18" x14ac:dyDescent="0.35">
      <c r="A16" s="287" t="s">
        <v>0</v>
      </c>
      <c r="B16" s="287"/>
      <c r="C16" s="287"/>
      <c r="D16" s="287"/>
      <c r="E16" s="287"/>
      <c r="F16" s="287"/>
      <c r="G16" s="36"/>
      <c r="H16" s="36"/>
    </row>
    <row r="17" spans="1:8" ht="18" x14ac:dyDescent="0.3">
      <c r="A17" s="182">
        <f>B11</f>
        <v>42809</v>
      </c>
      <c r="B17" s="36"/>
      <c r="C17" s="36"/>
      <c r="D17" s="36"/>
      <c r="E17" s="36"/>
      <c r="F17" s="36"/>
      <c r="G17" s="36"/>
      <c r="H17" s="36"/>
    </row>
    <row r="18" spans="1:8" ht="18" x14ac:dyDescent="0.25">
      <c r="A18" s="297" t="s">
        <v>1</v>
      </c>
      <c r="B18" s="298"/>
      <c r="C18" s="298"/>
      <c r="D18" s="298"/>
      <c r="E18" s="298"/>
      <c r="F18" s="298"/>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8" t="s">
        <v>18</v>
      </c>
      <c r="B26" s="289"/>
      <c r="C26" s="289"/>
      <c r="D26" s="289"/>
      <c r="E26" s="289"/>
      <c r="F26" s="289"/>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1</v>
      </c>
      <c r="C32" s="130"/>
      <c r="D32" s="133" t="s">
        <v>414</v>
      </c>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87" t="s">
        <v>137</v>
      </c>
      <c r="B43" s="287"/>
      <c r="C43" s="287"/>
      <c r="D43" s="287"/>
      <c r="E43" s="287"/>
      <c r="F43" s="287"/>
    </row>
    <row r="44" spans="1:7" x14ac:dyDescent="0.25">
      <c r="A44" s="183">
        <f>B11</f>
        <v>42809</v>
      </c>
      <c r="B44" s="6"/>
      <c r="C44" s="7"/>
      <c r="D44" s="6"/>
    </row>
    <row r="45" spans="1:7" ht="16.5" x14ac:dyDescent="0.25">
      <c r="A45" s="290" t="s">
        <v>63</v>
      </c>
      <c r="B45" s="291"/>
      <c r="C45" s="291"/>
      <c r="D45" s="291"/>
      <c r="E45" s="291"/>
      <c r="F45" s="291"/>
    </row>
    <row r="46" spans="1:7" x14ac:dyDescent="0.25">
      <c r="A46" s="33" t="s">
        <v>109</v>
      </c>
      <c r="B46" s="137">
        <v>2</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8" t="s">
        <v>65</v>
      </c>
      <c r="B57" s="289"/>
      <c r="C57" s="289"/>
      <c r="D57" s="289"/>
      <c r="E57" s="289"/>
      <c r="F57" s="289"/>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t="s">
        <v>417</v>
      </c>
      <c r="E63" s="147"/>
      <c r="F63" s="66"/>
    </row>
    <row r="64" spans="1:6" ht="36" x14ac:dyDescent="0.25">
      <c r="A64" s="108" t="s">
        <v>272</v>
      </c>
      <c r="B64" s="170">
        <v>2</v>
      </c>
      <c r="C64" s="217" t="str">
        <f>IF(B64=0, -5, "0")</f>
        <v>0</v>
      </c>
      <c r="D64" s="142"/>
      <c r="E64" s="147"/>
      <c r="F64" s="66"/>
    </row>
    <row r="65" spans="1:7" ht="33.6" customHeight="1" x14ac:dyDescent="0.3">
      <c r="A65" s="49" t="s">
        <v>271</v>
      </c>
      <c r="B65" s="170">
        <v>2</v>
      </c>
      <c r="C65" s="171"/>
      <c r="D65" s="146"/>
      <c r="E65" s="173"/>
      <c r="F65" s="66"/>
    </row>
    <row r="66" spans="1:7" x14ac:dyDescent="0.25">
      <c r="A66" s="17" t="s">
        <v>308</v>
      </c>
      <c r="B66" s="170" t="s">
        <v>34</v>
      </c>
      <c r="C66" s="144"/>
      <c r="D66" s="151"/>
      <c r="E66" s="148"/>
      <c r="F66" s="66"/>
    </row>
    <row r="67" spans="1:7" x14ac:dyDescent="0.25">
      <c r="A67" s="17" t="s">
        <v>187</v>
      </c>
      <c r="B67" s="170" t="s">
        <v>34</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36</v>
      </c>
    </row>
    <row r="82" spans="1:6" x14ac:dyDescent="0.25">
      <c r="A82" s="19" t="s">
        <v>37</v>
      </c>
      <c r="B82" s="20"/>
      <c r="C82" s="21"/>
      <c r="D82" s="63">
        <f>D81/(COUNT(B58:C80)*2)</f>
        <v>1</v>
      </c>
    </row>
    <row r="83" spans="1:6" ht="15" customHeight="1" x14ac:dyDescent="0.25">
      <c r="A83" s="9"/>
      <c r="B83" s="6"/>
      <c r="C83" s="7"/>
      <c r="D83" s="6"/>
    </row>
    <row r="84" spans="1:6" ht="15" customHeight="1" x14ac:dyDescent="0.25">
      <c r="A84" s="288" t="s">
        <v>25</v>
      </c>
      <c r="B84" s="289"/>
      <c r="C84" s="289"/>
      <c r="D84" s="289"/>
      <c r="E84" s="289"/>
      <c r="F84" s="289"/>
    </row>
    <row r="85" spans="1:6" x14ac:dyDescent="0.25">
      <c r="A85" s="17" t="s">
        <v>314</v>
      </c>
      <c r="B85" s="153">
        <v>2</v>
      </c>
      <c r="C85" s="153"/>
      <c r="D85" s="157"/>
      <c r="E85" s="66"/>
      <c r="F85" s="66"/>
    </row>
    <row r="86" spans="1:6" x14ac:dyDescent="0.25">
      <c r="A86" s="18" t="s">
        <v>105</v>
      </c>
      <c r="B86" s="170">
        <v>2</v>
      </c>
      <c r="C86" s="153"/>
      <c r="D86" s="155"/>
      <c r="E86" s="66"/>
      <c r="F86" s="66"/>
    </row>
    <row r="87" spans="1:6" ht="46.5" x14ac:dyDescent="0.35">
      <c r="A87" s="76" t="s">
        <v>59</v>
      </c>
      <c r="B87" s="170">
        <v>2</v>
      </c>
      <c r="C87" s="217" t="str">
        <f>IF(B87=0, -5, "0")</f>
        <v>0</v>
      </c>
      <c r="D87" s="157" t="s">
        <v>419</v>
      </c>
      <c r="E87" s="66"/>
      <c r="F87" s="66"/>
    </row>
    <row r="88" spans="1:6" ht="30" x14ac:dyDescent="0.25">
      <c r="A88" s="24" t="s">
        <v>250</v>
      </c>
      <c r="B88" s="170">
        <v>2</v>
      </c>
      <c r="C88" s="153"/>
      <c r="D88" s="157"/>
      <c r="E88" s="66"/>
      <c r="F88" s="66"/>
    </row>
    <row r="89" spans="1:6" ht="60" x14ac:dyDescent="0.25">
      <c r="A89" s="18" t="s">
        <v>55</v>
      </c>
      <c r="B89" s="170">
        <v>0</v>
      </c>
      <c r="C89" s="153"/>
      <c r="D89" s="158" t="s">
        <v>416</v>
      </c>
      <c r="E89" s="66"/>
      <c r="F89" s="66"/>
    </row>
    <row r="90" spans="1:6" ht="135" x14ac:dyDescent="0.25">
      <c r="A90" s="17" t="s">
        <v>293</v>
      </c>
      <c r="B90" s="170">
        <v>2</v>
      </c>
      <c r="C90" s="153"/>
      <c r="D90" s="156" t="s">
        <v>418</v>
      </c>
      <c r="E90" s="148"/>
      <c r="F90" s="66"/>
    </row>
    <row r="91" spans="1:6" ht="30" x14ac:dyDescent="0.25">
      <c r="A91" s="18" t="s">
        <v>260</v>
      </c>
      <c r="B91" s="170">
        <v>2</v>
      </c>
      <c r="C91" s="153"/>
      <c r="D91" s="157"/>
      <c r="E91" s="66"/>
      <c r="F91" s="66"/>
    </row>
    <row r="92" spans="1:6" ht="45" x14ac:dyDescent="0.25">
      <c r="A92" s="109" t="s">
        <v>287</v>
      </c>
      <c r="B92" s="170">
        <v>1</v>
      </c>
      <c r="C92" s="154"/>
      <c r="D92" s="254">
        <v>0.88880000000000003</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64</v>
      </c>
    </row>
    <row r="97" spans="1:6" ht="16.5" customHeight="1" x14ac:dyDescent="0.25">
      <c r="A97" s="78" t="s">
        <v>224</v>
      </c>
      <c r="B97" s="84"/>
      <c r="C97" s="85"/>
      <c r="D97" s="82">
        <f>D96/(COUNT(B85:C91,B46:C53,B58:C80)*2)</f>
        <v>0.96969696969696972</v>
      </c>
    </row>
    <row r="98" spans="1:6" x14ac:dyDescent="0.25">
      <c r="A98" s="5"/>
      <c r="B98" s="6"/>
      <c r="C98" s="7"/>
      <c r="D98" s="6"/>
    </row>
    <row r="99" spans="1:6" ht="18" x14ac:dyDescent="0.35">
      <c r="A99" s="287" t="s">
        <v>129</v>
      </c>
      <c r="B99" s="287"/>
      <c r="C99" s="287"/>
      <c r="D99" s="287"/>
      <c r="E99" s="287"/>
      <c r="F99" s="287"/>
    </row>
    <row r="100" spans="1:6" x14ac:dyDescent="0.25">
      <c r="A100" s="183">
        <f>B11</f>
        <v>42809</v>
      </c>
      <c r="B100" s="6"/>
      <c r="C100" s="7"/>
      <c r="D100" s="6"/>
    </row>
    <row r="101" spans="1:6" ht="16.5" x14ac:dyDescent="0.25">
      <c r="A101" s="290" t="s">
        <v>63</v>
      </c>
      <c r="B101" s="291"/>
      <c r="C101" s="291"/>
      <c r="D101" s="291"/>
      <c r="E101" s="291"/>
      <c r="F101" s="291"/>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8" t="s">
        <v>133</v>
      </c>
      <c r="B113" s="289"/>
      <c r="C113" s="289"/>
      <c r="D113" s="289"/>
      <c r="E113" s="289"/>
      <c r="F113" s="289"/>
    </row>
    <row r="114" spans="1:6" x14ac:dyDescent="0.25">
      <c r="A114" s="17" t="s">
        <v>314</v>
      </c>
      <c r="B114" s="153">
        <v>2</v>
      </c>
      <c r="C114" s="153"/>
      <c r="D114" s="142"/>
      <c r="E114" s="142"/>
      <c r="F114" s="147"/>
    </row>
    <row r="115" spans="1:6" ht="30" x14ac:dyDescent="0.25">
      <c r="A115" s="18" t="s">
        <v>294</v>
      </c>
      <c r="B115" s="170">
        <v>1</v>
      </c>
      <c r="C115" s="153"/>
      <c r="D115" s="143" t="s">
        <v>420</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30.75" x14ac:dyDescent="0.3">
      <c r="A123" s="48" t="s">
        <v>189</v>
      </c>
      <c r="B123" s="177">
        <v>1</v>
      </c>
      <c r="C123" s="177"/>
      <c r="D123" s="184" t="s">
        <v>423</v>
      </c>
      <c r="E123" s="142"/>
      <c r="F123" s="147"/>
    </row>
    <row r="124" spans="1:6" x14ac:dyDescent="0.25">
      <c r="A124" s="17" t="s">
        <v>278</v>
      </c>
      <c r="B124" s="170">
        <v>2</v>
      </c>
      <c r="C124" s="153"/>
      <c r="D124" s="149"/>
      <c r="E124" s="148"/>
      <c r="F124" s="147"/>
    </row>
    <row r="125" spans="1:6" ht="53.25" customHeight="1" x14ac:dyDescent="0.25">
      <c r="A125" s="108" t="s">
        <v>272</v>
      </c>
      <c r="B125" s="170">
        <v>0</v>
      </c>
      <c r="C125" s="217">
        <f>IF(B125=0, -5, "0")</f>
        <v>-5</v>
      </c>
      <c r="D125" s="142" t="s">
        <v>425</v>
      </c>
      <c r="E125" s="142"/>
      <c r="F125" s="147"/>
    </row>
    <row r="126" spans="1:6" ht="16.5" x14ac:dyDescent="0.3">
      <c r="A126" s="49" t="s">
        <v>271</v>
      </c>
      <c r="B126" s="177">
        <v>2</v>
      </c>
      <c r="C126" s="177"/>
      <c r="D126" s="184" t="s">
        <v>371</v>
      </c>
      <c r="E126" s="147"/>
      <c r="F126" s="147"/>
    </row>
    <row r="127" spans="1:6" ht="18" x14ac:dyDescent="0.35">
      <c r="A127" s="76" t="s">
        <v>173</v>
      </c>
      <c r="B127" s="170">
        <v>1</v>
      </c>
      <c r="C127" s="217" t="str">
        <f>IF(B127=0, -5, "0")</f>
        <v>0</v>
      </c>
      <c r="D127" s="142" t="s">
        <v>424</v>
      </c>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30</v>
      </c>
    </row>
    <row r="135" spans="1:6" x14ac:dyDescent="0.25">
      <c r="A135" s="19" t="s">
        <v>37</v>
      </c>
      <c r="B135" s="20"/>
      <c r="C135" s="21"/>
      <c r="D135" s="63">
        <f>D134/(COUNT(B114:C133)*2)</f>
        <v>0.7142857142857143</v>
      </c>
    </row>
    <row r="136" spans="1:6" x14ac:dyDescent="0.25">
      <c r="A136" s="9"/>
      <c r="B136" s="6"/>
      <c r="C136" s="7"/>
      <c r="D136" s="6"/>
    </row>
    <row r="137" spans="1:6" ht="18" x14ac:dyDescent="0.25">
      <c r="A137" s="288" t="s">
        <v>73</v>
      </c>
      <c r="B137" s="289"/>
      <c r="C137" s="289"/>
      <c r="D137" s="289"/>
      <c r="E137" s="289"/>
      <c r="F137" s="289"/>
    </row>
    <row r="138" spans="1:6" ht="30" x14ac:dyDescent="0.25">
      <c r="A138" s="17" t="s">
        <v>372</v>
      </c>
      <c r="B138" s="153">
        <v>2</v>
      </c>
      <c r="C138" s="153"/>
      <c r="D138" s="142"/>
      <c r="E138" s="146"/>
      <c r="F138" s="147"/>
    </row>
    <row r="139" spans="1:6" ht="60" x14ac:dyDescent="0.25">
      <c r="A139" s="18" t="s">
        <v>144</v>
      </c>
      <c r="B139" s="170">
        <v>1</v>
      </c>
      <c r="C139" s="153"/>
      <c r="D139" s="143" t="s">
        <v>421</v>
      </c>
      <c r="E139" s="147"/>
      <c r="F139" s="147"/>
    </row>
    <row r="140" spans="1:6" ht="18" x14ac:dyDescent="0.35">
      <c r="A140" s="76" t="s">
        <v>59</v>
      </c>
      <c r="B140" s="170">
        <v>2</v>
      </c>
      <c r="C140" s="217" t="str">
        <f>IF(B140=0, -5, "0")</f>
        <v>0</v>
      </c>
      <c r="D140" s="142"/>
      <c r="E140" s="142"/>
      <c r="F140" s="147"/>
    </row>
    <row r="141" spans="1:6" ht="45" x14ac:dyDescent="0.35">
      <c r="A141" s="83" t="s">
        <v>55</v>
      </c>
      <c r="B141" s="170">
        <v>1</v>
      </c>
      <c r="C141" s="217" t="str">
        <f>IF(B141=0, -5, "0")</f>
        <v>0</v>
      </c>
      <c r="D141" s="12" t="s">
        <v>427</v>
      </c>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60" x14ac:dyDescent="0.25">
      <c r="A144" s="186" t="s">
        <v>75</v>
      </c>
      <c r="B144" s="170">
        <v>0</v>
      </c>
      <c r="C144" s="177"/>
      <c r="D144" s="187" t="s">
        <v>422</v>
      </c>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10</v>
      </c>
    </row>
    <row r="147" spans="1:6" x14ac:dyDescent="0.25">
      <c r="A147" s="19" t="s">
        <v>37</v>
      </c>
      <c r="B147" s="20"/>
      <c r="C147" s="21"/>
      <c r="D147" s="63">
        <f>D146/(COUNT(B138:C144)*2)</f>
        <v>0.7142857142857143</v>
      </c>
    </row>
    <row r="148" spans="1:6" x14ac:dyDescent="0.25">
      <c r="A148" s="9"/>
      <c r="B148" s="6"/>
      <c r="C148" s="7"/>
      <c r="D148" s="6"/>
    </row>
    <row r="149" spans="1:6" ht="18" x14ac:dyDescent="0.25">
      <c r="A149" s="78" t="s">
        <v>138</v>
      </c>
      <c r="B149" s="84"/>
      <c r="C149" s="85"/>
      <c r="D149" s="81">
        <f>SUM(D146,D110,D134)</f>
        <v>56</v>
      </c>
    </row>
    <row r="150" spans="1:6" ht="18" x14ac:dyDescent="0.25">
      <c r="A150" s="78" t="s">
        <v>225</v>
      </c>
      <c r="B150" s="84"/>
      <c r="C150" s="85"/>
      <c r="D150" s="82">
        <f>D149/(COUNT(B138:C144,B102:C109,B114:C133)*2)</f>
        <v>0.77777777777777779</v>
      </c>
    </row>
    <row r="151" spans="1:6" x14ac:dyDescent="0.25">
      <c r="A151" s="9"/>
      <c r="B151" s="6"/>
      <c r="C151" s="7"/>
      <c r="D151" s="6"/>
    </row>
    <row r="152" spans="1:6" ht="18" x14ac:dyDescent="0.35">
      <c r="A152" s="287" t="s">
        <v>130</v>
      </c>
      <c r="B152" s="287"/>
      <c r="C152" s="287"/>
      <c r="D152" s="287"/>
      <c r="E152" s="287"/>
      <c r="F152" s="287"/>
    </row>
    <row r="153" spans="1:6" x14ac:dyDescent="0.25">
      <c r="A153" s="183">
        <f>B11</f>
        <v>42809</v>
      </c>
      <c r="B153" s="6"/>
      <c r="C153" s="7"/>
      <c r="D153" s="59"/>
    </row>
    <row r="154" spans="1:6" ht="16.5" x14ac:dyDescent="0.25">
      <c r="A154" s="290" t="s">
        <v>63</v>
      </c>
      <c r="B154" s="291"/>
      <c r="C154" s="291"/>
      <c r="D154" s="291"/>
      <c r="E154" s="291"/>
      <c r="F154" s="291"/>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8" t="s">
        <v>134</v>
      </c>
      <c r="B166" s="289"/>
      <c r="C166" s="289"/>
      <c r="D166" s="289"/>
      <c r="E166" s="289"/>
      <c r="F166" s="289"/>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ht="60" x14ac:dyDescent="0.25">
      <c r="A178" s="17" t="s">
        <v>188</v>
      </c>
      <c r="B178" s="170">
        <v>1</v>
      </c>
      <c r="C178" s="153"/>
      <c r="D178" s="142" t="s">
        <v>429</v>
      </c>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1</v>
      </c>
      <c r="C185" s="154"/>
      <c r="D185" s="134">
        <v>0.75</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87" t="s">
        <v>167</v>
      </c>
      <c r="B192" s="287"/>
      <c r="C192" s="287"/>
      <c r="D192" s="287"/>
      <c r="E192" s="287"/>
      <c r="F192" s="287"/>
    </row>
    <row r="193" spans="1:7" x14ac:dyDescent="0.25">
      <c r="A193" s="189">
        <f>B11</f>
        <v>42809</v>
      </c>
      <c r="B193" s="6"/>
      <c r="C193" s="7"/>
      <c r="D193" s="6"/>
    </row>
    <row r="194" spans="1:7" ht="18" x14ac:dyDescent="0.25">
      <c r="A194" s="288" t="s">
        <v>158</v>
      </c>
      <c r="B194" s="289"/>
      <c r="C194" s="289"/>
      <c r="D194" s="289"/>
      <c r="E194" s="289"/>
      <c r="F194" s="289"/>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8" t="s">
        <v>76</v>
      </c>
      <c r="B209" s="289"/>
      <c r="C209" s="289"/>
      <c r="D209" s="289"/>
      <c r="E209" s="289"/>
      <c r="F209" s="289"/>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ht="30" x14ac:dyDescent="0.25">
      <c r="A212" s="18" t="s">
        <v>192</v>
      </c>
      <c r="B212" s="170">
        <v>1</v>
      </c>
      <c r="C212" s="153"/>
      <c r="D212" s="143" t="s">
        <v>434</v>
      </c>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60" x14ac:dyDescent="0.25">
      <c r="A222" s="108" t="s">
        <v>72</v>
      </c>
      <c r="B222" s="170">
        <v>0</v>
      </c>
      <c r="C222" s="217">
        <f>IF(B222=0, -5, "0")</f>
        <v>-5</v>
      </c>
      <c r="D222" s="142" t="s">
        <v>433</v>
      </c>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30</v>
      </c>
    </row>
    <row r="230" spans="1:6" x14ac:dyDescent="0.25">
      <c r="A230" s="19" t="s">
        <v>37</v>
      </c>
      <c r="B230" s="20"/>
      <c r="C230" s="21"/>
      <c r="D230" s="63">
        <f>D229/(COUNT(B210:C228)*2)</f>
        <v>0.75</v>
      </c>
    </row>
    <row r="231" spans="1:6" x14ac:dyDescent="0.25">
      <c r="A231" s="9"/>
      <c r="B231" s="6"/>
      <c r="C231" s="7"/>
      <c r="D231" s="6"/>
    </row>
    <row r="232" spans="1:6" ht="18" x14ac:dyDescent="0.25">
      <c r="A232" s="288" t="s">
        <v>191</v>
      </c>
      <c r="B232" s="289"/>
      <c r="C232" s="289"/>
      <c r="D232" s="289"/>
      <c r="E232" s="289"/>
      <c r="F232" s="289"/>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ht="30" x14ac:dyDescent="0.25">
      <c r="A240" s="17" t="s">
        <v>156</v>
      </c>
      <c r="B240" s="171">
        <v>0</v>
      </c>
      <c r="C240" s="153"/>
      <c r="D240" s="156" t="s">
        <v>432</v>
      </c>
      <c r="E240" s="66"/>
      <c r="F240" s="66"/>
    </row>
    <row r="241" spans="1:6" ht="45" x14ac:dyDescent="0.25">
      <c r="A241" s="100" t="s">
        <v>287</v>
      </c>
      <c r="B241" s="171">
        <v>2</v>
      </c>
      <c r="C241" s="154"/>
      <c r="D241" s="255">
        <v>1</v>
      </c>
      <c r="E241" s="102"/>
      <c r="F241" s="102"/>
    </row>
    <row r="242" spans="1:6" x14ac:dyDescent="0.25">
      <c r="A242" s="19" t="s">
        <v>38</v>
      </c>
      <c r="B242" s="19"/>
      <c r="C242" s="19"/>
      <c r="D242" s="19">
        <f>SUM(B233:C240)</f>
        <v>14</v>
      </c>
    </row>
    <row r="243" spans="1:6" x14ac:dyDescent="0.25">
      <c r="A243" s="19" t="s">
        <v>37</v>
      </c>
      <c r="B243" s="20"/>
      <c r="C243" s="21"/>
      <c r="D243" s="63">
        <f>D242/(COUNT(B233:C240)*2)</f>
        <v>0.875</v>
      </c>
    </row>
    <row r="244" spans="1:6" x14ac:dyDescent="0.25">
      <c r="A244" s="9"/>
      <c r="B244" s="6"/>
      <c r="C244" s="7"/>
      <c r="D244" s="6"/>
    </row>
    <row r="245" spans="1:6" ht="18" x14ac:dyDescent="0.25">
      <c r="A245" s="78" t="s">
        <v>77</v>
      </c>
      <c r="B245" s="84"/>
      <c r="C245" s="85"/>
      <c r="D245" s="81">
        <f>SUM(D242,D206,D229)</f>
        <v>66</v>
      </c>
    </row>
    <row r="246" spans="1:6" ht="18" x14ac:dyDescent="0.25">
      <c r="A246" s="103" t="s">
        <v>227</v>
      </c>
      <c r="B246" s="104"/>
      <c r="C246" s="105"/>
      <c r="D246" s="106">
        <f>D245/(COUNT(B210:C228,B233:C240,B195:C205)*2)</f>
        <v>0.84615384615384615</v>
      </c>
    </row>
    <row r="247" spans="1:6" s="3" customFormat="1" ht="18" x14ac:dyDescent="0.25">
      <c r="A247" s="45"/>
      <c r="B247" s="46"/>
      <c r="C247" s="46"/>
      <c r="D247" s="47"/>
    </row>
    <row r="248" spans="1:6" s="3" customFormat="1" ht="18" x14ac:dyDescent="0.35">
      <c r="A248" s="287" t="s">
        <v>78</v>
      </c>
      <c r="B248" s="287"/>
      <c r="C248" s="287"/>
      <c r="D248" s="287"/>
      <c r="E248" s="287"/>
      <c r="F248" s="287"/>
    </row>
    <row r="249" spans="1:6" s="3" customFormat="1" x14ac:dyDescent="0.25">
      <c r="A249" s="183">
        <f>B11</f>
        <v>42809</v>
      </c>
      <c r="B249" s="6"/>
      <c r="C249" s="7"/>
      <c r="D249" s="6"/>
    </row>
    <row r="250" spans="1:6" s="3" customFormat="1" ht="18" x14ac:dyDescent="0.25">
      <c r="A250" s="288" t="s">
        <v>79</v>
      </c>
      <c r="B250" s="289"/>
      <c r="C250" s="289"/>
      <c r="D250" s="289"/>
      <c r="E250" s="289"/>
      <c r="F250" s="289"/>
    </row>
    <row r="251" spans="1:6" s="3" customFormat="1" ht="36" x14ac:dyDescent="0.35">
      <c r="A251" s="83" t="s">
        <v>27</v>
      </c>
      <c r="B251" s="27">
        <v>0</v>
      </c>
      <c r="C251" s="217">
        <f>IF(B251=0, -5, "0")</f>
        <v>-5</v>
      </c>
      <c r="D251" s="4" t="s">
        <v>440</v>
      </c>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17</v>
      </c>
    </row>
    <row r="264" spans="1:6" s="3" customFormat="1" x14ac:dyDescent="0.25">
      <c r="A264" s="19" t="s">
        <v>37</v>
      </c>
      <c r="B264" s="20"/>
      <c r="C264" s="21"/>
      <c r="D264" s="63">
        <f>D263/(COUNT(B251:C262)*2)</f>
        <v>0.65384615384615385</v>
      </c>
    </row>
    <row r="265" spans="1:6" s="3" customFormat="1" x14ac:dyDescent="0.25">
      <c r="A265" s="9"/>
      <c r="B265" s="6"/>
      <c r="C265" s="7"/>
      <c r="D265" s="6"/>
    </row>
    <row r="266" spans="1:6" s="3" customFormat="1" ht="18" x14ac:dyDescent="0.25">
      <c r="A266" s="288" t="s">
        <v>81</v>
      </c>
      <c r="B266" s="289"/>
      <c r="C266" s="289"/>
      <c r="D266" s="289"/>
      <c r="E266" s="289"/>
      <c r="F266" s="289"/>
    </row>
    <row r="267" spans="1:6" s="3" customFormat="1" x14ac:dyDescent="0.25">
      <c r="A267" s="152" t="s">
        <v>368</v>
      </c>
      <c r="B267" s="145">
        <v>1</v>
      </c>
      <c r="C267" s="145"/>
      <c r="D267" s="3" t="s">
        <v>438</v>
      </c>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0</v>
      </c>
      <c r="C275" s="27"/>
      <c r="D275" s="11" t="s">
        <v>439</v>
      </c>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6">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48</v>
      </c>
    </row>
    <row r="289" spans="1:7" s="3" customFormat="1" ht="18" x14ac:dyDescent="0.25">
      <c r="A289" s="78" t="s">
        <v>228</v>
      </c>
      <c r="B289" s="84"/>
      <c r="C289" s="85"/>
      <c r="D289" s="82">
        <f>D288/(COUNT(B251:C262,B267:C283)*2)</f>
        <v>0.8</v>
      </c>
    </row>
    <row r="290" spans="1:7" s="3" customFormat="1" ht="18" x14ac:dyDescent="0.25">
      <c r="A290" s="45"/>
      <c r="B290" s="46"/>
      <c r="C290" s="46"/>
      <c r="D290" s="47"/>
    </row>
    <row r="291" spans="1:7" ht="18" x14ac:dyDescent="0.35">
      <c r="A291" s="287" t="s">
        <v>4</v>
      </c>
      <c r="B291" s="287"/>
      <c r="C291" s="287"/>
      <c r="D291" s="287"/>
      <c r="E291" s="287"/>
      <c r="F291" s="287"/>
    </row>
    <row r="292" spans="1:7" x14ac:dyDescent="0.25">
      <c r="A292" s="192">
        <f>B11</f>
        <v>42809</v>
      </c>
      <c r="B292" s="6"/>
      <c r="C292" s="7"/>
      <c r="D292" s="59"/>
    </row>
    <row r="293" spans="1:7" ht="18" x14ac:dyDescent="0.25">
      <c r="A293" s="288" t="s">
        <v>19</v>
      </c>
      <c r="B293" s="289"/>
      <c r="C293" s="289"/>
      <c r="D293" s="289"/>
      <c r="E293" s="289"/>
      <c r="F293" s="289"/>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8" t="s">
        <v>122</v>
      </c>
      <c r="B305" s="289"/>
      <c r="C305" s="289"/>
      <c r="D305" s="289"/>
      <c r="E305" s="289"/>
      <c r="F305" s="289"/>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ht="30" x14ac:dyDescent="0.25">
      <c r="A310" s="17" t="s">
        <v>108</v>
      </c>
      <c r="B310" s="171">
        <v>2</v>
      </c>
      <c r="C310" s="153"/>
      <c r="D310" s="156" t="s">
        <v>441</v>
      </c>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87" t="s">
        <v>21</v>
      </c>
      <c r="B324" s="287"/>
      <c r="C324" s="287"/>
      <c r="D324" s="287"/>
      <c r="E324" s="287"/>
      <c r="F324" s="287"/>
    </row>
    <row r="325" spans="1:9" x14ac:dyDescent="0.25">
      <c r="A325" s="193">
        <f>B11</f>
        <v>42809</v>
      </c>
      <c r="B325" s="6"/>
      <c r="C325" s="7"/>
      <c r="D325" s="6"/>
    </row>
    <row r="326" spans="1:9" ht="18" x14ac:dyDescent="0.25">
      <c r="A326" s="288" t="s">
        <v>12</v>
      </c>
      <c r="B326" s="289"/>
      <c r="C326" s="289"/>
      <c r="D326" s="289"/>
      <c r="E326" s="289"/>
      <c r="F326" s="289"/>
    </row>
    <row r="327" spans="1:9" ht="16.5" customHeight="1" x14ac:dyDescent="0.25">
      <c r="A327" s="17" t="s">
        <v>109</v>
      </c>
      <c r="B327" s="153">
        <v>1</v>
      </c>
      <c r="C327" s="153"/>
      <c r="D327" s="143" t="s">
        <v>442</v>
      </c>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1</v>
      </c>
      <c r="C334" s="145"/>
      <c r="D334" s="162" t="s">
        <v>443</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88" t="s">
        <v>25</v>
      </c>
      <c r="B339" s="289"/>
      <c r="C339" s="289"/>
      <c r="D339" s="289"/>
      <c r="E339" s="289"/>
      <c r="F339" s="289"/>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1</v>
      </c>
      <c r="C345" s="154"/>
      <c r="D345" s="258">
        <v>0.33</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87" t="s">
        <v>8</v>
      </c>
      <c r="B352" s="287"/>
      <c r="C352" s="287"/>
      <c r="D352" s="287"/>
      <c r="E352" s="287"/>
      <c r="F352" s="287"/>
    </row>
    <row r="353" spans="1:6" x14ac:dyDescent="0.25">
      <c r="A353" s="183">
        <f>B11</f>
        <v>42809</v>
      </c>
      <c r="B353" s="6"/>
      <c r="C353" s="7"/>
      <c r="D353" s="59"/>
    </row>
    <row r="354" spans="1:6" ht="16.5" x14ac:dyDescent="0.25">
      <c r="A354" s="290" t="s">
        <v>113</v>
      </c>
      <c r="B354" s="291"/>
      <c r="C354" s="291"/>
      <c r="D354" s="291"/>
      <c r="E354" s="291"/>
      <c r="F354" s="291"/>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ht="30" x14ac:dyDescent="0.25">
      <c r="A362" s="23" t="s">
        <v>27</v>
      </c>
      <c r="B362" s="170">
        <v>1</v>
      </c>
      <c r="C362" s="27"/>
      <c r="D362" s="10" t="s">
        <v>445</v>
      </c>
      <c r="E362" s="66"/>
      <c r="F362" s="66"/>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88" t="s">
        <v>25</v>
      </c>
      <c r="B366" s="289"/>
      <c r="C366" s="289"/>
      <c r="D366" s="289"/>
      <c r="E366" s="289"/>
      <c r="F366" s="289"/>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88" t="s">
        <v>124</v>
      </c>
      <c r="B382" s="289"/>
      <c r="C382" s="289"/>
      <c r="D382" s="289"/>
      <c r="E382" s="289"/>
      <c r="F382" s="289"/>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8" t="s">
        <v>29</v>
      </c>
      <c r="B391" s="289"/>
      <c r="C391" s="289"/>
      <c r="D391" s="289"/>
      <c r="E391" s="289"/>
      <c r="F391" s="289"/>
    </row>
    <row r="392" spans="1:16384" x14ac:dyDescent="0.25">
      <c r="A392" s="17" t="s">
        <v>314</v>
      </c>
      <c r="B392" s="145">
        <v>2</v>
      </c>
      <c r="C392" s="145"/>
      <c r="D392" s="152"/>
      <c r="E392" s="147"/>
      <c r="F392" s="66"/>
    </row>
    <row r="393" spans="1:16384" ht="30" x14ac:dyDescent="0.25">
      <c r="A393" s="17" t="s">
        <v>56</v>
      </c>
      <c r="B393" s="171">
        <v>0</v>
      </c>
      <c r="C393" s="153"/>
      <c r="D393" s="157" t="s">
        <v>446</v>
      </c>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0.83333333333333337</v>
      </c>
    </row>
    <row r="401" spans="1:6" x14ac:dyDescent="0.25">
      <c r="A401" s="8"/>
      <c r="B401" s="7"/>
      <c r="C401" s="7"/>
      <c r="D401" s="7"/>
    </row>
    <row r="402" spans="1:6" ht="18" x14ac:dyDescent="0.25">
      <c r="A402" s="78" t="s">
        <v>43</v>
      </c>
      <c r="B402" s="84"/>
      <c r="C402" s="85"/>
      <c r="D402" s="81">
        <f>SUM(D399,D379,D388,D363)</f>
        <v>59</v>
      </c>
    </row>
    <row r="403" spans="1:6" ht="18" x14ac:dyDescent="0.25">
      <c r="A403" s="78" t="s">
        <v>231</v>
      </c>
      <c r="B403" s="84"/>
      <c r="C403" s="85"/>
      <c r="D403" s="82">
        <f>D402/(COUNT(B392:C397,B367:C378,B383:C387,B355:C362)*2)</f>
        <v>0.95161290322580649</v>
      </c>
      <c r="E403" s="172"/>
    </row>
    <row r="404" spans="1:6" x14ac:dyDescent="0.25">
      <c r="A404" s="5"/>
      <c r="B404" s="6"/>
      <c r="C404" s="7"/>
      <c r="D404" s="6"/>
    </row>
    <row r="405" spans="1:6" ht="18" x14ac:dyDescent="0.35">
      <c r="A405" s="287" t="s">
        <v>125</v>
      </c>
      <c r="B405" s="287"/>
      <c r="C405" s="287"/>
      <c r="D405" s="287"/>
      <c r="E405" s="287"/>
      <c r="F405" s="287"/>
    </row>
    <row r="406" spans="1:6" x14ac:dyDescent="0.25">
      <c r="A406" s="192">
        <f>B11</f>
        <v>42809</v>
      </c>
      <c r="B406" s="6"/>
      <c r="C406" s="7"/>
      <c r="D406" s="6"/>
    </row>
    <row r="407" spans="1:6" ht="16.5" x14ac:dyDescent="0.25">
      <c r="A407" s="290" t="s">
        <v>19</v>
      </c>
      <c r="B407" s="291"/>
      <c r="C407" s="291"/>
      <c r="D407" s="291"/>
      <c r="E407" s="291"/>
      <c r="F407" s="291"/>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0" t="s">
        <v>122</v>
      </c>
      <c r="B418" s="291"/>
      <c r="C418" s="291"/>
      <c r="D418" s="291"/>
      <c r="E418" s="291"/>
      <c r="F418" s="291"/>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87" t="s">
        <v>374</v>
      </c>
      <c r="B435" s="287"/>
      <c r="C435" s="287"/>
      <c r="D435" s="287"/>
      <c r="E435" s="287"/>
      <c r="F435" s="287"/>
    </row>
    <row r="436" spans="1:7" s="167" customFormat="1" x14ac:dyDescent="0.25">
      <c r="A436" s="195">
        <f>+B11</f>
        <v>42809</v>
      </c>
      <c r="B436" s="6"/>
      <c r="C436" s="7"/>
      <c r="D436" s="6"/>
    </row>
    <row r="437" spans="1:7" ht="18" x14ac:dyDescent="0.25">
      <c r="A437" s="288" t="s">
        <v>375</v>
      </c>
      <c r="B437" s="289"/>
      <c r="C437" s="289"/>
      <c r="D437" s="289"/>
      <c r="E437" s="289"/>
      <c r="F437" s="289"/>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60.75" x14ac:dyDescent="0.3">
      <c r="A441" s="48" t="s">
        <v>195</v>
      </c>
      <c r="B441" s="170">
        <v>1</v>
      </c>
      <c r="C441" s="145"/>
      <c r="D441" s="146" t="s">
        <v>450</v>
      </c>
      <c r="E441" s="148"/>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88" t="s">
        <v>31</v>
      </c>
      <c r="B444" s="289"/>
      <c r="C444" s="289"/>
      <c r="D444" s="289"/>
      <c r="E444" s="289"/>
      <c r="F444" s="289"/>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0</v>
      </c>
      <c r="C447" s="154"/>
      <c r="D447" s="134">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87" t="s">
        <v>180</v>
      </c>
      <c r="B454" s="287"/>
      <c r="C454" s="287"/>
      <c r="D454" s="287"/>
      <c r="E454" s="287"/>
      <c r="F454" s="287"/>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55">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7" t="s">
        <v>87</v>
      </c>
      <c r="B464" s="287"/>
      <c r="C464" s="287"/>
      <c r="D464" s="287"/>
      <c r="E464" s="287"/>
      <c r="F464" s="287"/>
    </row>
    <row r="465" spans="1:7" x14ac:dyDescent="0.25">
      <c r="A465" s="15"/>
      <c r="B465" s="6"/>
      <c r="C465" s="7"/>
      <c r="D465" s="6"/>
    </row>
    <row r="466" spans="1:7" ht="60" x14ac:dyDescent="0.25">
      <c r="A466" s="32" t="s">
        <v>288</v>
      </c>
      <c r="B466" s="145">
        <v>2</v>
      </c>
      <c r="C466" s="145"/>
      <c r="D466" s="146" t="s">
        <v>456</v>
      </c>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0</v>
      </c>
      <c r="C469" s="154"/>
      <c r="D469" s="258">
        <v>0</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7" t="s">
        <v>151</v>
      </c>
      <c r="B473" s="287"/>
      <c r="C473" s="287"/>
      <c r="D473" s="287"/>
      <c r="E473" s="287"/>
      <c r="F473" s="287"/>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t="s">
        <v>458</v>
      </c>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t="s">
        <v>457</v>
      </c>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v>2</v>
      </c>
      <c r="C486" s="170"/>
      <c r="D486" s="168"/>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t="s">
        <v>34</v>
      </c>
      <c r="C490" s="154"/>
      <c r="D490" s="178"/>
      <c r="E490" s="102"/>
      <c r="F490" s="102"/>
    </row>
    <row r="491" spans="1:14" x14ac:dyDescent="0.25">
      <c r="A491" s="19" t="s">
        <v>38</v>
      </c>
      <c r="B491" s="19"/>
      <c r="C491" s="19"/>
      <c r="D491" s="19">
        <f>SUM(B475:C489)</f>
        <v>28</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87" t="s">
        <v>152</v>
      </c>
      <c r="B494" s="287"/>
      <c r="C494" s="287"/>
      <c r="D494" s="287"/>
      <c r="E494" s="287"/>
      <c r="F494" s="287"/>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0.78348571428571423</v>
      </c>
    </row>
    <row r="504" spans="1:6" ht="27.75" customHeight="1" x14ac:dyDescent="0.3">
      <c r="A504" s="71" t="s">
        <v>47</v>
      </c>
      <c r="B504" s="72"/>
      <c r="C504" s="73"/>
      <c r="D504" s="74">
        <f>SUM(D500,D491,D461,D451,D402,D349,D321,D40,D470,D288,D245,D149,D432,D189,D96)</f>
        <v>524</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0.91608391608391604</v>
      </c>
    </row>
  </sheetData>
  <sheetProtection sheet="1" objects="1" scenarios="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zoomScale="90" zoomScaleSheetLayoutView="90" workbookViewId="0">
      <selection activeCell="D196" sqref="D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7"/>
      <c r="E1" s="317"/>
      <c r="F1" s="317"/>
      <c r="G1" s="317"/>
      <c r="H1" s="317"/>
      <c r="I1" s="317"/>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301" t="s">
        <v>52</v>
      </c>
      <c r="B6" s="301"/>
      <c r="C6" s="301"/>
      <c r="D6" s="301"/>
      <c r="E6" s="301"/>
      <c r="F6" s="301"/>
      <c r="G6" s="126"/>
      <c r="H6" s="126"/>
      <c r="I6" s="126"/>
    </row>
    <row r="7" spans="1:9" s="36" customFormat="1" ht="21.75" customHeight="1" x14ac:dyDescent="0.45">
      <c r="A7" s="302" t="str">
        <f>'A1 Exploitation'!A8:F8</f>
        <v>Bizerte</v>
      </c>
      <c r="B7" s="302"/>
      <c r="C7" s="302"/>
      <c r="D7" s="302"/>
      <c r="E7" s="302"/>
      <c r="F7" s="302"/>
      <c r="G7" s="126"/>
      <c r="H7" s="126"/>
      <c r="I7" s="126"/>
    </row>
    <row r="8" spans="1:9" s="36" customFormat="1" ht="24" x14ac:dyDescent="0.45">
      <c r="A8" s="38" t="s">
        <v>44</v>
      </c>
      <c r="B8" s="318" t="str">
        <f>'A1 Exploitation'!B9:F9</f>
        <v>Dr Hend KAMOUN</v>
      </c>
      <c r="C8" s="318"/>
      <c r="D8" s="318"/>
      <c r="E8" s="318"/>
      <c r="F8" s="318"/>
      <c r="G8" s="126"/>
      <c r="H8" s="126"/>
      <c r="I8" s="126"/>
    </row>
    <row r="9" spans="1:9" s="36" customFormat="1" ht="24" x14ac:dyDescent="0.45">
      <c r="A9" s="39" t="s">
        <v>46</v>
      </c>
      <c r="B9" s="319" t="str">
        <f>'A1 Exploitation'!B10:F10</f>
        <v>Directeur magasin et chefs rayons</v>
      </c>
      <c r="C9" s="319"/>
      <c r="D9" s="319"/>
      <c r="E9" s="319"/>
      <c r="F9" s="319"/>
      <c r="G9" s="126"/>
      <c r="H9" s="126"/>
      <c r="I9" s="126"/>
    </row>
    <row r="10" spans="1:9" s="36" customFormat="1" ht="24" x14ac:dyDescent="0.45">
      <c r="A10" s="38" t="s">
        <v>45</v>
      </c>
      <c r="B10" s="316">
        <f>'A1 Exploitation'!B11:F11</f>
        <v>42809</v>
      </c>
      <c r="C10" s="316"/>
      <c r="D10" s="316"/>
      <c r="E10" s="316"/>
      <c r="F10" s="316"/>
      <c r="G10" s="126"/>
      <c r="H10" s="126"/>
      <c r="I10" s="126"/>
    </row>
    <row r="11" spans="1:9" s="36" customFormat="1" ht="24" x14ac:dyDescent="0.45">
      <c r="A11" s="38" t="s">
        <v>341</v>
      </c>
      <c r="B11" s="320">
        <f>D198</f>
        <v>0.87931034482758619</v>
      </c>
      <c r="C11" s="320"/>
      <c r="D11" s="320"/>
      <c r="E11" s="320"/>
      <c r="F11" s="320"/>
      <c r="G11" s="126"/>
      <c r="H11" s="126"/>
      <c r="I11" s="126"/>
    </row>
    <row r="12" spans="1:9" s="36" customFormat="1" ht="22.5" x14ac:dyDescent="0.45">
      <c r="A12" s="35"/>
      <c r="D12" s="293"/>
      <c r="E12" s="293"/>
      <c r="F12" s="293"/>
      <c r="G12" s="293"/>
      <c r="H12" s="293"/>
      <c r="I12" s="40"/>
    </row>
    <row r="13" spans="1:9" s="36" customFormat="1" ht="11.25" customHeight="1" x14ac:dyDescent="0.3">
      <c r="A13" s="294" t="s">
        <v>32</v>
      </c>
      <c r="B13" s="295" t="s">
        <v>33</v>
      </c>
      <c r="C13" s="295"/>
      <c r="D13" s="295" t="s">
        <v>48</v>
      </c>
      <c r="E13" s="295" t="s">
        <v>213</v>
      </c>
      <c r="F13" s="295" t="s">
        <v>214</v>
      </c>
    </row>
    <row r="14" spans="1:9" s="36" customFormat="1" ht="12.75" customHeight="1" x14ac:dyDescent="0.3">
      <c r="A14" s="294"/>
      <c r="B14" s="70" t="s">
        <v>36</v>
      </c>
      <c r="C14" s="70" t="s">
        <v>35</v>
      </c>
      <c r="D14" s="295"/>
      <c r="E14" s="295"/>
      <c r="F14" s="295"/>
    </row>
    <row r="15" spans="1:9" x14ac:dyDescent="0.3">
      <c r="A15" s="41"/>
      <c r="B15" s="41"/>
      <c r="C15" s="41"/>
      <c r="D15" s="41"/>
    </row>
    <row r="16" spans="1:9" ht="19.5" x14ac:dyDescent="0.4">
      <c r="A16" s="321" t="s">
        <v>0</v>
      </c>
      <c r="B16" s="322"/>
      <c r="C16" s="322"/>
      <c r="D16" s="322"/>
      <c r="E16" s="322"/>
      <c r="F16" s="322"/>
    </row>
    <row r="17" spans="1:6" ht="49.5" x14ac:dyDescent="0.3">
      <c r="A17" s="41" t="s">
        <v>316</v>
      </c>
      <c r="B17" s="221">
        <v>1</v>
      </c>
      <c r="C17" s="221"/>
      <c r="D17" s="222" t="s">
        <v>415</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3" t="s">
        <v>38</v>
      </c>
      <c r="B22" s="310"/>
      <c r="C22" s="311"/>
      <c r="D22" s="127">
        <f>SUM(B17:C21)</f>
        <v>9</v>
      </c>
    </row>
    <row r="23" spans="1:6" x14ac:dyDescent="0.3">
      <c r="A23" s="307" t="s">
        <v>342</v>
      </c>
      <c r="B23" s="308"/>
      <c r="C23" s="309"/>
      <c r="D23" s="65">
        <f>D22/(COUNT(B17:C21)*2)</f>
        <v>0.9</v>
      </c>
    </row>
    <row r="24" spans="1:6" s="50" customFormat="1" x14ac:dyDescent="0.3">
      <c r="A24" s="54"/>
      <c r="B24" s="55"/>
      <c r="C24" s="55"/>
      <c r="D24" s="56"/>
    </row>
    <row r="25" spans="1:6" ht="19.5" x14ac:dyDescent="0.4">
      <c r="A25" s="305" t="s">
        <v>4</v>
      </c>
      <c r="B25" s="306"/>
      <c r="C25" s="306"/>
      <c r="D25" s="306"/>
      <c r="E25" s="306"/>
      <c r="F25" s="306"/>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7" t="s">
        <v>38</v>
      </c>
      <c r="B32" s="308"/>
      <c r="C32" s="309"/>
      <c r="D32" s="125">
        <f>SUM(B26:C31)</f>
        <v>12</v>
      </c>
    </row>
    <row r="33" spans="1:6" x14ac:dyDescent="0.3">
      <c r="A33" s="307" t="s">
        <v>342</v>
      </c>
      <c r="B33" s="308"/>
      <c r="C33" s="309"/>
      <c r="D33" s="65">
        <f>D32/(COUNT(B26:C31)*2)</f>
        <v>1</v>
      </c>
    </row>
    <row r="34" spans="1:6" s="50" customFormat="1" x14ac:dyDescent="0.3">
      <c r="A34" s="54"/>
      <c r="B34" s="55"/>
      <c r="C34" s="55"/>
      <c r="D34" s="56"/>
    </row>
    <row r="35" spans="1:6" s="50" customFormat="1" ht="19.5" x14ac:dyDescent="0.4">
      <c r="A35" s="305" t="s">
        <v>246</v>
      </c>
      <c r="B35" s="306"/>
      <c r="C35" s="306"/>
      <c r="D35" s="306"/>
      <c r="E35" s="306"/>
      <c r="F35" s="306"/>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7" t="s">
        <v>38</v>
      </c>
      <c r="B41" s="308"/>
      <c r="C41" s="309"/>
      <c r="D41" s="125">
        <f>SUM(B36:C40)</f>
        <v>10</v>
      </c>
      <c r="E41" s="37"/>
      <c r="F41" s="37"/>
    </row>
    <row r="42" spans="1:6" s="50" customFormat="1" x14ac:dyDescent="0.3">
      <c r="A42" s="307" t="s">
        <v>342</v>
      </c>
      <c r="B42" s="308"/>
      <c r="C42" s="309"/>
      <c r="D42" s="65">
        <f>D41/(COUNT(B36:C40)*2)</f>
        <v>1</v>
      </c>
      <c r="E42" s="37"/>
      <c r="F42" s="37"/>
    </row>
    <row r="43" spans="1:6" s="50" customFormat="1" x14ac:dyDescent="0.3">
      <c r="A43" s="90"/>
      <c r="B43" s="91"/>
      <c r="C43" s="91"/>
      <c r="D43" s="92"/>
    </row>
    <row r="44" spans="1:6" ht="19.5" x14ac:dyDescent="0.4">
      <c r="A44" s="314" t="s">
        <v>21</v>
      </c>
      <c r="B44" s="315"/>
      <c r="C44" s="315"/>
      <c r="D44" s="315"/>
      <c r="E44" s="315"/>
      <c r="F44" s="315"/>
    </row>
    <row r="45" spans="1:6" ht="75.75" x14ac:dyDescent="0.3">
      <c r="A45" s="41" t="s">
        <v>317</v>
      </c>
      <c r="B45" s="221">
        <v>1</v>
      </c>
      <c r="C45" s="221"/>
      <c r="D45" s="225" t="s">
        <v>444</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57">
        <v>0.61</v>
      </c>
      <c r="E49" s="221"/>
      <c r="F49" s="221"/>
    </row>
    <row r="50" spans="1:6" ht="18" x14ac:dyDescent="0.35">
      <c r="A50" s="76" t="s">
        <v>343</v>
      </c>
      <c r="B50" s="221">
        <v>2</v>
      </c>
      <c r="C50" s="248" t="str">
        <f>IF(B50=0, -5, "0")</f>
        <v>0</v>
      </c>
      <c r="D50" s="225"/>
      <c r="E50" s="221"/>
      <c r="F50" s="221"/>
    </row>
    <row r="51" spans="1:6" x14ac:dyDescent="0.3">
      <c r="A51" s="307" t="s">
        <v>38</v>
      </c>
      <c r="B51" s="308"/>
      <c r="C51" s="309"/>
      <c r="D51" s="125">
        <f>SUM(B45:C50)</f>
        <v>11</v>
      </c>
    </row>
    <row r="52" spans="1:6" x14ac:dyDescent="0.3">
      <c r="A52" s="307" t="s">
        <v>342</v>
      </c>
      <c r="B52" s="308"/>
      <c r="C52" s="309"/>
      <c r="D52" s="65">
        <f>D51/(COUNT(B45:C50)*2)</f>
        <v>0.91666666666666663</v>
      </c>
    </row>
    <row r="53" spans="1:6" s="50" customFormat="1" x14ac:dyDescent="0.3">
      <c r="A53" s="54"/>
      <c r="B53" s="55"/>
      <c r="C53" s="55"/>
      <c r="D53" s="56"/>
    </row>
    <row r="54" spans="1:6" ht="19.5" x14ac:dyDescent="0.4">
      <c r="A54" s="305" t="s">
        <v>8</v>
      </c>
      <c r="B54" s="306"/>
      <c r="C54" s="306"/>
      <c r="D54" s="306"/>
      <c r="E54" s="306"/>
      <c r="F54" s="306"/>
    </row>
    <row r="55" spans="1:6" ht="36" x14ac:dyDescent="0.35">
      <c r="A55" s="83" t="s">
        <v>197</v>
      </c>
      <c r="B55" s="221">
        <v>2</v>
      </c>
      <c r="C55" s="248" t="str">
        <f>IF(B55=0, -5, "0")</f>
        <v>0</v>
      </c>
      <c r="D55" s="225" t="s">
        <v>449</v>
      </c>
      <c r="E55" s="221"/>
      <c r="F55" s="221"/>
    </row>
    <row r="56" spans="1:6" x14ac:dyDescent="0.3">
      <c r="A56" s="49" t="s">
        <v>185</v>
      </c>
      <c r="B56" s="221">
        <v>2</v>
      </c>
      <c r="C56" s="221"/>
      <c r="D56" s="221"/>
      <c r="E56" s="226"/>
      <c r="F56" s="221"/>
    </row>
    <row r="57" spans="1:6" ht="33" x14ac:dyDescent="0.3">
      <c r="A57" s="51" t="s">
        <v>282</v>
      </c>
      <c r="B57" s="221">
        <v>1</v>
      </c>
      <c r="C57" s="221"/>
      <c r="D57" s="222" t="s">
        <v>448</v>
      </c>
      <c r="E57" s="222"/>
      <c r="F57" s="221"/>
    </row>
    <row r="58" spans="1:6" x14ac:dyDescent="0.3">
      <c r="A58" s="51" t="s">
        <v>101</v>
      </c>
      <c r="B58" s="221">
        <v>2</v>
      </c>
      <c r="C58" s="221"/>
      <c r="D58" s="225"/>
      <c r="E58" s="221"/>
      <c r="F58" s="221"/>
    </row>
    <row r="59" spans="1:6" ht="66.75" x14ac:dyDescent="0.35">
      <c r="A59" s="83" t="s">
        <v>249</v>
      </c>
      <c r="B59" s="221">
        <v>0</v>
      </c>
      <c r="C59" s="248">
        <f>IF(B59=0, -5, "0")</f>
        <v>-5</v>
      </c>
      <c r="D59" s="222" t="s">
        <v>447</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7" t="s">
        <v>38</v>
      </c>
      <c r="B62" s="308"/>
      <c r="C62" s="309"/>
      <c r="D62" s="125">
        <f>SUM(B55:C61)</f>
        <v>6</v>
      </c>
    </row>
    <row r="63" spans="1:6" x14ac:dyDescent="0.3">
      <c r="A63" s="307" t="s">
        <v>342</v>
      </c>
      <c r="B63" s="308"/>
      <c r="C63" s="309"/>
      <c r="D63" s="65">
        <f>D62/(COUNT(B55:C61)*2)</f>
        <v>0.375</v>
      </c>
    </row>
    <row r="64" spans="1:6" s="50" customFormat="1" x14ac:dyDescent="0.3">
      <c r="A64" s="54"/>
      <c r="B64" s="55"/>
      <c r="C64" s="55"/>
      <c r="D64" s="56"/>
    </row>
    <row r="65" spans="1:6" ht="19.5" x14ac:dyDescent="0.4">
      <c r="A65" s="305" t="s">
        <v>143</v>
      </c>
      <c r="B65" s="306"/>
      <c r="C65" s="306"/>
      <c r="D65" s="306"/>
      <c r="E65" s="306"/>
      <c r="F65" s="306"/>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7" t="s">
        <v>38</v>
      </c>
      <c r="B83" s="308"/>
      <c r="C83" s="309"/>
      <c r="D83" s="125">
        <f>SUM(B66:C82)</f>
        <v>28</v>
      </c>
    </row>
    <row r="84" spans="1:6" x14ac:dyDescent="0.3">
      <c r="A84" s="307" t="s">
        <v>342</v>
      </c>
      <c r="B84" s="308"/>
      <c r="C84" s="309"/>
      <c r="D84" s="65">
        <f>D83/(COUNT(B66:C82)*2)</f>
        <v>1</v>
      </c>
    </row>
    <row r="85" spans="1:6" s="50" customFormat="1" x14ac:dyDescent="0.3">
      <c r="A85" s="54"/>
      <c r="B85" s="55"/>
      <c r="C85" s="55"/>
      <c r="D85" s="56"/>
    </row>
    <row r="86" spans="1:6" ht="19.5" x14ac:dyDescent="0.4">
      <c r="A86" s="305" t="s">
        <v>237</v>
      </c>
      <c r="B86" s="306"/>
      <c r="C86" s="306"/>
      <c r="D86" s="306"/>
      <c r="E86" s="306"/>
      <c r="F86" s="306"/>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ht="66" x14ac:dyDescent="0.3">
      <c r="A94" s="48" t="s">
        <v>182</v>
      </c>
      <c r="B94" s="237">
        <v>0</v>
      </c>
      <c r="C94" s="221"/>
      <c r="D94" s="222" t="s">
        <v>426</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7" t="s">
        <v>38</v>
      </c>
      <c r="B101" s="308"/>
      <c r="C101" s="309"/>
      <c r="D101" s="125">
        <f>SUM(B87:C100)</f>
        <v>26</v>
      </c>
    </row>
    <row r="102" spans="1:6" x14ac:dyDescent="0.3">
      <c r="A102" s="307" t="s">
        <v>342</v>
      </c>
      <c r="B102" s="308"/>
      <c r="C102" s="309"/>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5" t="s">
        <v>238</v>
      </c>
      <c r="B105" s="306"/>
      <c r="C105" s="306"/>
      <c r="D105" s="306"/>
      <c r="E105" s="306"/>
      <c r="F105" s="306"/>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22" t="s">
        <v>431</v>
      </c>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66.75" x14ac:dyDescent="0.35">
      <c r="A114" s="89" t="s">
        <v>361</v>
      </c>
      <c r="B114" s="237">
        <v>1</v>
      </c>
      <c r="C114" s="248" t="str">
        <f>IF(B114=0, -5, "0")</f>
        <v>0</v>
      </c>
      <c r="D114" s="222" t="s">
        <v>430</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7" t="s">
        <v>38</v>
      </c>
      <c r="B117" s="308"/>
      <c r="C117" s="309"/>
      <c r="D117" s="125">
        <f>SUM(B106:C116)</f>
        <v>21</v>
      </c>
      <c r="E117" s="37"/>
      <c r="F117" s="37"/>
    </row>
    <row r="118" spans="1:6" s="50" customFormat="1" x14ac:dyDescent="0.3">
      <c r="A118" s="307" t="s">
        <v>342</v>
      </c>
      <c r="B118" s="308"/>
      <c r="C118" s="309"/>
      <c r="D118" s="65">
        <f>D117/(COUNT(B106:C116)*2)</f>
        <v>0.95454545454545459</v>
      </c>
      <c r="E118" s="37"/>
      <c r="F118" s="37"/>
    </row>
    <row r="119" spans="1:6" s="50" customFormat="1" x14ac:dyDescent="0.3">
      <c r="A119" s="54"/>
      <c r="B119" s="55"/>
      <c r="C119" s="55"/>
      <c r="D119" s="56"/>
    </row>
    <row r="120" spans="1:6" ht="19.5" x14ac:dyDescent="0.4">
      <c r="A120" s="305" t="s">
        <v>208</v>
      </c>
      <c r="B120" s="306"/>
      <c r="C120" s="306"/>
      <c r="D120" s="306"/>
      <c r="E120" s="306"/>
      <c r="F120" s="306"/>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34.5" x14ac:dyDescent="0.4">
      <c r="A124" s="48" t="s">
        <v>285</v>
      </c>
      <c r="B124" s="238">
        <v>1</v>
      </c>
      <c r="C124" s="228"/>
      <c r="D124" s="222" t="s">
        <v>436</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50.25" x14ac:dyDescent="0.35">
      <c r="A129" s="83" t="s">
        <v>217</v>
      </c>
      <c r="B129" s="238">
        <v>1</v>
      </c>
      <c r="C129" s="249" t="str">
        <f>IF(B129=0, -5, "0")</f>
        <v>0</v>
      </c>
      <c r="D129" s="222" t="s">
        <v>435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7" t="s">
        <v>38</v>
      </c>
      <c r="B132" s="308"/>
      <c r="C132" s="309"/>
      <c r="D132" s="125">
        <f>SUM(B121:C131)</f>
        <v>20</v>
      </c>
    </row>
    <row r="133" spans="1:6" x14ac:dyDescent="0.3">
      <c r="A133" s="307" t="s">
        <v>342</v>
      </c>
      <c r="B133" s="308"/>
      <c r="C133" s="309"/>
      <c r="D133" s="63">
        <f>D132/(COUNT(B121:C131)*2)</f>
        <v>0.90909090909090906</v>
      </c>
    </row>
    <row r="134" spans="1:6" s="50" customFormat="1" x14ac:dyDescent="0.3">
      <c r="A134" s="54"/>
      <c r="B134" s="55"/>
      <c r="C134" s="55"/>
      <c r="D134" s="61"/>
    </row>
    <row r="135" spans="1:6" ht="24.75" customHeight="1" x14ac:dyDescent="0.4">
      <c r="A135" s="305" t="s">
        <v>78</v>
      </c>
      <c r="B135" s="306"/>
      <c r="C135" s="306"/>
      <c r="D135" s="306"/>
      <c r="E135" s="306"/>
      <c r="F135" s="306"/>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ht="30.75" x14ac:dyDescent="0.3">
      <c r="A146" s="93" t="s">
        <v>240</v>
      </c>
      <c r="B146" s="237">
        <v>1</v>
      </c>
      <c r="C146" s="222"/>
      <c r="D146" s="225" t="s">
        <v>437</v>
      </c>
      <c r="E146" s="221"/>
      <c r="F146" s="221"/>
    </row>
    <row r="147" spans="1:6" x14ac:dyDescent="0.3">
      <c r="A147" s="41" t="s">
        <v>352</v>
      </c>
      <c r="B147" s="237">
        <v>2</v>
      </c>
      <c r="C147" s="222"/>
      <c r="D147" s="243"/>
      <c r="E147" s="221"/>
      <c r="F147" s="221"/>
    </row>
    <row r="148" spans="1:6" x14ac:dyDescent="0.3">
      <c r="A148" s="307" t="s">
        <v>38</v>
      </c>
      <c r="B148" s="308"/>
      <c r="C148" s="309"/>
      <c r="D148" s="125">
        <f>SUM(B136:C147)</f>
        <v>23</v>
      </c>
    </row>
    <row r="149" spans="1:6" x14ac:dyDescent="0.3">
      <c r="A149" s="307" t="s">
        <v>342</v>
      </c>
      <c r="B149" s="308"/>
      <c r="C149" s="309"/>
      <c r="D149" s="65">
        <f>D148/(COUNT(B136:C147)*2)</f>
        <v>0.95833333333333337</v>
      </c>
    </row>
    <row r="150" spans="1:6" s="50" customFormat="1" x14ac:dyDescent="0.3">
      <c r="A150" s="54"/>
      <c r="B150" s="55"/>
      <c r="C150" s="55"/>
      <c r="D150" s="56"/>
    </row>
    <row r="151" spans="1:6" ht="19.5" x14ac:dyDescent="0.4">
      <c r="A151" s="305" t="s">
        <v>243</v>
      </c>
      <c r="B151" s="306"/>
      <c r="C151" s="306"/>
      <c r="D151" s="306"/>
      <c r="E151" s="306"/>
      <c r="F151" s="306"/>
    </row>
    <row r="152" spans="1:6" ht="33" x14ac:dyDescent="0.3">
      <c r="A152" s="93" t="s">
        <v>326</v>
      </c>
      <c r="B152" s="221">
        <v>1</v>
      </c>
      <c r="C152" s="221"/>
      <c r="D152" s="222" t="s">
        <v>451</v>
      </c>
      <c r="E152" s="221"/>
      <c r="F152" s="221"/>
    </row>
    <row r="153" spans="1:6" x14ac:dyDescent="0.3">
      <c r="A153" s="41" t="s">
        <v>162</v>
      </c>
      <c r="B153" s="221">
        <v>2</v>
      </c>
      <c r="C153" s="221"/>
      <c r="D153" s="222"/>
      <c r="E153" s="221"/>
      <c r="F153" s="221"/>
    </row>
    <row r="154" spans="1:6" ht="50.25" x14ac:dyDescent="0.35">
      <c r="A154" s="76" t="s">
        <v>353</v>
      </c>
      <c r="B154" s="221">
        <v>1</v>
      </c>
      <c r="C154" s="248" t="str">
        <f>IF(B154=0, -5, "0")</f>
        <v>0</v>
      </c>
      <c r="D154" s="222" t="s">
        <v>452</v>
      </c>
      <c r="E154" s="221"/>
      <c r="F154" s="221"/>
    </row>
    <row r="155" spans="1:6" ht="66" x14ac:dyDescent="0.35">
      <c r="A155" s="76" t="s">
        <v>354</v>
      </c>
      <c r="B155" s="221">
        <v>1</v>
      </c>
      <c r="C155" s="248" t="str">
        <f>IF(B155=0, -5, "0")</f>
        <v>0</v>
      </c>
      <c r="D155" s="259" t="s">
        <v>453</v>
      </c>
      <c r="E155" s="221"/>
      <c r="F155" s="221"/>
    </row>
    <row r="156" spans="1:6" ht="33.75" x14ac:dyDescent="0.35">
      <c r="A156" s="76" t="s">
        <v>355</v>
      </c>
      <c r="B156" s="221">
        <v>1</v>
      </c>
      <c r="C156" s="248" t="str">
        <f>IF(B156=0, -5, "0")</f>
        <v>0</v>
      </c>
      <c r="D156" s="222" t="s">
        <v>454</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7" t="s">
        <v>38</v>
      </c>
      <c r="B160" s="310"/>
      <c r="C160" s="311"/>
      <c r="D160" s="188">
        <f>SUM(B152:C159)</f>
        <v>12</v>
      </c>
    </row>
    <row r="161" spans="1:6" x14ac:dyDescent="0.3">
      <c r="A161" s="307" t="s">
        <v>342</v>
      </c>
      <c r="B161" s="308"/>
      <c r="C161" s="309"/>
      <c r="D161" s="65">
        <f>D160/(COUNT(B152:C159)*2)</f>
        <v>0.75</v>
      </c>
    </row>
    <row r="162" spans="1:6" s="50" customFormat="1" ht="28.15" customHeight="1" x14ac:dyDescent="0.3">
      <c r="A162" s="54"/>
      <c r="B162" s="55"/>
      <c r="C162" s="57"/>
      <c r="D162" s="58"/>
    </row>
    <row r="163" spans="1:6" ht="19.5" x14ac:dyDescent="0.4">
      <c r="A163" s="305" t="s">
        <v>85</v>
      </c>
      <c r="B163" s="306"/>
      <c r="C163" s="306"/>
      <c r="D163" s="306"/>
      <c r="E163" s="306"/>
      <c r="F163" s="306"/>
    </row>
    <row r="164" spans="1:6" ht="66.75" x14ac:dyDescent="0.35">
      <c r="A164" s="76" t="s">
        <v>333</v>
      </c>
      <c r="B164" s="221">
        <v>1</v>
      </c>
      <c r="C164" s="248" t="str">
        <f>IF(B164=0, -5, "0")</f>
        <v>0</v>
      </c>
      <c r="D164" s="222" t="s">
        <v>460</v>
      </c>
      <c r="E164" s="221"/>
      <c r="F164" s="221"/>
    </row>
    <row r="165" spans="1:6" ht="33" x14ac:dyDescent="0.3">
      <c r="A165" s="41" t="s">
        <v>334</v>
      </c>
      <c r="B165" s="221">
        <v>1</v>
      </c>
      <c r="C165" s="221"/>
      <c r="D165" s="222" t="s">
        <v>428</v>
      </c>
      <c r="E165" s="221"/>
      <c r="F165" s="221"/>
    </row>
    <row r="166" spans="1:6" ht="49.5" x14ac:dyDescent="0.3">
      <c r="A166" s="87" t="s">
        <v>241</v>
      </c>
      <c r="B166" s="221">
        <v>1</v>
      </c>
      <c r="C166" s="221"/>
      <c r="D166" s="222" t="s">
        <v>461</v>
      </c>
      <c r="E166" s="221"/>
      <c r="F166" s="221"/>
    </row>
    <row r="167" spans="1:6" ht="19.5" customHeight="1" x14ac:dyDescent="0.3">
      <c r="A167" s="41" t="s">
        <v>95</v>
      </c>
      <c r="B167" s="221">
        <v>2</v>
      </c>
      <c r="C167" s="221"/>
      <c r="D167" s="221"/>
      <c r="E167" s="222"/>
      <c r="F167" s="221"/>
    </row>
    <row r="168" spans="1:6" ht="17.25" customHeight="1" x14ac:dyDescent="0.3">
      <c r="A168" s="307" t="s">
        <v>38</v>
      </c>
      <c r="B168" s="308"/>
      <c r="C168" s="309"/>
      <c r="D168" s="125">
        <f>SUM(B164:C167)</f>
        <v>5</v>
      </c>
    </row>
    <row r="169" spans="1:6" x14ac:dyDescent="0.3">
      <c r="A169" s="307" t="s">
        <v>342</v>
      </c>
      <c r="B169" s="308"/>
      <c r="C169" s="309"/>
      <c r="D169" s="65">
        <f>D168/(COUNT(B164:C167)*2)</f>
        <v>0.625</v>
      </c>
    </row>
    <row r="170" spans="1:6" s="50" customFormat="1" x14ac:dyDescent="0.3">
      <c r="A170" s="54"/>
      <c r="B170" s="55"/>
      <c r="C170" s="55"/>
      <c r="D170" s="56"/>
    </row>
    <row r="171" spans="1:6" ht="19.5" x14ac:dyDescent="0.4">
      <c r="A171" s="312" t="s">
        <v>17</v>
      </c>
      <c r="B171" s="313"/>
      <c r="C171" s="313"/>
      <c r="D171" s="313"/>
      <c r="E171" s="313"/>
      <c r="F171" s="313"/>
    </row>
    <row r="172" spans="1:6" ht="82.5" x14ac:dyDescent="0.3">
      <c r="A172" s="48" t="s">
        <v>202</v>
      </c>
      <c r="B172" s="221">
        <v>1</v>
      </c>
      <c r="C172" s="221"/>
      <c r="D172" s="222" t="s">
        <v>455</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307" t="s">
        <v>38</v>
      </c>
      <c r="B176" s="308"/>
      <c r="C176" s="309"/>
      <c r="D176" s="125">
        <f>SUM(B172:C175)</f>
        <v>7</v>
      </c>
    </row>
    <row r="177" spans="1:6" x14ac:dyDescent="0.3">
      <c r="A177" s="307" t="s">
        <v>342</v>
      </c>
      <c r="B177" s="308"/>
      <c r="C177" s="309"/>
      <c r="D177" s="65">
        <f>D176/(COUNT(B172:C175)*2)</f>
        <v>0.875</v>
      </c>
    </row>
    <row r="178" spans="1:6" s="50" customFormat="1" x14ac:dyDescent="0.3">
      <c r="A178" s="54"/>
      <c r="B178" s="55"/>
      <c r="C178" s="55"/>
      <c r="D178" s="56"/>
    </row>
    <row r="179" spans="1:6" ht="19.5" x14ac:dyDescent="0.4">
      <c r="A179" s="305" t="s">
        <v>87</v>
      </c>
      <c r="B179" s="306"/>
      <c r="C179" s="306"/>
      <c r="D179" s="306"/>
      <c r="E179" s="306"/>
      <c r="F179" s="306"/>
    </row>
    <row r="180" spans="1:6" ht="82.5" x14ac:dyDescent="0.3">
      <c r="A180" s="87" t="s">
        <v>364</v>
      </c>
      <c r="B180" s="221">
        <v>0</v>
      </c>
      <c r="C180" s="221"/>
      <c r="D180" s="222" t="s">
        <v>459</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7" t="s">
        <v>38</v>
      </c>
      <c r="B185" s="308"/>
      <c r="C185" s="309"/>
      <c r="D185" s="125">
        <f>SUM(B180:C184)</f>
        <v>8</v>
      </c>
    </row>
    <row r="186" spans="1:6" x14ac:dyDescent="0.3">
      <c r="A186" s="307" t="s">
        <v>342</v>
      </c>
      <c r="B186" s="308"/>
      <c r="C186" s="309"/>
      <c r="D186" s="65">
        <f>D185/(COUNT(B180:C184)*2)</f>
        <v>0.8</v>
      </c>
    </row>
    <row r="187" spans="1:6" s="50" customFormat="1" x14ac:dyDescent="0.3">
      <c r="A187" s="54"/>
      <c r="B187" s="55"/>
      <c r="C187" s="55"/>
      <c r="D187" s="56"/>
    </row>
    <row r="188" spans="1:6" ht="19.5" x14ac:dyDescent="0.4">
      <c r="A188" s="305" t="s">
        <v>242</v>
      </c>
      <c r="B188" s="306"/>
      <c r="C188" s="306"/>
      <c r="D188" s="306"/>
      <c r="E188" s="306"/>
      <c r="F188" s="306"/>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307" t="s">
        <v>38</v>
      </c>
      <c r="B193" s="308"/>
      <c r="C193" s="309"/>
      <c r="D193" s="97">
        <f>SUM(B189:C192)</f>
        <v>6</v>
      </c>
    </row>
    <row r="194" spans="1:4" x14ac:dyDescent="0.3">
      <c r="A194" s="307" t="s">
        <v>342</v>
      </c>
      <c r="B194" s="308"/>
      <c r="C194" s="309"/>
      <c r="D194" s="65">
        <f>D193/(COUNT(B189:C192)*2)</f>
        <v>1</v>
      </c>
    </row>
    <row r="196" spans="1:4" ht="18" x14ac:dyDescent="0.35">
      <c r="A196" s="121" t="s">
        <v>284</v>
      </c>
      <c r="B196" s="120"/>
      <c r="C196" s="120"/>
      <c r="D196" s="220">
        <v>0.56999999999999995</v>
      </c>
    </row>
    <row r="197" spans="1:4" ht="22.5" x14ac:dyDescent="0.3">
      <c r="A197" s="71" t="s">
        <v>377</v>
      </c>
      <c r="B197" s="72"/>
      <c r="C197" s="73"/>
      <c r="D197" s="74">
        <f>SUM(D193,D185,D176,D168,D160,D62,D51,D32,D22,D117,D148,D132,D101,D83,D41)</f>
        <v>204</v>
      </c>
    </row>
    <row r="198" spans="1:4" ht="22.5" x14ac:dyDescent="0.3">
      <c r="A198" s="71" t="s">
        <v>378</v>
      </c>
      <c r="B198" s="72"/>
      <c r="C198" s="73"/>
      <c r="D198" s="75">
        <f>D197/(COUNT(B189:C192,B180:C184,B172:C175,B164:C167,B152:C159,B55:C61,B45:C50,B26:C31,B17:C21,B106:C116,B136:C147,B121:C131,B87:C100,B66:C82,B36:C40)*2)</f>
        <v>0.87931034482758619</v>
      </c>
    </row>
  </sheetData>
  <sheetProtection algorithmName="SHA-512" hashValue="Dh7U9d06bWv7PVDMxToLBemXgDZqMWaHua1PSPEm8ZJhBM/5GZ7fttzJ7g607OJ4DKC1vEi3heYlr19QbvPlTg==" saltValue="b2Y3rIbNHE3pXaSk7FXjoA=="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36" zoomScaleNormal="100" zoomScaleSheetLayoutView="100" workbookViewId="0">
      <selection activeCell="D441" sqref="D44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0"/>
      <c r="E1" s="300"/>
      <c r="F1" s="300"/>
      <c r="G1" s="300"/>
      <c r="H1" s="300"/>
      <c r="I1" s="30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1" t="s">
        <v>201</v>
      </c>
      <c r="B7" s="301"/>
      <c r="C7" s="301"/>
      <c r="D7" s="301"/>
      <c r="E7" s="301"/>
      <c r="F7" s="301"/>
      <c r="G7" s="213"/>
      <c r="H7" s="213"/>
      <c r="I7" s="213"/>
    </row>
    <row r="8" spans="1:9" ht="29.25" x14ac:dyDescent="0.45">
      <c r="A8" s="302" t="str">
        <f>'Page de garde'!D18</f>
        <v>Bizerte</v>
      </c>
      <c r="B8" s="302"/>
      <c r="C8" s="302"/>
      <c r="D8" s="302"/>
      <c r="E8" s="302"/>
      <c r="F8" s="302"/>
      <c r="G8" s="216"/>
      <c r="H8" s="216"/>
      <c r="I8" s="213"/>
    </row>
    <row r="9" spans="1:9" ht="24" x14ac:dyDescent="0.45">
      <c r="A9" s="38" t="s">
        <v>44</v>
      </c>
      <c r="B9" s="303" t="s">
        <v>462</v>
      </c>
      <c r="C9" s="303"/>
      <c r="D9" s="303"/>
      <c r="E9" s="303"/>
      <c r="F9" s="303"/>
      <c r="G9" s="216"/>
      <c r="H9" s="216"/>
      <c r="I9" s="213"/>
    </row>
    <row r="10" spans="1:9" ht="24" x14ac:dyDescent="0.45">
      <c r="A10" s="39" t="s">
        <v>46</v>
      </c>
      <c r="B10" s="304" t="s">
        <v>463</v>
      </c>
      <c r="C10" s="304"/>
      <c r="D10" s="304"/>
      <c r="E10" s="304"/>
      <c r="F10" s="304"/>
      <c r="G10" s="216"/>
      <c r="H10" s="216"/>
      <c r="I10" s="213"/>
    </row>
    <row r="11" spans="1:9" ht="24" x14ac:dyDescent="0.45">
      <c r="A11" s="38" t="s">
        <v>45</v>
      </c>
      <c r="B11" s="299">
        <v>42885</v>
      </c>
      <c r="C11" s="299"/>
      <c r="D11" s="299"/>
      <c r="E11" s="299"/>
      <c r="F11" s="299"/>
      <c r="G11" s="216"/>
      <c r="H11" s="216"/>
      <c r="I11" s="213"/>
    </row>
    <row r="12" spans="1:9" ht="24" x14ac:dyDescent="0.45">
      <c r="A12" s="38" t="s">
        <v>276</v>
      </c>
      <c r="B12" s="292">
        <f>D505</f>
        <v>0.88172043010752688</v>
      </c>
      <c r="C12" s="292"/>
      <c r="D12" s="292"/>
      <c r="E12" s="292"/>
      <c r="F12" s="292"/>
      <c r="G12" s="216"/>
      <c r="H12" s="216"/>
      <c r="I12" s="213"/>
    </row>
    <row r="13" spans="1:9" ht="22.5" x14ac:dyDescent="0.45">
      <c r="A13" s="35"/>
      <c r="B13" s="36"/>
      <c r="C13" s="36"/>
      <c r="D13" s="293"/>
      <c r="E13" s="293"/>
      <c r="F13" s="293"/>
      <c r="G13" s="293"/>
      <c r="H13" s="293"/>
      <c r="I13" s="3"/>
    </row>
    <row r="14" spans="1:9" ht="16.5" customHeight="1" x14ac:dyDescent="0.3">
      <c r="A14" s="294" t="s">
        <v>32</v>
      </c>
      <c r="B14" s="295" t="s">
        <v>33</v>
      </c>
      <c r="C14" s="295"/>
      <c r="D14" s="295" t="s">
        <v>48</v>
      </c>
      <c r="E14" s="296" t="s">
        <v>358</v>
      </c>
      <c r="F14" s="295" t="s">
        <v>214</v>
      </c>
      <c r="G14" s="36"/>
      <c r="H14" s="36"/>
    </row>
    <row r="15" spans="1:9" ht="16.5" customHeight="1" x14ac:dyDescent="0.3">
      <c r="A15" s="294"/>
      <c r="B15" s="77" t="s">
        <v>36</v>
      </c>
      <c r="C15" s="77" t="s">
        <v>35</v>
      </c>
      <c r="D15" s="295"/>
      <c r="E15" s="296"/>
      <c r="F15" s="295"/>
      <c r="G15" s="36"/>
      <c r="H15" s="36"/>
    </row>
    <row r="16" spans="1:9" ht="18" x14ac:dyDescent="0.35">
      <c r="A16" s="287" t="s">
        <v>0</v>
      </c>
      <c r="B16" s="287"/>
      <c r="C16" s="287"/>
      <c r="D16" s="287"/>
      <c r="E16" s="287"/>
      <c r="F16" s="287"/>
      <c r="G16" s="36"/>
      <c r="H16" s="36"/>
    </row>
    <row r="17" spans="1:8" ht="18" x14ac:dyDescent="0.3">
      <c r="A17" s="182">
        <f>B11</f>
        <v>42885</v>
      </c>
      <c r="B17" s="36"/>
      <c r="C17" s="36"/>
      <c r="D17" s="36"/>
      <c r="E17" s="36"/>
      <c r="F17" s="36"/>
      <c r="G17" s="36"/>
      <c r="H17" s="36"/>
    </row>
    <row r="18" spans="1:8" ht="18" x14ac:dyDescent="0.25">
      <c r="A18" s="297" t="s">
        <v>1</v>
      </c>
      <c r="B18" s="298"/>
      <c r="C18" s="298"/>
      <c r="D18" s="298"/>
      <c r="E18" s="298"/>
      <c r="F18" s="298"/>
    </row>
    <row r="19" spans="1:8" ht="30" x14ac:dyDescent="0.25">
      <c r="A19" s="169" t="s">
        <v>10</v>
      </c>
      <c r="B19" s="170">
        <v>0</v>
      </c>
      <c r="C19" s="170"/>
      <c r="D19" s="157" t="s">
        <v>558</v>
      </c>
      <c r="E19" s="143" t="s">
        <v>544</v>
      </c>
      <c r="F19" s="147"/>
    </row>
    <row r="20" spans="1:8" ht="45" x14ac:dyDescent="0.25">
      <c r="A20" s="169" t="s">
        <v>211</v>
      </c>
      <c r="B20" s="170">
        <v>1</v>
      </c>
      <c r="C20" s="170"/>
      <c r="D20" s="157" t="s">
        <v>545</v>
      </c>
      <c r="E20" s="143"/>
      <c r="F20" s="147"/>
    </row>
    <row r="21" spans="1:8" x14ac:dyDescent="0.25">
      <c r="A21" s="169" t="s">
        <v>98</v>
      </c>
      <c r="B21" s="170">
        <v>1</v>
      </c>
      <c r="C21" s="170"/>
      <c r="D21" s="157" t="s">
        <v>547</v>
      </c>
      <c r="E21" s="147"/>
      <c r="F21" s="147"/>
    </row>
    <row r="22" spans="1:8" s="172" customFormat="1" x14ac:dyDescent="0.25">
      <c r="A22" s="100" t="s">
        <v>307</v>
      </c>
      <c r="B22" s="170">
        <v>1</v>
      </c>
      <c r="C22" s="171"/>
      <c r="D22" s="263" t="s">
        <v>546</v>
      </c>
      <c r="E22" s="146"/>
      <c r="F22" s="173"/>
    </row>
    <row r="23" spans="1:8" x14ac:dyDescent="0.25">
      <c r="A23" s="19" t="s">
        <v>38</v>
      </c>
      <c r="B23" s="19"/>
      <c r="C23" s="19"/>
      <c r="D23" s="19">
        <f>SUM(B19:C22)</f>
        <v>3</v>
      </c>
    </row>
    <row r="24" spans="1:8" x14ac:dyDescent="0.25">
      <c r="A24" s="19" t="s">
        <v>37</v>
      </c>
      <c r="B24" s="20"/>
      <c r="C24" s="21"/>
      <c r="D24" s="63">
        <f>D23/(COUNT(B19:C22)*2)</f>
        <v>0.375</v>
      </c>
    </row>
    <row r="25" spans="1:8" x14ac:dyDescent="0.25">
      <c r="A25" s="5"/>
      <c r="B25" s="6"/>
      <c r="C25" s="7"/>
      <c r="D25" s="6"/>
    </row>
    <row r="26" spans="1:8" ht="18" x14ac:dyDescent="0.25">
      <c r="A26" s="288" t="s">
        <v>18</v>
      </c>
      <c r="B26" s="289"/>
      <c r="C26" s="289"/>
      <c r="D26" s="289"/>
      <c r="E26" s="289"/>
      <c r="F26" s="289"/>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1</v>
      </c>
      <c r="C33" s="217" t="str">
        <f>IF(B33=0, -5, "0")</f>
        <v>0</v>
      </c>
      <c r="D33" s="156" t="s">
        <v>559</v>
      </c>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20</v>
      </c>
    </row>
    <row r="41" spans="1:7" ht="18" x14ac:dyDescent="0.25">
      <c r="A41" s="78" t="s">
        <v>223</v>
      </c>
      <c r="B41" s="79"/>
      <c r="C41" s="80"/>
      <c r="D41" s="82">
        <f>D40/(COUNT(B27:C35,B19:C22)*2)</f>
        <v>0.76923076923076927</v>
      </c>
    </row>
    <row r="42" spans="1:7" x14ac:dyDescent="0.25">
      <c r="A42" s="9"/>
      <c r="B42" s="6"/>
      <c r="C42" s="7"/>
      <c r="D42" s="6"/>
    </row>
    <row r="43" spans="1:7" ht="18" x14ac:dyDescent="0.35">
      <c r="A43" s="287" t="s">
        <v>137</v>
      </c>
      <c r="B43" s="287"/>
      <c r="C43" s="287"/>
      <c r="D43" s="287"/>
      <c r="E43" s="287"/>
      <c r="F43" s="287"/>
    </row>
    <row r="44" spans="1:7" x14ac:dyDescent="0.25">
      <c r="A44" s="183">
        <f>B11</f>
        <v>42885</v>
      </c>
      <c r="B44" s="6"/>
      <c r="C44" s="7"/>
      <c r="D44" s="6"/>
    </row>
    <row r="45" spans="1:7" ht="16.5" x14ac:dyDescent="0.25">
      <c r="A45" s="290" t="s">
        <v>63</v>
      </c>
      <c r="B45" s="291"/>
      <c r="C45" s="291"/>
      <c r="D45" s="291"/>
      <c r="E45" s="291"/>
      <c r="F45" s="291"/>
    </row>
    <row r="46" spans="1:7" x14ac:dyDescent="0.25">
      <c r="A46" s="33" t="s">
        <v>109</v>
      </c>
      <c r="B46" s="170" t="s">
        <v>34</v>
      </c>
      <c r="C46" s="170"/>
      <c r="D46" s="156"/>
      <c r="E46" s="147"/>
      <c r="F46" s="147"/>
    </row>
    <row r="47" spans="1:7" ht="30" x14ac:dyDescent="0.25">
      <c r="A47" s="43" t="s">
        <v>259</v>
      </c>
      <c r="B47" s="170">
        <v>1</v>
      </c>
      <c r="C47" s="170"/>
      <c r="D47" s="156" t="s">
        <v>464</v>
      </c>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30" x14ac:dyDescent="0.25">
      <c r="A50" s="43" t="s">
        <v>141</v>
      </c>
      <c r="B50" s="170">
        <v>1</v>
      </c>
      <c r="C50" s="170"/>
      <c r="D50" s="156" t="s">
        <v>465</v>
      </c>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12</v>
      </c>
    </row>
    <row r="55" spans="1:6" x14ac:dyDescent="0.25">
      <c r="A55" s="19" t="s">
        <v>37</v>
      </c>
      <c r="B55" s="20"/>
      <c r="C55" s="21"/>
      <c r="D55" s="63">
        <f>D54/(COUNT(B46:C53)*2)</f>
        <v>0.8571428571428571</v>
      </c>
    </row>
    <row r="56" spans="1:6" x14ac:dyDescent="0.25">
      <c r="A56" s="9"/>
      <c r="B56" s="6"/>
      <c r="C56" s="7"/>
      <c r="D56" s="6"/>
    </row>
    <row r="57" spans="1:6" ht="18" x14ac:dyDescent="0.25">
      <c r="A57" s="288" t="s">
        <v>65</v>
      </c>
      <c r="B57" s="289"/>
      <c r="C57" s="289"/>
      <c r="D57" s="289"/>
      <c r="E57" s="289"/>
      <c r="F57" s="289"/>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90" x14ac:dyDescent="0.25">
      <c r="A70" s="107" t="s">
        <v>171</v>
      </c>
      <c r="B70" s="170">
        <v>0</v>
      </c>
      <c r="C70" s="218">
        <f>IF(B70=0, -5, "0")</f>
        <v>-5</v>
      </c>
      <c r="D70" s="152" t="s">
        <v>532</v>
      </c>
      <c r="E70" s="146" t="s">
        <v>468</v>
      </c>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ht="30" x14ac:dyDescent="0.25">
      <c r="A73" s="169" t="s">
        <v>172</v>
      </c>
      <c r="B73" s="170">
        <v>2</v>
      </c>
      <c r="C73" s="171"/>
      <c r="D73" s="156" t="s">
        <v>466</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ht="30" x14ac:dyDescent="0.25">
      <c r="A79" s="169" t="s">
        <v>292</v>
      </c>
      <c r="B79" s="170">
        <v>1</v>
      </c>
      <c r="C79" s="171"/>
      <c r="D79" s="152" t="s">
        <v>533</v>
      </c>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32</v>
      </c>
    </row>
    <row r="82" spans="1:6" x14ac:dyDescent="0.25">
      <c r="A82" s="19" t="s">
        <v>37</v>
      </c>
      <c r="B82" s="20"/>
      <c r="C82" s="21"/>
      <c r="D82" s="63">
        <f>D81/(COUNT(B58:C80)*2)</f>
        <v>0.76190476190476186</v>
      </c>
    </row>
    <row r="83" spans="1:6" x14ac:dyDescent="0.25">
      <c r="A83" s="9"/>
      <c r="B83" s="6"/>
      <c r="C83" s="7"/>
      <c r="D83" s="6"/>
    </row>
    <row r="84" spans="1:6" ht="18" x14ac:dyDescent="0.25">
      <c r="A84" s="288" t="s">
        <v>25</v>
      </c>
      <c r="B84" s="289"/>
      <c r="C84" s="289"/>
      <c r="D84" s="289"/>
      <c r="E84" s="289"/>
      <c r="F84" s="289"/>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75" x14ac:dyDescent="0.25">
      <c r="A90" s="169" t="s">
        <v>293</v>
      </c>
      <c r="B90" s="170">
        <v>0</v>
      </c>
      <c r="C90" s="170"/>
      <c r="D90" s="156" t="s">
        <v>534</v>
      </c>
      <c r="E90" s="146" t="s">
        <v>467</v>
      </c>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56</v>
      </c>
    </row>
    <row r="97" spans="1:6" ht="18" x14ac:dyDescent="0.25">
      <c r="A97" s="78" t="s">
        <v>224</v>
      </c>
      <c r="B97" s="84"/>
      <c r="C97" s="85"/>
      <c r="D97" s="82">
        <f>D96/(COUNT(B85:C91,B46:C53,B58:C80)*2)</f>
        <v>0.8</v>
      </c>
    </row>
    <row r="98" spans="1:6" x14ac:dyDescent="0.25">
      <c r="A98" s="5"/>
      <c r="B98" s="6"/>
      <c r="C98" s="7"/>
      <c r="D98" s="6"/>
    </row>
    <row r="99" spans="1:6" ht="18" x14ac:dyDescent="0.35">
      <c r="A99" s="287" t="s">
        <v>129</v>
      </c>
      <c r="B99" s="287"/>
      <c r="C99" s="287"/>
      <c r="D99" s="287"/>
      <c r="E99" s="287"/>
      <c r="F99" s="287"/>
    </row>
    <row r="100" spans="1:6" x14ac:dyDescent="0.25">
      <c r="A100" s="183">
        <f>B11</f>
        <v>42885</v>
      </c>
      <c r="B100" s="6"/>
      <c r="C100" s="7"/>
      <c r="D100" s="6"/>
    </row>
    <row r="101" spans="1:6" ht="16.5" x14ac:dyDescent="0.25">
      <c r="A101" s="290" t="s">
        <v>63</v>
      </c>
      <c r="B101" s="291"/>
      <c r="C101" s="291"/>
      <c r="D101" s="291"/>
      <c r="E101" s="291"/>
      <c r="F101" s="291"/>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8" t="s">
        <v>133</v>
      </c>
      <c r="B113" s="289"/>
      <c r="C113" s="289"/>
      <c r="D113" s="289"/>
      <c r="E113" s="289"/>
      <c r="F113" s="289"/>
    </row>
    <row r="114" spans="1:6" x14ac:dyDescent="0.25">
      <c r="A114" s="169" t="s">
        <v>314</v>
      </c>
      <c r="B114" s="170">
        <v>2</v>
      </c>
      <c r="C114" s="170"/>
      <c r="D114" s="168"/>
      <c r="E114" s="168"/>
      <c r="F114" s="147"/>
    </row>
    <row r="115" spans="1:6" ht="30" x14ac:dyDescent="0.25">
      <c r="A115" s="18" t="s">
        <v>294</v>
      </c>
      <c r="B115" s="170">
        <v>1</v>
      </c>
      <c r="C115" s="170"/>
      <c r="D115" s="143" t="s">
        <v>535</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45.75" x14ac:dyDescent="0.3">
      <c r="A123" s="48" t="s">
        <v>189</v>
      </c>
      <c r="B123" s="177">
        <v>0</v>
      </c>
      <c r="C123" s="177"/>
      <c r="D123" s="184" t="s">
        <v>469</v>
      </c>
      <c r="E123" s="168" t="s">
        <v>470</v>
      </c>
      <c r="F123" s="147"/>
    </row>
    <row r="124" spans="1:6" ht="30" x14ac:dyDescent="0.25">
      <c r="A124" s="169" t="s">
        <v>278</v>
      </c>
      <c r="B124" s="170">
        <v>1</v>
      </c>
      <c r="C124" s="170"/>
      <c r="D124" s="156" t="s">
        <v>471</v>
      </c>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1</v>
      </c>
      <c r="C129" s="218" t="str">
        <f>IF(B129=0, -5, "0")</f>
        <v>0</v>
      </c>
      <c r="D129" s="146" t="s">
        <v>482</v>
      </c>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ht="30" x14ac:dyDescent="0.25">
      <c r="A132" s="24" t="s">
        <v>248</v>
      </c>
      <c r="B132" s="171">
        <v>1</v>
      </c>
      <c r="C132" s="170"/>
      <c r="D132" s="168" t="s">
        <v>472</v>
      </c>
      <c r="E132" s="168"/>
      <c r="F132" s="147"/>
    </row>
    <row r="133" spans="1:6" ht="30" x14ac:dyDescent="0.25">
      <c r="A133" s="24" t="s">
        <v>199</v>
      </c>
      <c r="B133" s="171">
        <v>1</v>
      </c>
      <c r="C133" s="170"/>
      <c r="D133" s="168" t="s">
        <v>473</v>
      </c>
      <c r="E133" s="147"/>
      <c r="F133" s="147"/>
    </row>
    <row r="134" spans="1:6" x14ac:dyDescent="0.25">
      <c r="A134" s="19" t="s">
        <v>38</v>
      </c>
      <c r="B134" s="19"/>
      <c r="C134" s="19"/>
      <c r="D134" s="19">
        <f>SUM(B114:C133)</f>
        <v>33</v>
      </c>
    </row>
    <row r="135" spans="1:6" x14ac:dyDescent="0.25">
      <c r="A135" s="19" t="s">
        <v>37</v>
      </c>
      <c r="B135" s="20"/>
      <c r="C135" s="21"/>
      <c r="D135" s="63">
        <f>D134/(COUNT(B114:C133)*2)</f>
        <v>0.82499999999999996</v>
      </c>
    </row>
    <row r="136" spans="1:6" x14ac:dyDescent="0.25">
      <c r="A136" s="9"/>
      <c r="B136" s="6"/>
      <c r="C136" s="7"/>
      <c r="D136" s="6"/>
    </row>
    <row r="137" spans="1:6" ht="18" x14ac:dyDescent="0.25">
      <c r="A137" s="288" t="s">
        <v>73</v>
      </c>
      <c r="B137" s="289"/>
      <c r="C137" s="289"/>
      <c r="D137" s="289"/>
      <c r="E137" s="289"/>
      <c r="F137" s="289"/>
    </row>
    <row r="138" spans="1:6" ht="30" x14ac:dyDescent="0.25">
      <c r="A138" s="169" t="s">
        <v>372</v>
      </c>
      <c r="B138" s="170">
        <v>2</v>
      </c>
      <c r="C138" s="170"/>
      <c r="D138" s="168"/>
      <c r="E138" s="146"/>
      <c r="F138" s="147"/>
    </row>
    <row r="139" spans="1:6" ht="45" x14ac:dyDescent="0.25">
      <c r="A139" s="18" t="s">
        <v>144</v>
      </c>
      <c r="B139" s="170">
        <v>1</v>
      </c>
      <c r="C139" s="170"/>
      <c r="D139" s="143" t="s">
        <v>474</v>
      </c>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536</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0.4</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62</v>
      </c>
    </row>
    <row r="150" spans="1:6" ht="18" x14ac:dyDescent="0.25">
      <c r="A150" s="78" t="s">
        <v>225</v>
      </c>
      <c r="B150" s="84"/>
      <c r="C150" s="85"/>
      <c r="D150" s="82">
        <f>D149/(COUNT(B138:C144,B102:C109,B114:C133)*2)</f>
        <v>0.88571428571428568</v>
      </c>
    </row>
    <row r="151" spans="1:6" x14ac:dyDescent="0.25">
      <c r="A151" s="9"/>
      <c r="B151" s="6"/>
      <c r="C151" s="7"/>
      <c r="D151" s="6"/>
    </row>
    <row r="152" spans="1:6" ht="18" x14ac:dyDescent="0.35">
      <c r="A152" s="287" t="s">
        <v>130</v>
      </c>
      <c r="B152" s="287"/>
      <c r="C152" s="287"/>
      <c r="D152" s="287"/>
      <c r="E152" s="287"/>
      <c r="F152" s="287"/>
    </row>
    <row r="153" spans="1:6" x14ac:dyDescent="0.25">
      <c r="A153" s="183">
        <f>B11</f>
        <v>42885</v>
      </c>
      <c r="B153" s="6"/>
      <c r="C153" s="7"/>
      <c r="D153" s="59"/>
    </row>
    <row r="154" spans="1:6" ht="16.5" x14ac:dyDescent="0.25">
      <c r="A154" s="290" t="s">
        <v>63</v>
      </c>
      <c r="B154" s="291"/>
      <c r="C154" s="291"/>
      <c r="D154" s="291"/>
      <c r="E154" s="291"/>
      <c r="F154" s="291"/>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8" t="s">
        <v>134</v>
      </c>
      <c r="B166" s="289"/>
      <c r="C166" s="289"/>
      <c r="D166" s="289"/>
      <c r="E166" s="289"/>
      <c r="F166" s="289"/>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1</v>
      </c>
      <c r="C174" s="217" t="str">
        <f>IF(B174=0, -5, "0")</f>
        <v>0</v>
      </c>
      <c r="D174" s="12" t="s">
        <v>483</v>
      </c>
      <c r="E174" s="168"/>
      <c r="F174" s="147"/>
    </row>
    <row r="175" spans="1:6" ht="45" x14ac:dyDescent="0.25">
      <c r="A175" s="169" t="s">
        <v>313</v>
      </c>
      <c r="B175" s="170">
        <v>0</v>
      </c>
      <c r="C175" s="170"/>
      <c r="D175" s="156" t="s">
        <v>475</v>
      </c>
      <c r="E175" s="168" t="s">
        <v>476</v>
      </c>
      <c r="F175" s="147"/>
    </row>
    <row r="176" spans="1:6" ht="46.5" x14ac:dyDescent="0.35">
      <c r="A176" s="86" t="s">
        <v>209</v>
      </c>
      <c r="B176" s="170">
        <v>0</v>
      </c>
      <c r="C176" s="217">
        <f>IF(B176=0, -5, "0")</f>
        <v>-5</v>
      </c>
      <c r="D176" s="168" t="s">
        <v>477</v>
      </c>
      <c r="E176" s="168" t="s">
        <v>478</v>
      </c>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1</v>
      </c>
      <c r="C180" s="218" t="str">
        <f>IF(B180=0, -5, "0")</f>
        <v>0</v>
      </c>
      <c r="D180" s="146" t="s">
        <v>479</v>
      </c>
      <c r="E180" s="173"/>
      <c r="F180" s="147"/>
    </row>
    <row r="181" spans="1:7" x14ac:dyDescent="0.25">
      <c r="A181" s="24" t="s">
        <v>83</v>
      </c>
      <c r="B181" s="170">
        <v>2</v>
      </c>
      <c r="C181" s="170"/>
      <c r="D181" s="168"/>
      <c r="E181" s="147"/>
      <c r="F181" s="147"/>
    </row>
    <row r="182" spans="1:7" ht="33" x14ac:dyDescent="0.3">
      <c r="A182" s="180" t="s">
        <v>234</v>
      </c>
      <c r="B182" s="170">
        <v>1</v>
      </c>
      <c r="C182" s="170"/>
      <c r="D182" s="157" t="s">
        <v>480</v>
      </c>
      <c r="E182" s="147"/>
      <c r="F182" s="147"/>
      <c r="G182" s="172"/>
    </row>
    <row r="183" spans="1:7" ht="30" x14ac:dyDescent="0.25">
      <c r="A183" s="24" t="s">
        <v>248</v>
      </c>
      <c r="B183" s="170">
        <v>1</v>
      </c>
      <c r="C183" s="170"/>
      <c r="D183" s="168" t="s">
        <v>481</v>
      </c>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23</v>
      </c>
    </row>
    <row r="187" spans="1:7" x14ac:dyDescent="0.25">
      <c r="A187" s="19" t="s">
        <v>37</v>
      </c>
      <c r="B187" s="20"/>
      <c r="C187" s="21"/>
      <c r="D187" s="63">
        <f>D186/(COUNT(B167:C184)*2)</f>
        <v>0.60526315789473684</v>
      </c>
    </row>
    <row r="188" spans="1:7" x14ac:dyDescent="0.25">
      <c r="A188" s="9"/>
      <c r="B188" s="6"/>
      <c r="C188" s="7"/>
      <c r="D188" s="6"/>
    </row>
    <row r="189" spans="1:7" ht="18" x14ac:dyDescent="0.25">
      <c r="A189" s="78" t="s">
        <v>139</v>
      </c>
      <c r="B189" s="84"/>
      <c r="C189" s="85"/>
      <c r="D189" s="81">
        <f>SUM(D163,D186)</f>
        <v>39</v>
      </c>
    </row>
    <row r="190" spans="1:7" ht="18" x14ac:dyDescent="0.25">
      <c r="A190" s="78" t="s">
        <v>226</v>
      </c>
      <c r="B190" s="84"/>
      <c r="C190" s="85"/>
      <c r="D190" s="82">
        <f>D189/(COUNT(B155:C162,B167:C184)*2)</f>
        <v>0.72222222222222221</v>
      </c>
    </row>
    <row r="191" spans="1:7" x14ac:dyDescent="0.25">
      <c r="A191" s="9"/>
      <c r="B191" s="6"/>
      <c r="C191" s="7"/>
      <c r="D191" s="6"/>
    </row>
    <row r="192" spans="1:7" ht="18" x14ac:dyDescent="0.35">
      <c r="A192" s="287" t="s">
        <v>167</v>
      </c>
      <c r="B192" s="287"/>
      <c r="C192" s="287"/>
      <c r="D192" s="287"/>
      <c r="E192" s="287"/>
      <c r="F192" s="287"/>
    </row>
    <row r="193" spans="1:7" x14ac:dyDescent="0.25">
      <c r="A193" s="189">
        <f>B11</f>
        <v>42885</v>
      </c>
      <c r="B193" s="6"/>
      <c r="C193" s="7"/>
      <c r="D193" s="6"/>
    </row>
    <row r="194" spans="1:7" ht="18" x14ac:dyDescent="0.25">
      <c r="A194" s="288" t="s">
        <v>158</v>
      </c>
      <c r="B194" s="289"/>
      <c r="C194" s="289"/>
      <c r="D194" s="289"/>
      <c r="E194" s="289"/>
      <c r="F194" s="289"/>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8" t="s">
        <v>76</v>
      </c>
      <c r="B209" s="289"/>
      <c r="C209" s="289"/>
      <c r="D209" s="289"/>
      <c r="E209" s="289"/>
      <c r="F209" s="289"/>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45" x14ac:dyDescent="0.25">
      <c r="A222" s="108" t="s">
        <v>72</v>
      </c>
      <c r="B222" s="170">
        <v>1</v>
      </c>
      <c r="C222" s="217" t="str">
        <f>IF(B222=0, -5, "0")</f>
        <v>0</v>
      </c>
      <c r="D222" s="168" t="s">
        <v>484</v>
      </c>
      <c r="E222" s="147"/>
      <c r="F222" s="147"/>
    </row>
    <row r="223" spans="1:7" ht="18" x14ac:dyDescent="0.35">
      <c r="A223" s="48" t="s">
        <v>289</v>
      </c>
      <c r="B223" s="170">
        <v>2</v>
      </c>
      <c r="C223" s="170"/>
      <c r="D223" s="168"/>
      <c r="E223" s="160"/>
      <c r="F223" s="147"/>
      <c r="G223" s="172"/>
    </row>
    <row r="224" spans="1:7" ht="30" x14ac:dyDescent="0.25">
      <c r="A224" s="107" t="s">
        <v>168</v>
      </c>
      <c r="B224" s="170">
        <v>2</v>
      </c>
      <c r="C224" s="218" t="str">
        <f>IF(B224=0, -5, "0")</f>
        <v>0</v>
      </c>
      <c r="D224" s="146" t="s">
        <v>485</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ht="30" x14ac:dyDescent="0.25">
      <c r="A227" s="24" t="s">
        <v>248</v>
      </c>
      <c r="B227" s="170">
        <v>1</v>
      </c>
      <c r="C227" s="170"/>
      <c r="D227" s="168" t="s">
        <v>481</v>
      </c>
      <c r="E227" s="147"/>
      <c r="F227" s="147"/>
    </row>
    <row r="228" spans="1:6" ht="30" x14ac:dyDescent="0.25">
      <c r="A228" s="24" t="s">
        <v>199</v>
      </c>
      <c r="B228" s="170">
        <v>2</v>
      </c>
      <c r="C228" s="24"/>
      <c r="D228" s="60"/>
      <c r="E228" s="147"/>
      <c r="F228" s="147"/>
    </row>
    <row r="229" spans="1:6" x14ac:dyDescent="0.25">
      <c r="A229" s="19" t="s">
        <v>38</v>
      </c>
      <c r="B229" s="19"/>
      <c r="C229" s="19"/>
      <c r="D229" s="19">
        <f>SUM(B210:C228)</f>
        <v>36</v>
      </c>
    </row>
    <row r="230" spans="1:6" x14ac:dyDescent="0.25">
      <c r="A230" s="19" t="s">
        <v>37</v>
      </c>
      <c r="B230" s="20"/>
      <c r="C230" s="21"/>
      <c r="D230" s="63">
        <f>D229/(COUNT(B210:C228)*2)</f>
        <v>0.94736842105263153</v>
      </c>
    </row>
    <row r="231" spans="1:6" x14ac:dyDescent="0.25">
      <c r="A231" s="9"/>
      <c r="B231" s="6"/>
      <c r="C231" s="7"/>
      <c r="D231" s="6"/>
    </row>
    <row r="232" spans="1:6" ht="18" x14ac:dyDescent="0.25">
      <c r="A232" s="288" t="s">
        <v>191</v>
      </c>
      <c r="B232" s="289"/>
      <c r="C232" s="289"/>
      <c r="D232" s="289"/>
      <c r="E232" s="289"/>
      <c r="F232" s="289"/>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55">
        <v>0.6</v>
      </c>
      <c r="E241" s="102"/>
      <c r="F241" s="102"/>
    </row>
    <row r="242" spans="1:6" x14ac:dyDescent="0.25">
      <c r="A242" s="19" t="s">
        <v>38</v>
      </c>
      <c r="B242" s="19"/>
      <c r="C242" s="19"/>
      <c r="D242" s="19">
        <f>SUM(B233:C240)</f>
        <v>14</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72</v>
      </c>
    </row>
    <row r="246" spans="1:6" ht="18" x14ac:dyDescent="0.25">
      <c r="A246" s="103" t="s">
        <v>227</v>
      </c>
      <c r="B246" s="104"/>
      <c r="C246" s="105"/>
      <c r="D246" s="106">
        <f>D245/(COUNT(B210:C228,B233:C240,B195:C205)*2)</f>
        <v>0.97297297297297303</v>
      </c>
    </row>
    <row r="247" spans="1:6" s="3" customFormat="1" ht="18" x14ac:dyDescent="0.25">
      <c r="A247" s="45"/>
      <c r="B247" s="46"/>
      <c r="C247" s="46"/>
      <c r="D247" s="47"/>
    </row>
    <row r="248" spans="1:6" s="3" customFormat="1" ht="18" x14ac:dyDescent="0.35">
      <c r="A248" s="287" t="s">
        <v>78</v>
      </c>
      <c r="B248" s="287"/>
      <c r="C248" s="287"/>
      <c r="D248" s="287"/>
      <c r="E248" s="287"/>
      <c r="F248" s="287"/>
    </row>
    <row r="249" spans="1:6" s="3" customFormat="1" x14ac:dyDescent="0.25">
      <c r="A249" s="183">
        <f>B11</f>
        <v>42885</v>
      </c>
      <c r="B249" s="6"/>
      <c r="C249" s="7"/>
      <c r="D249" s="6"/>
    </row>
    <row r="250" spans="1:6" s="3" customFormat="1" ht="18" x14ac:dyDescent="0.25">
      <c r="A250" s="288" t="s">
        <v>79</v>
      </c>
      <c r="B250" s="289"/>
      <c r="C250" s="289"/>
      <c r="D250" s="289"/>
      <c r="E250" s="289"/>
      <c r="F250" s="289"/>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0</v>
      </c>
      <c r="C257" s="170"/>
      <c r="D257" s="156" t="s">
        <v>542</v>
      </c>
      <c r="E257" s="146" t="s">
        <v>543</v>
      </c>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88" t="s">
        <v>81</v>
      </c>
      <c r="B266" s="289"/>
      <c r="C266" s="289"/>
      <c r="D266" s="289"/>
      <c r="E266" s="289"/>
      <c r="F266" s="289"/>
    </row>
    <row r="267" spans="1:6" s="3" customFormat="1" x14ac:dyDescent="0.25">
      <c r="A267" s="152" t="s">
        <v>537</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ht="30" x14ac:dyDescent="0.25">
      <c r="A270" s="169" t="s">
        <v>149</v>
      </c>
      <c r="B270" s="171">
        <v>1</v>
      </c>
      <c r="C270" s="170"/>
      <c r="D270" s="264" t="s">
        <v>560</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60" x14ac:dyDescent="0.25">
      <c r="A277" s="108" t="s">
        <v>173</v>
      </c>
      <c r="B277" s="171">
        <v>1</v>
      </c>
      <c r="C277" s="218" t="str">
        <f>IF(B277=0, -5, "0")</f>
        <v>0</v>
      </c>
      <c r="D277" s="265" t="s">
        <v>561</v>
      </c>
      <c r="E277" s="152"/>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61">
        <v>1</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0.93103448275862066</v>
      </c>
    </row>
    <row r="290" spans="1:7" s="3" customFormat="1" ht="18" x14ac:dyDescent="0.25">
      <c r="A290" s="45"/>
      <c r="B290" s="46"/>
      <c r="C290" s="46"/>
      <c r="D290" s="47"/>
    </row>
    <row r="291" spans="1:7" ht="18" x14ac:dyDescent="0.35">
      <c r="A291" s="287" t="s">
        <v>4</v>
      </c>
      <c r="B291" s="287"/>
      <c r="C291" s="287"/>
      <c r="D291" s="287"/>
      <c r="E291" s="287"/>
      <c r="F291" s="287"/>
    </row>
    <row r="292" spans="1:7" x14ac:dyDescent="0.25">
      <c r="A292" s="192">
        <f>B11</f>
        <v>42885</v>
      </c>
      <c r="B292" s="6"/>
      <c r="C292" s="7"/>
      <c r="D292" s="59"/>
    </row>
    <row r="293" spans="1:7" ht="18" x14ac:dyDescent="0.25">
      <c r="A293" s="288" t="s">
        <v>19</v>
      </c>
      <c r="B293" s="289"/>
      <c r="C293" s="289"/>
      <c r="D293" s="289"/>
      <c r="E293" s="289"/>
      <c r="F293" s="289"/>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8" t="s">
        <v>122</v>
      </c>
      <c r="B305" s="289"/>
      <c r="C305" s="289"/>
      <c r="D305" s="289"/>
      <c r="E305" s="289"/>
      <c r="F305" s="289"/>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ht="30" x14ac:dyDescent="0.25">
      <c r="A314" s="18" t="s">
        <v>248</v>
      </c>
      <c r="B314" s="171">
        <v>1</v>
      </c>
      <c r="C314" s="170"/>
      <c r="D314" s="168" t="s">
        <v>486</v>
      </c>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87" t="s">
        <v>21</v>
      </c>
      <c r="B324" s="287"/>
      <c r="C324" s="287"/>
      <c r="D324" s="287"/>
      <c r="E324" s="287"/>
      <c r="F324" s="287"/>
    </row>
    <row r="325" spans="1:9" x14ac:dyDescent="0.25">
      <c r="A325" s="193">
        <f>B11</f>
        <v>42885</v>
      </c>
      <c r="B325" s="6"/>
      <c r="C325" s="7"/>
      <c r="D325" s="6"/>
    </row>
    <row r="326" spans="1:9" ht="18" x14ac:dyDescent="0.25">
      <c r="A326" s="288" t="s">
        <v>12</v>
      </c>
      <c r="B326" s="289"/>
      <c r="C326" s="289"/>
      <c r="D326" s="289"/>
      <c r="E326" s="289"/>
      <c r="F326" s="289"/>
    </row>
    <row r="327" spans="1:9" x14ac:dyDescent="0.25">
      <c r="A327" s="169" t="s">
        <v>109</v>
      </c>
      <c r="B327" s="170">
        <v>1</v>
      </c>
      <c r="C327" s="170"/>
      <c r="D327" s="143" t="s">
        <v>487</v>
      </c>
      <c r="E327" s="147"/>
      <c r="F327" s="147"/>
    </row>
    <row r="328" spans="1:9" ht="45" x14ac:dyDescent="0.25">
      <c r="A328" s="169" t="s">
        <v>51</v>
      </c>
      <c r="B328" s="170">
        <v>1</v>
      </c>
      <c r="C328" s="170"/>
      <c r="D328" s="6" t="s">
        <v>538</v>
      </c>
      <c r="E328" s="147"/>
      <c r="F328" s="147"/>
    </row>
    <row r="329" spans="1:9" x14ac:dyDescent="0.25">
      <c r="A329" s="169" t="s">
        <v>100</v>
      </c>
      <c r="B329" s="170">
        <v>1</v>
      </c>
      <c r="C329" s="170"/>
      <c r="D329" s="143" t="s">
        <v>488</v>
      </c>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1</v>
      </c>
      <c r="C333" s="217" t="str">
        <f>IF(B333=0, -5, "0")</f>
        <v>0</v>
      </c>
      <c r="D333" s="129" t="s">
        <v>489</v>
      </c>
      <c r="E333" s="147"/>
      <c r="F333" s="147"/>
    </row>
    <row r="334" spans="1:9" ht="60" x14ac:dyDescent="0.25">
      <c r="A334" s="169" t="s">
        <v>304</v>
      </c>
      <c r="B334" s="170">
        <v>1</v>
      </c>
      <c r="C334" s="171"/>
      <c r="D334" s="162" t="s">
        <v>492</v>
      </c>
      <c r="E334" s="146"/>
      <c r="F334" s="173"/>
      <c r="G334" s="172"/>
      <c r="H334" s="172"/>
      <c r="I334" s="172"/>
    </row>
    <row r="335" spans="1:9" ht="30" x14ac:dyDescent="0.25">
      <c r="A335" s="101" t="s">
        <v>248</v>
      </c>
      <c r="B335" s="170">
        <v>1</v>
      </c>
      <c r="C335" s="154"/>
      <c r="D335" s="168" t="s">
        <v>490</v>
      </c>
      <c r="E335" s="147"/>
      <c r="F335" s="147"/>
    </row>
    <row r="336" spans="1:9" x14ac:dyDescent="0.25">
      <c r="A336" s="19" t="s">
        <v>38</v>
      </c>
      <c r="B336" s="19"/>
      <c r="C336" s="19"/>
      <c r="D336" s="111">
        <f>SUM(B327:C335)</f>
        <v>12</v>
      </c>
    </row>
    <row r="337" spans="1:6" x14ac:dyDescent="0.25">
      <c r="A337" s="19" t="s">
        <v>37</v>
      </c>
      <c r="B337" s="20"/>
      <c r="C337" s="21"/>
      <c r="D337" s="63">
        <f>D336/(COUNT(B327:C335)*2)</f>
        <v>0.66666666666666663</v>
      </c>
    </row>
    <row r="338" spans="1:6" x14ac:dyDescent="0.25">
      <c r="A338" s="9"/>
      <c r="B338" s="6"/>
      <c r="C338" s="7"/>
      <c r="D338" s="6"/>
    </row>
    <row r="339" spans="1:6" ht="18" x14ac:dyDescent="0.25">
      <c r="A339" s="288" t="s">
        <v>25</v>
      </c>
      <c r="B339" s="289"/>
      <c r="C339" s="289"/>
      <c r="D339" s="289"/>
      <c r="E339" s="289"/>
      <c r="F339" s="289"/>
    </row>
    <row r="340" spans="1:6" x14ac:dyDescent="0.25">
      <c r="A340" s="169" t="s">
        <v>110</v>
      </c>
      <c r="B340" s="170">
        <v>2</v>
      </c>
      <c r="C340" s="170"/>
      <c r="D340" s="168"/>
      <c r="E340" s="147"/>
      <c r="F340" s="147"/>
    </row>
    <row r="341" spans="1:6" ht="31.5" x14ac:dyDescent="0.35">
      <c r="A341" s="76" t="s">
        <v>7</v>
      </c>
      <c r="B341" s="170">
        <v>1</v>
      </c>
      <c r="C341" s="217" t="str">
        <f>IF(B341=0, -5, "0")</f>
        <v>0</v>
      </c>
      <c r="D341" s="168" t="s">
        <v>491</v>
      </c>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0</v>
      </c>
      <c r="C345" s="154"/>
      <c r="D345" s="258">
        <v>0</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21</v>
      </c>
    </row>
    <row r="350" spans="1:6" ht="18" x14ac:dyDescent="0.25">
      <c r="A350" s="78" t="s">
        <v>230</v>
      </c>
      <c r="B350" s="84"/>
      <c r="C350" s="85"/>
      <c r="D350" s="212">
        <f>D349/(COUNT(B340:C344,B327:C335)*2)</f>
        <v>0.75</v>
      </c>
    </row>
    <row r="351" spans="1:6" x14ac:dyDescent="0.25">
      <c r="A351" s="9"/>
      <c r="B351" s="6"/>
      <c r="C351" s="7"/>
      <c r="D351" s="6"/>
    </row>
    <row r="352" spans="1:6" ht="18" x14ac:dyDescent="0.35">
      <c r="A352" s="287" t="s">
        <v>8</v>
      </c>
      <c r="B352" s="287"/>
      <c r="C352" s="287"/>
      <c r="D352" s="287"/>
      <c r="E352" s="287"/>
      <c r="F352" s="287"/>
    </row>
    <row r="353" spans="1:6" x14ac:dyDescent="0.25">
      <c r="A353" s="183">
        <f>B11</f>
        <v>42885</v>
      </c>
      <c r="B353" s="6"/>
      <c r="C353" s="7"/>
      <c r="D353" s="59"/>
    </row>
    <row r="354" spans="1:6" ht="16.5" x14ac:dyDescent="0.25">
      <c r="A354" s="290" t="s">
        <v>113</v>
      </c>
      <c r="B354" s="291"/>
      <c r="C354" s="291"/>
      <c r="D354" s="291"/>
      <c r="E354" s="291"/>
      <c r="F354" s="291"/>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t="s">
        <v>34</v>
      </c>
      <c r="C361" s="138"/>
      <c r="D361" s="10"/>
      <c r="E361" s="147"/>
      <c r="F361" s="147"/>
    </row>
    <row r="362" spans="1:6" ht="30" x14ac:dyDescent="0.25">
      <c r="A362" s="23" t="s">
        <v>27</v>
      </c>
      <c r="B362" s="170">
        <v>1</v>
      </c>
      <c r="C362" s="170"/>
      <c r="D362" s="10" t="s">
        <v>539</v>
      </c>
      <c r="E362" s="147"/>
      <c r="F362" s="147"/>
    </row>
    <row r="363" spans="1:6" x14ac:dyDescent="0.25">
      <c r="A363" s="19" t="s">
        <v>38</v>
      </c>
      <c r="B363" s="19"/>
      <c r="C363" s="19"/>
      <c r="D363" s="19">
        <f>SUM(B355:C362)</f>
        <v>13</v>
      </c>
    </row>
    <row r="364" spans="1:6" x14ac:dyDescent="0.25">
      <c r="A364" s="19" t="s">
        <v>37</v>
      </c>
      <c r="B364" s="20"/>
      <c r="C364" s="21"/>
      <c r="D364" s="63">
        <f>D363/(COUNT(B355:C362)*2)</f>
        <v>0.9285714285714286</v>
      </c>
    </row>
    <row r="365" spans="1:6" x14ac:dyDescent="0.25">
      <c r="A365" s="9"/>
      <c r="B365" s="6"/>
      <c r="C365" s="7"/>
      <c r="D365" s="6"/>
    </row>
    <row r="366" spans="1:6" ht="18" x14ac:dyDescent="0.25">
      <c r="A366" s="288" t="s">
        <v>25</v>
      </c>
      <c r="B366" s="289"/>
      <c r="C366" s="289"/>
      <c r="D366" s="289"/>
      <c r="E366" s="289"/>
      <c r="F366" s="289"/>
    </row>
    <row r="367" spans="1:6" ht="30" x14ac:dyDescent="0.25">
      <c r="A367" s="169" t="s">
        <v>314</v>
      </c>
      <c r="B367" s="171">
        <v>1</v>
      </c>
      <c r="C367" s="171"/>
      <c r="D367" s="152" t="s">
        <v>493</v>
      </c>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ht="30" x14ac:dyDescent="0.25">
      <c r="A376" s="18" t="s">
        <v>248</v>
      </c>
      <c r="B376" s="171">
        <v>1</v>
      </c>
      <c r="C376" s="170"/>
      <c r="D376" s="168" t="s">
        <v>490</v>
      </c>
      <c r="E376" s="147"/>
      <c r="F376" s="147"/>
    </row>
    <row r="377" spans="1:6" ht="30" x14ac:dyDescent="0.25">
      <c r="A377" s="24" t="s">
        <v>168</v>
      </c>
      <c r="B377" s="171">
        <v>1</v>
      </c>
      <c r="C377" s="170"/>
      <c r="D377" s="168" t="s">
        <v>494</v>
      </c>
      <c r="E377" s="147"/>
      <c r="F377" s="147"/>
    </row>
    <row r="378" spans="1:6" x14ac:dyDescent="0.25">
      <c r="A378" s="24" t="s">
        <v>83</v>
      </c>
      <c r="B378" s="171">
        <v>2</v>
      </c>
      <c r="C378" s="170"/>
      <c r="D378" s="168"/>
      <c r="E378" s="147"/>
      <c r="F378" s="147"/>
    </row>
    <row r="379" spans="1:6" x14ac:dyDescent="0.25">
      <c r="A379" s="19" t="s">
        <v>38</v>
      </c>
      <c r="B379" s="19"/>
      <c r="C379" s="19"/>
      <c r="D379" s="19">
        <f>SUM(B367:C378)</f>
        <v>21</v>
      </c>
    </row>
    <row r="380" spans="1:6" x14ac:dyDescent="0.25">
      <c r="A380" s="19" t="s">
        <v>37</v>
      </c>
      <c r="B380" s="20"/>
      <c r="C380" s="20"/>
      <c r="D380" s="64">
        <f>D379/(COUNT(B367:C378)*2)</f>
        <v>0.875</v>
      </c>
    </row>
    <row r="381" spans="1:6" x14ac:dyDescent="0.25">
      <c r="A381" s="44"/>
      <c r="B381" s="44"/>
      <c r="C381" s="44"/>
      <c r="D381" s="44"/>
    </row>
    <row r="382" spans="1:6" ht="18" x14ac:dyDescent="0.25">
      <c r="A382" s="288" t="s">
        <v>124</v>
      </c>
      <c r="B382" s="289"/>
      <c r="C382" s="289"/>
      <c r="D382" s="289"/>
      <c r="E382" s="289"/>
      <c r="F382" s="289"/>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8" t="s">
        <v>29</v>
      </c>
      <c r="B391" s="289"/>
      <c r="C391" s="289"/>
      <c r="D391" s="289"/>
      <c r="E391" s="289"/>
      <c r="F391" s="289"/>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1</v>
      </c>
      <c r="C394" s="170"/>
      <c r="D394" s="157" t="s">
        <v>495</v>
      </c>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55</v>
      </c>
    </row>
    <row r="403" spans="1:6" ht="18" x14ac:dyDescent="0.25">
      <c r="A403" s="78" t="s">
        <v>231</v>
      </c>
      <c r="B403" s="84"/>
      <c r="C403" s="85"/>
      <c r="D403" s="82">
        <f>D402/(COUNT(B392:C397,B367:C378,B383:C387,B355:C362)*2)</f>
        <v>0.91666666666666663</v>
      </c>
      <c r="E403" s="172"/>
    </row>
    <row r="404" spans="1:6" x14ac:dyDescent="0.25">
      <c r="A404" s="5"/>
      <c r="B404" s="6"/>
      <c r="C404" s="7"/>
      <c r="D404" s="6"/>
    </row>
    <row r="405" spans="1:6" ht="18" x14ac:dyDescent="0.35">
      <c r="A405" s="287" t="s">
        <v>125</v>
      </c>
      <c r="B405" s="287"/>
      <c r="C405" s="287"/>
      <c r="D405" s="287"/>
      <c r="E405" s="287"/>
      <c r="F405" s="287"/>
    </row>
    <row r="406" spans="1:6" x14ac:dyDescent="0.25">
      <c r="A406" s="192">
        <f>B11</f>
        <v>42885</v>
      </c>
      <c r="B406" s="6"/>
      <c r="C406" s="7"/>
      <c r="D406" s="6"/>
    </row>
    <row r="407" spans="1:6" ht="16.5" x14ac:dyDescent="0.25">
      <c r="A407" s="290" t="s">
        <v>19</v>
      </c>
      <c r="B407" s="291"/>
      <c r="C407" s="291"/>
      <c r="D407" s="291"/>
      <c r="E407" s="291"/>
      <c r="F407" s="291"/>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0" t="s">
        <v>122</v>
      </c>
      <c r="B418" s="291"/>
      <c r="C418" s="291"/>
      <c r="D418" s="291"/>
      <c r="E418" s="291"/>
      <c r="F418" s="291"/>
    </row>
    <row r="419" spans="1:6" ht="16.5" x14ac:dyDescent="0.25">
      <c r="A419" s="107" t="s">
        <v>127</v>
      </c>
      <c r="B419" s="170">
        <v>2</v>
      </c>
      <c r="C419" s="217" t="str">
        <f>IF(B419=0, -5, "0")</f>
        <v>0</v>
      </c>
      <c r="D419" s="168"/>
      <c r="E419" s="147"/>
      <c r="F419" s="147"/>
    </row>
    <row r="420" spans="1:6" ht="30" x14ac:dyDescent="0.25">
      <c r="A420" s="169" t="s">
        <v>281</v>
      </c>
      <c r="B420" s="170">
        <v>1</v>
      </c>
      <c r="C420" s="170"/>
      <c r="D420" s="168" t="s">
        <v>496</v>
      </c>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87" t="s">
        <v>374</v>
      </c>
      <c r="B435" s="287"/>
      <c r="C435" s="287"/>
      <c r="D435" s="287"/>
      <c r="E435" s="287"/>
      <c r="F435" s="287"/>
    </row>
    <row r="436" spans="1:7" x14ac:dyDescent="0.25">
      <c r="A436" s="195">
        <f>+B11</f>
        <v>42885</v>
      </c>
      <c r="B436" s="6"/>
      <c r="C436" s="7"/>
      <c r="D436" s="6"/>
    </row>
    <row r="437" spans="1:7" ht="18" x14ac:dyDescent="0.25">
      <c r="A437" s="288" t="s">
        <v>375</v>
      </c>
      <c r="B437" s="289"/>
      <c r="C437" s="289"/>
      <c r="D437" s="289"/>
      <c r="E437" s="289"/>
      <c r="F437" s="289"/>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540</v>
      </c>
      <c r="B440" s="170">
        <v>2</v>
      </c>
      <c r="C440" s="171"/>
      <c r="D440" s="147"/>
      <c r="E440" s="173"/>
      <c r="F440" s="147"/>
    </row>
    <row r="441" spans="1:7" ht="60.75" x14ac:dyDescent="0.3">
      <c r="A441" s="48" t="s">
        <v>195</v>
      </c>
      <c r="B441" s="170">
        <v>1</v>
      </c>
      <c r="C441" s="171"/>
      <c r="D441" s="146" t="s">
        <v>450</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88" t="s">
        <v>31</v>
      </c>
      <c r="B444" s="289"/>
      <c r="C444" s="289"/>
      <c r="D444" s="289"/>
      <c r="E444" s="289"/>
      <c r="F444" s="289"/>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0</v>
      </c>
      <c r="C447" s="154"/>
      <c r="D447" s="134">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87" t="s">
        <v>180</v>
      </c>
      <c r="B454" s="287"/>
      <c r="C454" s="287"/>
      <c r="D454" s="287"/>
      <c r="E454" s="287"/>
      <c r="F454" s="287"/>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56" t="s">
        <v>497</v>
      </c>
      <c r="E457" s="147"/>
      <c r="F457" s="147"/>
    </row>
    <row r="458" spans="1:6" x14ac:dyDescent="0.25">
      <c r="A458" s="32" t="s">
        <v>86</v>
      </c>
      <c r="B458" s="170">
        <v>1</v>
      </c>
      <c r="C458" s="171"/>
      <c r="D458" s="162" t="s">
        <v>498</v>
      </c>
      <c r="E458" s="173"/>
      <c r="F458" s="147"/>
    </row>
    <row r="459" spans="1:6" x14ac:dyDescent="0.25">
      <c r="A459" s="32" t="s">
        <v>16</v>
      </c>
      <c r="B459" s="170">
        <v>2</v>
      </c>
      <c r="C459" s="170"/>
      <c r="D459" s="156"/>
      <c r="E459" s="147"/>
      <c r="F459" s="147"/>
    </row>
    <row r="460" spans="1:6" ht="45" x14ac:dyDescent="0.25">
      <c r="A460" s="116" t="s">
        <v>287</v>
      </c>
      <c r="B460" s="170">
        <v>2</v>
      </c>
      <c r="C460" s="154"/>
      <c r="D460" s="255">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7" t="s">
        <v>87</v>
      </c>
      <c r="B464" s="287"/>
      <c r="C464" s="287"/>
      <c r="D464" s="287"/>
      <c r="E464" s="287"/>
      <c r="F464" s="287"/>
    </row>
    <row r="465" spans="1:7" x14ac:dyDescent="0.25">
      <c r="A465" s="15"/>
      <c r="B465" s="6"/>
      <c r="C465" s="7"/>
      <c r="D465" s="6"/>
    </row>
    <row r="466" spans="1:7" ht="45" x14ac:dyDescent="0.25">
      <c r="A466" s="32" t="s">
        <v>288</v>
      </c>
      <c r="B466" s="171">
        <v>2</v>
      </c>
      <c r="C466" s="171"/>
      <c r="D466" s="146" t="s">
        <v>500</v>
      </c>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1</v>
      </c>
      <c r="C468" s="171"/>
      <c r="D468" s="162" t="s">
        <v>499</v>
      </c>
      <c r="E468" s="173"/>
      <c r="F468" s="147"/>
    </row>
    <row r="469" spans="1:7" ht="45" x14ac:dyDescent="0.25">
      <c r="A469" s="32" t="s">
        <v>287</v>
      </c>
      <c r="B469" s="171">
        <v>1</v>
      </c>
      <c r="C469" s="154"/>
      <c r="D469" s="258">
        <v>0.5</v>
      </c>
      <c r="E469" s="102"/>
      <c r="F469" s="102"/>
    </row>
    <row r="470" spans="1:7" x14ac:dyDescent="0.25">
      <c r="A470" s="19" t="s">
        <v>38</v>
      </c>
      <c r="B470" s="19"/>
      <c r="C470" s="19"/>
      <c r="D470" s="19">
        <f>SUM(B466:C468)</f>
        <v>3</v>
      </c>
    </row>
    <row r="471" spans="1:7" x14ac:dyDescent="0.25">
      <c r="A471" s="19" t="s">
        <v>37</v>
      </c>
      <c r="B471" s="20"/>
      <c r="C471" s="21"/>
      <c r="D471" s="63">
        <f>D470/(COUNT(B466:C468)*2)</f>
        <v>0.75</v>
      </c>
    </row>
    <row r="472" spans="1:7" x14ac:dyDescent="0.25">
      <c r="A472" s="14"/>
      <c r="B472" s="6"/>
      <c r="C472" s="7"/>
      <c r="D472" s="6"/>
    </row>
    <row r="473" spans="1:7" ht="18" x14ac:dyDescent="0.35">
      <c r="A473" s="287" t="s">
        <v>151</v>
      </c>
      <c r="B473" s="287"/>
      <c r="C473" s="287"/>
      <c r="D473" s="287"/>
      <c r="E473" s="287"/>
      <c r="F473" s="287"/>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ht="30" x14ac:dyDescent="0.25">
      <c r="A483" s="18" t="s">
        <v>88</v>
      </c>
      <c r="B483" s="170">
        <v>1</v>
      </c>
      <c r="C483" s="170"/>
      <c r="D483" s="168" t="s">
        <v>501</v>
      </c>
      <c r="E483" s="147"/>
      <c r="F483" s="147"/>
    </row>
    <row r="484" spans="1:7" ht="30" x14ac:dyDescent="0.25">
      <c r="A484" s="169" t="s">
        <v>257</v>
      </c>
      <c r="B484" s="170">
        <v>2</v>
      </c>
      <c r="C484" s="170"/>
      <c r="D484" s="168" t="s">
        <v>502</v>
      </c>
      <c r="E484" s="147"/>
      <c r="F484" s="147"/>
    </row>
    <row r="485" spans="1:7" ht="30" x14ac:dyDescent="0.25">
      <c r="A485" s="169" t="s">
        <v>210</v>
      </c>
      <c r="B485" s="170">
        <v>1</v>
      </c>
      <c r="C485" s="170"/>
      <c r="D485" s="168" t="s">
        <v>503</v>
      </c>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18</v>
      </c>
    </row>
    <row r="492" spans="1:7" x14ac:dyDescent="0.25">
      <c r="A492" s="19" t="s">
        <v>37</v>
      </c>
      <c r="B492" s="20"/>
      <c r="C492" s="21"/>
      <c r="D492" s="63">
        <f>D491/(COUNT(B475:C489)*2)</f>
        <v>0.9</v>
      </c>
    </row>
    <row r="493" spans="1:7" x14ac:dyDescent="0.25">
      <c r="A493" s="9"/>
      <c r="B493" s="6"/>
      <c r="C493" s="7"/>
      <c r="D493" s="6"/>
    </row>
    <row r="494" spans="1:7" ht="18" x14ac:dyDescent="0.35">
      <c r="A494" s="287" t="s">
        <v>152</v>
      </c>
      <c r="B494" s="287"/>
      <c r="C494" s="287"/>
      <c r="D494" s="287"/>
      <c r="E494" s="287"/>
      <c r="F494" s="287"/>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5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0.76666666666666672</v>
      </c>
    </row>
    <row r="504" spans="1:6" ht="22.5" x14ac:dyDescent="0.3">
      <c r="A504" s="71" t="s">
        <v>47</v>
      </c>
      <c r="B504" s="72"/>
      <c r="C504" s="73"/>
      <c r="D504" s="74">
        <f>SUM(D500,D491,D461,D451,D402,D349,D321,D40,D470,D288,D245,D149,D432,D189,D96)</f>
        <v>492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0.88172043010752688</v>
      </c>
    </row>
  </sheetData>
  <sheetProtection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3" orientation="portrait" horizontalDpi="1200" verticalDpi="1200" r:id="rId1"/>
  <rowBreaks count="5" manualBreakCount="5">
    <brk id="135" max="6" man="1"/>
    <brk id="207" max="6" man="1"/>
    <brk id="289" max="6" man="1"/>
    <brk id="380" max="6" man="1"/>
    <brk id="471"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view="pageBreakPreview" topLeftCell="A170" zoomScale="90" zoomScaleNormal="90" zoomScaleSheetLayoutView="90" workbookViewId="0">
      <selection activeCell="D182" sqref="D18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7"/>
      <c r="E1" s="317"/>
      <c r="F1" s="317"/>
      <c r="G1" s="317"/>
      <c r="H1" s="317"/>
      <c r="I1" s="317"/>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1" t="s">
        <v>52</v>
      </c>
      <c r="B6" s="301"/>
      <c r="C6" s="301"/>
      <c r="D6" s="301"/>
      <c r="E6" s="301"/>
      <c r="F6" s="301"/>
      <c r="G6" s="216"/>
      <c r="H6" s="216"/>
      <c r="I6" s="216"/>
    </row>
    <row r="7" spans="1:9" s="36" customFormat="1" ht="21.75" customHeight="1" x14ac:dyDescent="0.45">
      <c r="A7" s="302" t="str">
        <f>'A1 Exploitation'!A8:F8</f>
        <v>Bizerte</v>
      </c>
      <c r="B7" s="302"/>
      <c r="C7" s="302"/>
      <c r="D7" s="302"/>
      <c r="E7" s="302"/>
      <c r="F7" s="302"/>
      <c r="G7" s="216"/>
      <c r="H7" s="216"/>
      <c r="I7" s="216"/>
    </row>
    <row r="8" spans="1:9" s="36" customFormat="1" ht="24" x14ac:dyDescent="0.45">
      <c r="A8" s="38" t="s">
        <v>44</v>
      </c>
      <c r="B8" s="318" t="str">
        <f>'A2 Exploitation'!B9:F9</f>
        <v>Dr Mejed Heni - M. Bilel Hamdi</v>
      </c>
      <c r="C8" s="318"/>
      <c r="D8" s="318"/>
      <c r="E8" s="318"/>
      <c r="F8" s="318"/>
      <c r="G8" s="216"/>
      <c r="H8" s="216"/>
      <c r="I8" s="216"/>
    </row>
    <row r="9" spans="1:9" s="36" customFormat="1" ht="24" x14ac:dyDescent="0.45">
      <c r="A9" s="39" t="s">
        <v>46</v>
      </c>
      <c r="B9" s="319" t="str">
        <f>'A2 Exploitation'!B10:F10</f>
        <v>M. Mohamed Hanchi DM + M. Slah et chefs rayons</v>
      </c>
      <c r="C9" s="319"/>
      <c r="D9" s="319"/>
      <c r="E9" s="319"/>
      <c r="F9" s="319"/>
      <c r="G9" s="216"/>
      <c r="H9" s="216"/>
      <c r="I9" s="216"/>
    </row>
    <row r="10" spans="1:9" s="36" customFormat="1" ht="24" x14ac:dyDescent="0.45">
      <c r="A10" s="38" t="s">
        <v>45</v>
      </c>
      <c r="B10" s="316">
        <f>'A2 Exploitation'!B11:F11</f>
        <v>42885</v>
      </c>
      <c r="C10" s="316"/>
      <c r="D10" s="316"/>
      <c r="E10" s="316"/>
      <c r="F10" s="316"/>
      <c r="G10" s="216"/>
      <c r="H10" s="216"/>
      <c r="I10" s="216"/>
    </row>
    <row r="11" spans="1:9" s="36" customFormat="1" ht="24" x14ac:dyDescent="0.45">
      <c r="A11" s="38" t="s">
        <v>341</v>
      </c>
      <c r="B11" s="320">
        <f>D198</f>
        <v>0.75229357798165142</v>
      </c>
      <c r="C11" s="320"/>
      <c r="D11" s="320"/>
      <c r="E11" s="320"/>
      <c r="F11" s="320"/>
      <c r="G11" s="216"/>
      <c r="H11" s="216"/>
      <c r="I11" s="216"/>
    </row>
    <row r="12" spans="1:9" s="36" customFormat="1" ht="22.5" x14ac:dyDescent="0.45">
      <c r="A12" s="35"/>
      <c r="D12" s="293"/>
      <c r="E12" s="293"/>
      <c r="F12" s="293"/>
      <c r="G12" s="293"/>
      <c r="H12" s="293"/>
      <c r="I12" s="40"/>
    </row>
    <row r="13" spans="1:9" s="36" customFormat="1" ht="11.25" customHeight="1" x14ac:dyDescent="0.3">
      <c r="A13" s="294" t="s">
        <v>32</v>
      </c>
      <c r="B13" s="295" t="s">
        <v>33</v>
      </c>
      <c r="C13" s="295"/>
      <c r="D13" s="295" t="s">
        <v>48</v>
      </c>
      <c r="E13" s="295" t="s">
        <v>213</v>
      </c>
      <c r="F13" s="295" t="s">
        <v>214</v>
      </c>
    </row>
    <row r="14" spans="1:9" s="36" customFormat="1" ht="12.75" customHeight="1" x14ac:dyDescent="0.3">
      <c r="A14" s="294"/>
      <c r="B14" s="70" t="s">
        <v>36</v>
      </c>
      <c r="C14" s="70" t="s">
        <v>35</v>
      </c>
      <c r="D14" s="295"/>
      <c r="E14" s="295"/>
      <c r="F14" s="295"/>
    </row>
    <row r="15" spans="1:9" x14ac:dyDescent="0.3">
      <c r="A15" s="41"/>
      <c r="B15" s="41"/>
      <c r="C15" s="41"/>
      <c r="D15" s="41"/>
    </row>
    <row r="16" spans="1:9" ht="19.5" x14ac:dyDescent="0.4">
      <c r="A16" s="321" t="s">
        <v>0</v>
      </c>
      <c r="B16" s="322"/>
      <c r="C16" s="322"/>
      <c r="D16" s="322"/>
      <c r="E16" s="322"/>
      <c r="F16" s="322"/>
    </row>
    <row r="17" spans="1:6" x14ac:dyDescent="0.3">
      <c r="A17" s="41" t="s">
        <v>316</v>
      </c>
      <c r="B17" s="221">
        <v>1</v>
      </c>
      <c r="C17" s="221"/>
      <c r="D17" s="222" t="s">
        <v>504</v>
      </c>
      <c r="E17" s="221"/>
      <c r="F17" s="221"/>
    </row>
    <row r="18" spans="1:6" x14ac:dyDescent="0.3">
      <c r="A18" s="48" t="s">
        <v>89</v>
      </c>
      <c r="B18" s="221">
        <v>2</v>
      </c>
      <c r="C18" s="221"/>
      <c r="D18" s="222"/>
      <c r="E18" s="221"/>
      <c r="F18" s="221"/>
    </row>
    <row r="19" spans="1:6" x14ac:dyDescent="0.3">
      <c r="A19" s="41" t="s">
        <v>90</v>
      </c>
      <c r="B19" s="221">
        <v>1</v>
      </c>
      <c r="C19" s="221"/>
      <c r="D19" s="222" t="s">
        <v>505</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3" t="s">
        <v>38</v>
      </c>
      <c r="B22" s="310"/>
      <c r="C22" s="311"/>
      <c r="D22" s="215">
        <f>SUM(B17:C21)</f>
        <v>8</v>
      </c>
    </row>
    <row r="23" spans="1:6" x14ac:dyDescent="0.3">
      <c r="A23" s="307" t="s">
        <v>342</v>
      </c>
      <c r="B23" s="308"/>
      <c r="C23" s="309"/>
      <c r="D23" s="65">
        <f>D22/(COUNT(B17:C21)*2)</f>
        <v>0.8</v>
      </c>
    </row>
    <row r="24" spans="1:6" s="50" customFormat="1" x14ac:dyDescent="0.3">
      <c r="A24" s="54"/>
      <c r="B24" s="55"/>
      <c r="C24" s="55"/>
      <c r="D24" s="56"/>
    </row>
    <row r="25" spans="1:6" ht="19.5" x14ac:dyDescent="0.4">
      <c r="A25" s="305" t="s">
        <v>4</v>
      </c>
      <c r="B25" s="306"/>
      <c r="C25" s="306"/>
      <c r="D25" s="306"/>
      <c r="E25" s="306"/>
      <c r="F25" s="306"/>
    </row>
    <row r="26" spans="1:6" ht="18" x14ac:dyDescent="0.35">
      <c r="A26" s="76" t="s">
        <v>107</v>
      </c>
      <c r="B26" s="221">
        <v>1</v>
      </c>
      <c r="C26" s="248" t="str">
        <f>IF(B26=0, -5, "0")</f>
        <v>0</v>
      </c>
      <c r="D26" s="222" t="s">
        <v>506</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7" t="s">
        <v>38</v>
      </c>
      <c r="B32" s="308"/>
      <c r="C32" s="309"/>
      <c r="D32" s="214">
        <f>SUM(B26:C31)</f>
        <v>11</v>
      </c>
    </row>
    <row r="33" spans="1:6" x14ac:dyDescent="0.3">
      <c r="A33" s="307" t="s">
        <v>342</v>
      </c>
      <c r="B33" s="308"/>
      <c r="C33" s="309"/>
      <c r="D33" s="65">
        <f>D32/(COUNT(B26:C31)*2)</f>
        <v>0.91666666666666663</v>
      </c>
    </row>
    <row r="34" spans="1:6" s="50" customFormat="1" x14ac:dyDescent="0.3">
      <c r="A34" s="54"/>
      <c r="B34" s="55"/>
      <c r="C34" s="55"/>
      <c r="D34" s="56"/>
    </row>
    <row r="35" spans="1:6" s="50" customFormat="1" ht="19.5" x14ac:dyDescent="0.4">
      <c r="A35" s="305" t="s">
        <v>246</v>
      </c>
      <c r="B35" s="306"/>
      <c r="C35" s="306"/>
      <c r="D35" s="306"/>
      <c r="E35" s="306"/>
      <c r="F35" s="306"/>
    </row>
    <row r="36" spans="1:6" s="50" customFormat="1" ht="18" x14ac:dyDescent="0.35">
      <c r="A36" s="76" t="s">
        <v>107</v>
      </c>
      <c r="B36" s="221">
        <v>1</v>
      </c>
      <c r="C36" s="248" t="str">
        <f>IF(B36=0, -5, "0")</f>
        <v>0</v>
      </c>
      <c r="D36" s="222" t="s">
        <v>506</v>
      </c>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7" t="s">
        <v>38</v>
      </c>
      <c r="B41" s="308"/>
      <c r="C41" s="309"/>
      <c r="D41" s="214">
        <f>SUM(B36:C40)</f>
        <v>9</v>
      </c>
      <c r="E41" s="37"/>
      <c r="F41" s="37"/>
    </row>
    <row r="42" spans="1:6" s="50" customFormat="1" x14ac:dyDescent="0.3">
      <c r="A42" s="307" t="s">
        <v>342</v>
      </c>
      <c r="B42" s="308"/>
      <c r="C42" s="309"/>
      <c r="D42" s="65">
        <f>D41/(COUNT(B36:C40)*2)</f>
        <v>0.9</v>
      </c>
      <c r="E42" s="37"/>
      <c r="F42" s="37"/>
    </row>
    <row r="43" spans="1:6" s="50" customFormat="1" x14ac:dyDescent="0.3">
      <c r="A43" s="90"/>
      <c r="B43" s="91"/>
      <c r="C43" s="91"/>
      <c r="D43" s="92"/>
    </row>
    <row r="44" spans="1:6" ht="19.5" x14ac:dyDescent="0.4">
      <c r="A44" s="314" t="s">
        <v>21</v>
      </c>
      <c r="B44" s="315"/>
      <c r="C44" s="315"/>
      <c r="D44" s="315"/>
      <c r="E44" s="315"/>
      <c r="F44" s="315"/>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1</v>
      </c>
      <c r="C47" s="221"/>
      <c r="D47" s="222" t="s">
        <v>529</v>
      </c>
      <c r="E47" s="221"/>
      <c r="F47" s="221"/>
    </row>
    <row r="48" spans="1:6" x14ac:dyDescent="0.3">
      <c r="A48" s="41" t="s">
        <v>24</v>
      </c>
      <c r="B48" s="221">
        <v>1</v>
      </c>
      <c r="C48" s="221"/>
      <c r="D48" s="222" t="s">
        <v>507</v>
      </c>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307" t="s">
        <v>38</v>
      </c>
      <c r="B51" s="308"/>
      <c r="C51" s="309"/>
      <c r="D51" s="214">
        <f>SUM(B45:C50)</f>
        <v>8</v>
      </c>
    </row>
    <row r="52" spans="1:6" x14ac:dyDescent="0.3">
      <c r="A52" s="307" t="s">
        <v>342</v>
      </c>
      <c r="B52" s="308"/>
      <c r="C52" s="309"/>
      <c r="D52" s="65">
        <f>D51/(COUNT(B45:C50)*2)</f>
        <v>0.8</v>
      </c>
    </row>
    <row r="53" spans="1:6" s="50" customFormat="1" x14ac:dyDescent="0.3">
      <c r="A53" s="54"/>
      <c r="B53" s="55"/>
      <c r="C53" s="55"/>
      <c r="D53" s="56"/>
    </row>
    <row r="54" spans="1:6" ht="19.5" x14ac:dyDescent="0.4">
      <c r="A54" s="305" t="s">
        <v>8</v>
      </c>
      <c r="B54" s="306"/>
      <c r="C54" s="306"/>
      <c r="D54" s="306"/>
      <c r="E54" s="306"/>
      <c r="F54" s="306"/>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33" x14ac:dyDescent="0.3">
      <c r="A57" s="51" t="s">
        <v>282</v>
      </c>
      <c r="B57" s="221">
        <v>0</v>
      </c>
      <c r="C57" s="221"/>
      <c r="D57" s="222" t="s">
        <v>508</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66" t="s">
        <v>548</v>
      </c>
      <c r="E59" s="221"/>
      <c r="F59" s="221"/>
    </row>
    <row r="60" spans="1:6" ht="18" x14ac:dyDescent="0.35">
      <c r="A60" s="76" t="s">
        <v>344</v>
      </c>
      <c r="B60" s="221">
        <v>2</v>
      </c>
      <c r="C60" s="248" t="str">
        <f>IF(B60=0, -5, "0")</f>
        <v>0</v>
      </c>
      <c r="D60" s="244"/>
      <c r="E60" s="221"/>
      <c r="F60" s="221"/>
    </row>
    <row r="61" spans="1:6" x14ac:dyDescent="0.3">
      <c r="A61" s="41" t="s">
        <v>340</v>
      </c>
      <c r="B61" s="221">
        <v>2</v>
      </c>
      <c r="C61" s="221"/>
      <c r="D61" s="225"/>
      <c r="E61" s="221"/>
      <c r="F61" s="221"/>
    </row>
    <row r="62" spans="1:6" x14ac:dyDescent="0.3">
      <c r="A62" s="307" t="s">
        <v>38</v>
      </c>
      <c r="B62" s="308"/>
      <c r="C62" s="309"/>
      <c r="D62" s="214">
        <f>SUM(B55:C61)</f>
        <v>12</v>
      </c>
    </row>
    <row r="63" spans="1:6" x14ac:dyDescent="0.3">
      <c r="A63" s="307" t="s">
        <v>342</v>
      </c>
      <c r="B63" s="308"/>
      <c r="C63" s="309"/>
      <c r="D63" s="65">
        <f>D62/(COUNT(B55:C61)*2)</f>
        <v>0.8571428571428571</v>
      </c>
    </row>
    <row r="64" spans="1:6" s="50" customFormat="1" x14ac:dyDescent="0.3">
      <c r="A64" s="54"/>
      <c r="B64" s="55"/>
      <c r="C64" s="55"/>
      <c r="D64" s="56"/>
    </row>
    <row r="65" spans="1:6" ht="19.5" x14ac:dyDescent="0.4">
      <c r="A65" s="305" t="s">
        <v>143</v>
      </c>
      <c r="B65" s="306"/>
      <c r="C65" s="306"/>
      <c r="D65" s="306"/>
      <c r="E65" s="306"/>
      <c r="F65" s="306"/>
    </row>
    <row r="66" spans="1:6" ht="19.5" x14ac:dyDescent="0.4">
      <c r="A66" s="41" t="s">
        <v>318</v>
      </c>
      <c r="B66" s="227">
        <v>2</v>
      </c>
      <c r="C66" s="228"/>
      <c r="D66" s="229"/>
      <c r="E66" s="229"/>
      <c r="F66" s="221"/>
    </row>
    <row r="67" spans="1:6" ht="51" x14ac:dyDescent="0.4">
      <c r="A67" s="41" t="s">
        <v>319</v>
      </c>
      <c r="B67" s="227">
        <v>1</v>
      </c>
      <c r="C67" s="228"/>
      <c r="D67" s="222" t="s">
        <v>530</v>
      </c>
      <c r="E67" s="229"/>
      <c r="F67" s="221"/>
    </row>
    <row r="68" spans="1:6" ht="19.5" x14ac:dyDescent="0.4">
      <c r="A68" s="41" t="s">
        <v>340</v>
      </c>
      <c r="B68" s="227">
        <v>1</v>
      </c>
      <c r="C68" s="228"/>
      <c r="D68" s="237" t="s">
        <v>509</v>
      </c>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34.5" x14ac:dyDescent="0.4">
      <c r="A72" s="41" t="s">
        <v>103</v>
      </c>
      <c r="B72" s="227">
        <v>0</v>
      </c>
      <c r="C72" s="228"/>
      <c r="D72" s="222" t="s">
        <v>510</v>
      </c>
      <c r="E72" s="221" t="s">
        <v>511</v>
      </c>
      <c r="F72" s="221"/>
    </row>
    <row r="73" spans="1:6" x14ac:dyDescent="0.3">
      <c r="A73" s="48" t="s">
        <v>345</v>
      </c>
      <c r="B73" s="227" t="s">
        <v>34</v>
      </c>
      <c r="C73" s="221"/>
      <c r="D73" s="231"/>
      <c r="E73" s="231"/>
      <c r="F73" s="221"/>
    </row>
    <row r="74" spans="1:6" ht="36" x14ac:dyDescent="0.35">
      <c r="A74" s="89" t="s">
        <v>215</v>
      </c>
      <c r="B74" s="227">
        <v>2</v>
      </c>
      <c r="C74" s="248" t="str">
        <f>IF(B74=0, -5, "0")</f>
        <v>0</v>
      </c>
      <c r="D74" s="267" t="s">
        <v>554</v>
      </c>
      <c r="E74" s="232"/>
      <c r="F74" s="221"/>
    </row>
    <row r="75" spans="1:6" ht="18" x14ac:dyDescent="0.35">
      <c r="A75" s="89" t="s">
        <v>265</v>
      </c>
      <c r="B75" s="227">
        <v>2</v>
      </c>
      <c r="C75" s="248" t="str">
        <f>IF(B75=0, -5, "0")</f>
        <v>0</v>
      </c>
      <c r="D75" s="267" t="s">
        <v>549</v>
      </c>
      <c r="E75" s="232"/>
      <c r="F75" s="221"/>
    </row>
    <row r="76" spans="1:6" ht="18" x14ac:dyDescent="0.35">
      <c r="A76" s="89" t="s">
        <v>332</v>
      </c>
      <c r="B76" s="227">
        <v>2</v>
      </c>
      <c r="C76" s="248" t="str">
        <f>IF(B76=0, -5, "0")</f>
        <v>0</v>
      </c>
      <c r="D76" s="266"/>
      <c r="E76" s="232"/>
      <c r="F76" s="221"/>
    </row>
    <row r="77" spans="1:6" s="50" customFormat="1" x14ac:dyDescent="0.3">
      <c r="A77" s="49" t="s">
        <v>263</v>
      </c>
      <c r="B77" s="227">
        <v>2</v>
      </c>
      <c r="C77" s="233"/>
      <c r="D77" s="266"/>
      <c r="E77" s="234"/>
      <c r="F77" s="233"/>
    </row>
    <row r="78" spans="1:6" x14ac:dyDescent="0.3">
      <c r="A78" s="41" t="s">
        <v>198</v>
      </c>
      <c r="B78" s="227">
        <v>2</v>
      </c>
      <c r="C78" s="221"/>
      <c r="D78" s="234"/>
      <c r="E78" s="232"/>
      <c r="F78" s="221"/>
    </row>
    <row r="79" spans="1:6" ht="36" x14ac:dyDescent="0.35">
      <c r="A79" s="83" t="s">
        <v>184</v>
      </c>
      <c r="B79" s="227">
        <v>2</v>
      </c>
      <c r="C79" s="248" t="str">
        <f>IF(B79=0, -5, "0")</f>
        <v>0</v>
      </c>
      <c r="D79" s="267" t="s">
        <v>550</v>
      </c>
      <c r="E79" s="232"/>
      <c r="F79" s="221"/>
    </row>
    <row r="80" spans="1:6" x14ac:dyDescent="0.3">
      <c r="A80" s="41" t="s">
        <v>346</v>
      </c>
      <c r="B80" s="227">
        <v>1</v>
      </c>
      <c r="C80" s="221"/>
      <c r="D80" s="260" t="s">
        <v>512</v>
      </c>
      <c r="E80" s="235"/>
      <c r="F80" s="221"/>
    </row>
    <row r="81" spans="1:6" ht="18" x14ac:dyDescent="0.35">
      <c r="A81" s="88" t="s">
        <v>344</v>
      </c>
      <c r="B81" s="227" t="s">
        <v>34</v>
      </c>
      <c r="C81" s="248" t="str">
        <f>IF(B81=0, -5, "0")</f>
        <v>0</v>
      </c>
      <c r="D81" s="234"/>
      <c r="E81" s="236"/>
      <c r="F81" s="221"/>
    </row>
    <row r="82" spans="1:6" x14ac:dyDescent="0.3">
      <c r="A82" s="41" t="s">
        <v>94</v>
      </c>
      <c r="B82" s="227">
        <v>2</v>
      </c>
      <c r="C82" s="221"/>
      <c r="D82" s="234"/>
      <c r="E82" s="235"/>
      <c r="F82" s="221"/>
    </row>
    <row r="83" spans="1:6" x14ac:dyDescent="0.3">
      <c r="A83" s="307" t="s">
        <v>38</v>
      </c>
      <c r="B83" s="308"/>
      <c r="C83" s="309"/>
      <c r="D83" s="214">
        <f>SUM(B66:C82)</f>
        <v>21</v>
      </c>
    </row>
    <row r="84" spans="1:6" x14ac:dyDescent="0.3">
      <c r="A84" s="307" t="s">
        <v>342</v>
      </c>
      <c r="B84" s="308"/>
      <c r="C84" s="309"/>
      <c r="D84" s="65">
        <f>D83/(COUNT(B66:C82)*2)</f>
        <v>0.80769230769230771</v>
      </c>
    </row>
    <row r="85" spans="1:6" s="50" customFormat="1" x14ac:dyDescent="0.3">
      <c r="A85" s="54"/>
      <c r="B85" s="55"/>
      <c r="C85" s="55"/>
      <c r="D85" s="56"/>
    </row>
    <row r="86" spans="1:6" ht="19.5" x14ac:dyDescent="0.4">
      <c r="A86" s="305" t="s">
        <v>237</v>
      </c>
      <c r="B86" s="306"/>
      <c r="C86" s="306"/>
      <c r="D86" s="306"/>
      <c r="E86" s="306"/>
      <c r="F86" s="306"/>
    </row>
    <row r="87" spans="1:6" ht="34.5" x14ac:dyDescent="0.4">
      <c r="A87" s="93" t="s">
        <v>320</v>
      </c>
      <c r="B87" s="237">
        <v>2</v>
      </c>
      <c r="C87" s="228"/>
      <c r="D87" s="222"/>
      <c r="E87" s="222"/>
      <c r="F87" s="221"/>
    </row>
    <row r="88" spans="1:6" ht="34.5" x14ac:dyDescent="0.4">
      <c r="A88" s="41" t="s">
        <v>319</v>
      </c>
      <c r="B88" s="237">
        <v>1</v>
      </c>
      <c r="C88" s="228"/>
      <c r="D88" s="222" t="s">
        <v>531</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514</v>
      </c>
      <c r="E94" s="221"/>
      <c r="F94" s="221"/>
    </row>
    <row r="95" spans="1:6" x14ac:dyDescent="0.3">
      <c r="A95" s="53" t="s">
        <v>329</v>
      </c>
      <c r="B95" s="237">
        <v>2</v>
      </c>
      <c r="C95" s="221"/>
      <c r="D95" s="222"/>
      <c r="E95" s="221"/>
      <c r="F95" s="221"/>
    </row>
    <row r="96" spans="1:6" ht="33" x14ac:dyDescent="0.3">
      <c r="A96" s="53" t="s">
        <v>330</v>
      </c>
      <c r="B96" s="237">
        <v>1</v>
      </c>
      <c r="C96" s="221"/>
      <c r="D96" s="222" t="s">
        <v>541</v>
      </c>
      <c r="E96" s="221"/>
      <c r="F96" s="221"/>
    </row>
    <row r="97" spans="1:6" x14ac:dyDescent="0.3">
      <c r="A97" s="41" t="s">
        <v>147</v>
      </c>
      <c r="B97" s="237">
        <v>2</v>
      </c>
      <c r="C97" s="221"/>
      <c r="D97" s="222"/>
      <c r="E97" s="221"/>
      <c r="F97" s="221"/>
    </row>
    <row r="98" spans="1:6" ht="36" x14ac:dyDescent="0.35">
      <c r="A98" s="89" t="s">
        <v>216</v>
      </c>
      <c r="B98" s="237" t="s">
        <v>34</v>
      </c>
      <c r="C98" s="248" t="str">
        <f>IF(B98=0, -5, "0")</f>
        <v>0</v>
      </c>
      <c r="D98" s="244"/>
      <c r="E98" s="221"/>
      <c r="F98" s="221"/>
    </row>
    <row r="99" spans="1:6" ht="18" x14ac:dyDescent="0.35">
      <c r="A99" s="88" t="s">
        <v>344</v>
      </c>
      <c r="B99" s="237" t="s">
        <v>34</v>
      </c>
      <c r="C99" s="248" t="str">
        <f>IF(B99=0, -5, "0")</f>
        <v>0</v>
      </c>
      <c r="D99" s="244"/>
      <c r="E99" s="221"/>
      <c r="F99" s="221"/>
    </row>
    <row r="100" spans="1:6" x14ac:dyDescent="0.3">
      <c r="A100" s="94" t="s">
        <v>263</v>
      </c>
      <c r="B100" s="237">
        <v>2</v>
      </c>
      <c r="C100" s="221"/>
      <c r="D100" s="222"/>
      <c r="E100" s="221"/>
      <c r="F100" s="221"/>
    </row>
    <row r="101" spans="1:6" x14ac:dyDescent="0.3">
      <c r="A101" s="307" t="s">
        <v>38</v>
      </c>
      <c r="B101" s="308"/>
      <c r="C101" s="309"/>
      <c r="D101" s="214">
        <f>SUM(B87:C100)</f>
        <v>21</v>
      </c>
    </row>
    <row r="102" spans="1:6" x14ac:dyDescent="0.3">
      <c r="A102" s="307" t="s">
        <v>342</v>
      </c>
      <c r="B102" s="308"/>
      <c r="C102" s="309"/>
      <c r="D102" s="65">
        <f>D101/(COUNT(B87:C100)*2)</f>
        <v>0.875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5" t="s">
        <v>238</v>
      </c>
      <c r="B105" s="306"/>
      <c r="C105" s="306"/>
      <c r="D105" s="306"/>
      <c r="E105" s="306"/>
      <c r="F105" s="306"/>
    </row>
    <row r="106" spans="1:6" s="50" customFormat="1" ht="34.5" x14ac:dyDescent="0.4">
      <c r="A106" s="93" t="s">
        <v>321</v>
      </c>
      <c r="B106" s="237">
        <v>1</v>
      </c>
      <c r="C106" s="228"/>
      <c r="D106" s="260" t="s">
        <v>513</v>
      </c>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t="s">
        <v>34</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66.75" x14ac:dyDescent="0.35">
      <c r="A114" s="89" t="s">
        <v>361</v>
      </c>
      <c r="B114" s="237">
        <v>2</v>
      </c>
      <c r="C114" s="248" t="str">
        <f>IF(B114=0, -5, "0")</f>
        <v>0</v>
      </c>
      <c r="D114" s="266" t="s">
        <v>551</v>
      </c>
      <c r="E114" s="221"/>
      <c r="F114" s="221"/>
    </row>
    <row r="115" spans="1:6" s="50" customFormat="1" ht="33.75" x14ac:dyDescent="0.35">
      <c r="A115" s="89" t="s">
        <v>366</v>
      </c>
      <c r="B115" s="237">
        <v>2</v>
      </c>
      <c r="C115" s="248" t="str">
        <f>IF(B115=0, -5, "0")</f>
        <v>0</v>
      </c>
      <c r="D115" s="266" t="s">
        <v>552</v>
      </c>
      <c r="E115" s="221"/>
      <c r="F115" s="233"/>
    </row>
    <row r="116" spans="1:6" s="50" customFormat="1" x14ac:dyDescent="0.3">
      <c r="A116" s="94" t="s">
        <v>263</v>
      </c>
      <c r="B116" s="237">
        <v>2</v>
      </c>
      <c r="C116" s="221"/>
      <c r="D116" s="234"/>
      <c r="E116" s="221"/>
      <c r="F116" s="221"/>
    </row>
    <row r="117" spans="1:6" s="50" customFormat="1" x14ac:dyDescent="0.3">
      <c r="A117" s="307" t="s">
        <v>38</v>
      </c>
      <c r="B117" s="308"/>
      <c r="C117" s="309"/>
      <c r="D117" s="214">
        <f>SUM(B106:C116)</f>
        <v>19</v>
      </c>
      <c r="E117" s="37"/>
      <c r="F117" s="37"/>
    </row>
    <row r="118" spans="1:6" s="50" customFormat="1" x14ac:dyDescent="0.3">
      <c r="A118" s="307" t="s">
        <v>342</v>
      </c>
      <c r="B118" s="308"/>
      <c r="C118" s="309"/>
      <c r="D118" s="65">
        <f>D117/(COUNT(B106:C116)*2)</f>
        <v>0.95</v>
      </c>
      <c r="E118" s="37"/>
      <c r="F118" s="37"/>
    </row>
    <row r="119" spans="1:6" s="50" customFormat="1" x14ac:dyDescent="0.3">
      <c r="A119" s="54"/>
      <c r="B119" s="55"/>
      <c r="C119" s="55"/>
      <c r="D119" s="56"/>
    </row>
    <row r="120" spans="1:6" ht="19.5" x14ac:dyDescent="0.4">
      <c r="A120" s="305" t="s">
        <v>208</v>
      </c>
      <c r="B120" s="306"/>
      <c r="C120" s="306"/>
      <c r="D120" s="306"/>
      <c r="E120" s="306"/>
      <c r="F120" s="306"/>
    </row>
    <row r="121" spans="1:6" x14ac:dyDescent="0.3">
      <c r="A121" s="87" t="s">
        <v>322</v>
      </c>
      <c r="B121" s="238">
        <v>2</v>
      </c>
      <c r="C121" s="221"/>
      <c r="D121" s="240"/>
      <c r="E121" s="240"/>
      <c r="F121" s="221"/>
    </row>
    <row r="122" spans="1:6" ht="33" x14ac:dyDescent="0.3">
      <c r="A122" s="87" t="s">
        <v>319</v>
      </c>
      <c r="B122" s="238">
        <v>1</v>
      </c>
      <c r="C122" s="221"/>
      <c r="D122" s="222" t="s">
        <v>515</v>
      </c>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0</v>
      </c>
      <c r="C129" s="249">
        <f>IF(B129=0, -5, "0")</f>
        <v>-5</v>
      </c>
      <c r="D129" s="222" t="s">
        <v>518</v>
      </c>
      <c r="E129" s="222" t="s">
        <v>517</v>
      </c>
      <c r="F129" s="221"/>
    </row>
    <row r="130" spans="1:6" x14ac:dyDescent="0.3">
      <c r="A130" s="51" t="s">
        <v>323</v>
      </c>
      <c r="B130" s="238" t="s">
        <v>34</v>
      </c>
      <c r="C130" s="241"/>
      <c r="D130" s="222"/>
      <c r="E130" s="222"/>
      <c r="F130" s="221"/>
    </row>
    <row r="131" spans="1:6" ht="33.75" x14ac:dyDescent="0.35">
      <c r="A131" s="88" t="s">
        <v>366</v>
      </c>
      <c r="B131" s="238">
        <v>0</v>
      </c>
      <c r="C131" s="249">
        <f>IF(B131=0, -5, "0")</f>
        <v>-5</v>
      </c>
      <c r="D131" s="222" t="s">
        <v>516</v>
      </c>
      <c r="E131" s="222" t="s">
        <v>517</v>
      </c>
      <c r="F131" s="233"/>
    </row>
    <row r="132" spans="1:6" x14ac:dyDescent="0.3">
      <c r="A132" s="307" t="s">
        <v>38</v>
      </c>
      <c r="B132" s="308"/>
      <c r="C132" s="309"/>
      <c r="D132" s="214">
        <f>SUM(B121:C131)</f>
        <v>5</v>
      </c>
    </row>
    <row r="133" spans="1:6" x14ac:dyDescent="0.3">
      <c r="A133" s="307" t="s">
        <v>342</v>
      </c>
      <c r="B133" s="308"/>
      <c r="C133" s="309"/>
      <c r="D133" s="63">
        <f>D132/(COUNT(B121:C131)*2)</f>
        <v>0.20833333333333334</v>
      </c>
    </row>
    <row r="134" spans="1:6" s="50" customFormat="1" x14ac:dyDescent="0.3">
      <c r="A134" s="54"/>
      <c r="B134" s="55"/>
      <c r="C134" s="55"/>
      <c r="D134" s="61"/>
    </row>
    <row r="135" spans="1:6" ht="19.5" x14ac:dyDescent="0.4">
      <c r="A135" s="305" t="s">
        <v>78</v>
      </c>
      <c r="B135" s="306"/>
      <c r="C135" s="306"/>
      <c r="D135" s="306"/>
      <c r="E135" s="306"/>
      <c r="F135" s="306"/>
    </row>
    <row r="136" spans="1:6" ht="33" x14ac:dyDescent="0.4">
      <c r="A136" s="51" t="s">
        <v>349</v>
      </c>
      <c r="B136" s="237">
        <v>1</v>
      </c>
      <c r="C136" s="228"/>
      <c r="D136" s="268" t="s">
        <v>557</v>
      </c>
      <c r="E136" s="221"/>
      <c r="F136" s="221"/>
    </row>
    <row r="137" spans="1:6" ht="18" x14ac:dyDescent="0.35">
      <c r="A137" s="76" t="s">
        <v>140</v>
      </c>
      <c r="B137" s="237">
        <v>2</v>
      </c>
      <c r="C137" s="250" t="str">
        <f>IF(B137=0, -5, "0")</f>
        <v>0</v>
      </c>
      <c r="D137" s="237" t="s">
        <v>553</v>
      </c>
      <c r="E137" s="221"/>
      <c r="F137" s="221"/>
    </row>
    <row r="138" spans="1:6" x14ac:dyDescent="0.3">
      <c r="A138" s="49" t="s">
        <v>324</v>
      </c>
      <c r="B138" s="237">
        <v>2</v>
      </c>
      <c r="C138" s="222"/>
      <c r="D138" s="242"/>
      <c r="E138" s="221"/>
      <c r="F138" s="221"/>
    </row>
    <row r="139" spans="1:6" x14ac:dyDescent="0.3">
      <c r="A139" s="95" t="s">
        <v>325</v>
      </c>
      <c r="B139" s="237">
        <v>2</v>
      </c>
      <c r="C139" s="222"/>
      <c r="D139" s="262"/>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t="s">
        <v>34</v>
      </c>
      <c r="C143" s="250" t="str">
        <f>IF(B143=0, -5, "0")</f>
        <v>0</v>
      </c>
      <c r="D143" s="226"/>
      <c r="E143" s="221"/>
      <c r="F143" s="221"/>
    </row>
    <row r="144" spans="1:6" ht="33.75" x14ac:dyDescent="0.35">
      <c r="A144" s="76" t="s">
        <v>218</v>
      </c>
      <c r="B144" s="237">
        <v>2</v>
      </c>
      <c r="C144" s="250" t="str">
        <f>IF(B144=0, -5, "0")</f>
        <v>0</v>
      </c>
      <c r="D144" s="269" t="s">
        <v>555</v>
      </c>
      <c r="E144" s="221"/>
      <c r="F144" s="221"/>
    </row>
    <row r="145" spans="1:6" x14ac:dyDescent="0.3">
      <c r="A145" s="51" t="s">
        <v>104</v>
      </c>
      <c r="B145" s="237">
        <v>2</v>
      </c>
      <c r="C145" s="222"/>
      <c r="D145" s="225"/>
      <c r="E145" s="221"/>
      <c r="F145" s="221"/>
    </row>
    <row r="146" spans="1:6" ht="33" x14ac:dyDescent="0.3">
      <c r="A146" s="93" t="s">
        <v>240</v>
      </c>
      <c r="B146" s="237">
        <v>1</v>
      </c>
      <c r="C146" s="222"/>
      <c r="D146" s="269" t="s">
        <v>556</v>
      </c>
      <c r="E146" s="221"/>
      <c r="F146" s="221"/>
    </row>
    <row r="147" spans="1:6" x14ac:dyDescent="0.3">
      <c r="A147" s="41" t="s">
        <v>352</v>
      </c>
      <c r="B147" s="237">
        <v>2</v>
      </c>
      <c r="C147" s="222"/>
      <c r="D147" s="243"/>
      <c r="E147" s="221"/>
      <c r="F147" s="221"/>
    </row>
    <row r="148" spans="1:6" x14ac:dyDescent="0.3">
      <c r="A148" s="307" t="s">
        <v>38</v>
      </c>
      <c r="B148" s="308"/>
      <c r="C148" s="309"/>
      <c r="D148" s="214">
        <f>SUM(B136:C147)</f>
        <v>20</v>
      </c>
    </row>
    <row r="149" spans="1:6" x14ac:dyDescent="0.3">
      <c r="A149" s="307" t="s">
        <v>342</v>
      </c>
      <c r="B149" s="308"/>
      <c r="C149" s="309"/>
      <c r="D149" s="65">
        <f>D148/(COUNT(B136:C147)*2)</f>
        <v>0.90909090909090906</v>
      </c>
    </row>
    <row r="150" spans="1:6" s="50" customFormat="1" x14ac:dyDescent="0.3">
      <c r="A150" s="54"/>
      <c r="B150" s="55"/>
      <c r="C150" s="55"/>
      <c r="D150" s="56"/>
    </row>
    <row r="151" spans="1:6" ht="19.5" x14ac:dyDescent="0.4">
      <c r="A151" s="305" t="s">
        <v>243</v>
      </c>
      <c r="B151" s="306"/>
      <c r="C151" s="306"/>
      <c r="D151" s="306"/>
      <c r="E151" s="306"/>
      <c r="F151" s="306"/>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33.75" x14ac:dyDescent="0.35">
      <c r="A154" s="76" t="s">
        <v>353</v>
      </c>
      <c r="B154" s="221">
        <v>1</v>
      </c>
      <c r="C154" s="248" t="str">
        <f>IF(B154=0, -5, "0")</f>
        <v>0</v>
      </c>
      <c r="D154" s="222" t="s">
        <v>520</v>
      </c>
      <c r="E154" s="221"/>
      <c r="F154" s="221"/>
    </row>
    <row r="155" spans="1:6" ht="33.75" x14ac:dyDescent="0.35">
      <c r="A155" s="76" t="s">
        <v>354</v>
      </c>
      <c r="B155" s="221">
        <v>0</v>
      </c>
      <c r="C155" s="248">
        <f>IF(B155=0, -5, "0")</f>
        <v>-5</v>
      </c>
      <c r="D155" s="222" t="s">
        <v>527</v>
      </c>
      <c r="E155" s="222" t="s">
        <v>519</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7" t="s">
        <v>38</v>
      </c>
      <c r="B160" s="310"/>
      <c r="C160" s="311"/>
      <c r="D160" s="215">
        <f>SUM(B152:C159)</f>
        <v>8</v>
      </c>
    </row>
    <row r="161" spans="1:6" x14ac:dyDescent="0.3">
      <c r="A161" s="307" t="s">
        <v>342</v>
      </c>
      <c r="B161" s="308"/>
      <c r="C161" s="309"/>
      <c r="D161" s="65">
        <f>D160/(COUNT(B152:C159)*2)</f>
        <v>0.44444444444444442</v>
      </c>
    </row>
    <row r="162" spans="1:6" s="50" customFormat="1" x14ac:dyDescent="0.3">
      <c r="A162" s="54"/>
      <c r="B162" s="55"/>
      <c r="C162" s="57"/>
      <c r="D162" s="58"/>
    </row>
    <row r="163" spans="1:6" ht="19.5" x14ac:dyDescent="0.4">
      <c r="A163" s="305" t="s">
        <v>85</v>
      </c>
      <c r="B163" s="306"/>
      <c r="C163" s="306"/>
      <c r="D163" s="306"/>
      <c r="E163" s="306"/>
      <c r="F163" s="306"/>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66" x14ac:dyDescent="0.3">
      <c r="A166" s="87" t="s">
        <v>241</v>
      </c>
      <c r="B166" s="221">
        <v>1</v>
      </c>
      <c r="C166" s="221"/>
      <c r="D166" s="222" t="s">
        <v>526</v>
      </c>
      <c r="E166" s="221"/>
      <c r="F166" s="221"/>
    </row>
    <row r="167" spans="1:6" x14ac:dyDescent="0.3">
      <c r="A167" s="41" t="s">
        <v>95</v>
      </c>
      <c r="B167" s="221" t="s">
        <v>34</v>
      </c>
      <c r="C167" s="221"/>
      <c r="D167" s="221"/>
      <c r="E167" s="222"/>
      <c r="F167" s="221"/>
    </row>
    <row r="168" spans="1:6" x14ac:dyDescent="0.3">
      <c r="A168" s="307" t="s">
        <v>38</v>
      </c>
      <c r="B168" s="308"/>
      <c r="C168" s="309"/>
      <c r="D168" s="214">
        <f>SUM(B164:C167)</f>
        <v>5</v>
      </c>
    </row>
    <row r="169" spans="1:6" x14ac:dyDescent="0.3">
      <c r="A169" s="307" t="s">
        <v>342</v>
      </c>
      <c r="B169" s="308"/>
      <c r="C169" s="309"/>
      <c r="D169" s="65">
        <f>D168/(COUNT(B164:C167)*2)</f>
        <v>0.83333333333333337</v>
      </c>
    </row>
    <row r="170" spans="1:6" s="50" customFormat="1" x14ac:dyDescent="0.3">
      <c r="A170" s="54"/>
      <c r="B170" s="55"/>
      <c r="C170" s="55"/>
      <c r="D170" s="56"/>
    </row>
    <row r="171" spans="1:6" ht="19.5" x14ac:dyDescent="0.4">
      <c r="A171" s="312" t="s">
        <v>17</v>
      </c>
      <c r="B171" s="313"/>
      <c r="C171" s="313"/>
      <c r="D171" s="313"/>
      <c r="E171" s="313"/>
      <c r="F171" s="313"/>
    </row>
    <row r="172" spans="1:6" ht="33" x14ac:dyDescent="0.3">
      <c r="A172" s="48" t="s">
        <v>202</v>
      </c>
      <c r="B172" s="221">
        <v>1</v>
      </c>
      <c r="C172" s="221"/>
      <c r="D172" s="241" t="s">
        <v>521</v>
      </c>
      <c r="E172" s="221"/>
      <c r="F172" s="221"/>
    </row>
    <row r="173" spans="1:6" ht="33" x14ac:dyDescent="0.3">
      <c r="A173" s="41" t="s">
        <v>96</v>
      </c>
      <c r="B173" s="221">
        <v>1</v>
      </c>
      <c r="C173" s="221"/>
      <c r="D173" s="241" t="s">
        <v>522</v>
      </c>
      <c r="E173" s="221"/>
      <c r="F173" s="221"/>
    </row>
    <row r="174" spans="1:6" x14ac:dyDescent="0.3">
      <c r="A174" s="87" t="s">
        <v>220</v>
      </c>
      <c r="B174" s="221">
        <v>2</v>
      </c>
      <c r="C174" s="221"/>
      <c r="D174" s="222"/>
      <c r="E174" s="221"/>
      <c r="F174" s="221"/>
    </row>
    <row r="175" spans="1:6" ht="33" x14ac:dyDescent="0.3">
      <c r="A175" s="41" t="s">
        <v>163</v>
      </c>
      <c r="B175" s="221">
        <v>1</v>
      </c>
      <c r="C175" s="221"/>
      <c r="D175" s="222" t="s">
        <v>523</v>
      </c>
      <c r="E175" s="222"/>
      <c r="F175" s="221"/>
    </row>
    <row r="176" spans="1:6" x14ac:dyDescent="0.3">
      <c r="A176" s="307" t="s">
        <v>38</v>
      </c>
      <c r="B176" s="308"/>
      <c r="C176" s="309"/>
      <c r="D176" s="214">
        <f>SUM(B172:C175)</f>
        <v>5</v>
      </c>
    </row>
    <row r="177" spans="1:6" x14ac:dyDescent="0.3">
      <c r="A177" s="307" t="s">
        <v>342</v>
      </c>
      <c r="B177" s="308"/>
      <c r="C177" s="309"/>
      <c r="D177" s="65">
        <f>D176/(COUNT(B172:C175)*2)</f>
        <v>0.625</v>
      </c>
    </row>
    <row r="178" spans="1:6" s="50" customFormat="1" x14ac:dyDescent="0.3">
      <c r="A178" s="54"/>
      <c r="B178" s="55"/>
      <c r="C178" s="55"/>
      <c r="D178" s="56"/>
    </row>
    <row r="179" spans="1:6" ht="19.5" x14ac:dyDescent="0.4">
      <c r="A179" s="305" t="s">
        <v>87</v>
      </c>
      <c r="B179" s="306"/>
      <c r="C179" s="306"/>
      <c r="D179" s="306"/>
      <c r="E179" s="306"/>
      <c r="F179" s="306"/>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ht="49.5" x14ac:dyDescent="0.3">
      <c r="A182" s="41" t="s">
        <v>97</v>
      </c>
      <c r="B182" s="221">
        <v>0</v>
      </c>
      <c r="C182" s="221"/>
      <c r="D182" s="222" t="s">
        <v>524</v>
      </c>
      <c r="E182" s="222" t="s">
        <v>525</v>
      </c>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7" t="s">
        <v>38</v>
      </c>
      <c r="B185" s="308"/>
      <c r="C185" s="309"/>
      <c r="D185" s="214">
        <f>SUM(B180:C184)</f>
        <v>8</v>
      </c>
    </row>
    <row r="186" spans="1:6" x14ac:dyDescent="0.3">
      <c r="A186" s="307" t="s">
        <v>342</v>
      </c>
      <c r="B186" s="308"/>
      <c r="C186" s="309"/>
      <c r="D186" s="65">
        <f>D185/(COUNT(B180:C184)*2)</f>
        <v>0.8</v>
      </c>
    </row>
    <row r="187" spans="1:6" s="50" customFormat="1" x14ac:dyDescent="0.3">
      <c r="A187" s="54"/>
      <c r="B187" s="55"/>
      <c r="C187" s="55"/>
      <c r="D187" s="56"/>
    </row>
    <row r="188" spans="1:6" ht="19.5" x14ac:dyDescent="0.4">
      <c r="A188" s="305" t="s">
        <v>242</v>
      </c>
      <c r="B188" s="306"/>
      <c r="C188" s="306"/>
      <c r="D188" s="306"/>
      <c r="E188" s="306"/>
      <c r="F188" s="306"/>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307" t="s">
        <v>38</v>
      </c>
      <c r="B193" s="308"/>
      <c r="C193" s="309"/>
      <c r="D193" s="97">
        <f>SUM(B189:C192)</f>
        <v>4</v>
      </c>
    </row>
    <row r="194" spans="1:4" x14ac:dyDescent="0.3">
      <c r="A194" s="307" t="s">
        <v>342</v>
      </c>
      <c r="B194" s="308"/>
      <c r="C194" s="309"/>
      <c r="D194" s="65">
        <f>D193/(COUNT(B189:C192)*2)</f>
        <v>1</v>
      </c>
    </row>
    <row r="196" spans="1:4" ht="18" x14ac:dyDescent="0.35">
      <c r="A196" s="121" t="s">
        <v>528</v>
      </c>
      <c r="B196" s="120"/>
      <c r="C196" s="120"/>
      <c r="D196" s="220">
        <v>0.64</v>
      </c>
    </row>
    <row r="197" spans="1:4" ht="22.5" x14ac:dyDescent="0.3">
      <c r="A197" s="71" t="s">
        <v>47</v>
      </c>
      <c r="B197" s="72"/>
      <c r="C197" s="73"/>
      <c r="D197" s="74">
        <f>SUM(D193,D185,D176,D168,D160,D62,D51,D32,D22,D117,D148,D132,D101,D83,D41)</f>
        <v>164</v>
      </c>
    </row>
    <row r="198" spans="1:4" ht="22.5" x14ac:dyDescent="0.3">
      <c r="A198" s="71" t="s">
        <v>378</v>
      </c>
      <c r="B198" s="72"/>
      <c r="C198" s="73"/>
      <c r="D198" s="75">
        <f>D197/(COUNT(B189:C192,B180:C184,B172:C175,B164:C167,B152:C159,B55:C61,B45:C50,B26:C31,B17:C21,B106:C116,B136:C147,B121:C131,B87:C100,B66:C82,B36:C40)*2)</f>
        <v>0.75229357798165142</v>
      </c>
    </row>
  </sheetData>
  <sheetProtection algorithmName="SHA-512" hashValue="TTC2sfUTTTS97YkDlpmpFeCzQybxXDG8QgEyKnzaxYpyIFQRbJyaKSd++11KVwZlfO9HoA/AbRS5WzVZW3Wi+A==" saltValue="5v04HOdyDBAJ4zMvMxP6t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51"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8" zoomScale="83" zoomScaleNormal="70" zoomScaleSheetLayoutView="83" workbookViewId="0">
      <selection activeCell="L62" sqref="L62"/>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0"/>
      <c r="E1" s="300"/>
      <c r="F1" s="300"/>
      <c r="G1" s="300"/>
      <c r="H1" s="300"/>
      <c r="I1" s="30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1" t="s">
        <v>201</v>
      </c>
      <c r="B7" s="301"/>
      <c r="C7" s="301"/>
      <c r="D7" s="301"/>
      <c r="E7" s="301"/>
      <c r="F7" s="301"/>
      <c r="G7" s="213"/>
      <c r="H7" s="213"/>
      <c r="I7" s="213"/>
    </row>
    <row r="8" spans="1:9" ht="29.25" x14ac:dyDescent="0.45">
      <c r="A8" s="302" t="str">
        <f>'Page de garde'!D18</f>
        <v>Bizerte</v>
      </c>
      <c r="B8" s="302"/>
      <c r="C8" s="302"/>
      <c r="D8" s="302"/>
      <c r="E8" s="302"/>
      <c r="F8" s="302"/>
      <c r="G8" s="216"/>
      <c r="H8" s="216"/>
      <c r="I8" s="213"/>
    </row>
    <row r="9" spans="1:9" ht="24" x14ac:dyDescent="0.45">
      <c r="A9" s="38" t="s">
        <v>44</v>
      </c>
      <c r="B9" s="303" t="s">
        <v>412</v>
      </c>
      <c r="C9" s="303"/>
      <c r="D9" s="303"/>
      <c r="E9" s="303"/>
      <c r="F9" s="303"/>
      <c r="G9" s="216"/>
      <c r="H9" s="216"/>
      <c r="I9" s="213"/>
    </row>
    <row r="10" spans="1:9" ht="24" x14ac:dyDescent="0.45">
      <c r="A10" s="39" t="s">
        <v>46</v>
      </c>
      <c r="B10" s="304" t="s">
        <v>562</v>
      </c>
      <c r="C10" s="304"/>
      <c r="D10" s="304"/>
      <c r="E10" s="304"/>
      <c r="F10" s="304"/>
      <c r="G10" s="216"/>
      <c r="H10" s="216"/>
      <c r="I10" s="213"/>
    </row>
    <row r="11" spans="1:9" ht="24" x14ac:dyDescent="0.45">
      <c r="A11" s="38" t="s">
        <v>45</v>
      </c>
      <c r="B11" s="299">
        <v>42942</v>
      </c>
      <c r="C11" s="299"/>
      <c r="D11" s="299"/>
      <c r="E11" s="299"/>
      <c r="F11" s="299"/>
      <c r="G11" s="216"/>
      <c r="H11" s="216"/>
      <c r="I11" s="213"/>
    </row>
    <row r="12" spans="1:9" ht="24" x14ac:dyDescent="0.45">
      <c r="A12" s="38" t="s">
        <v>276</v>
      </c>
      <c r="B12" s="292">
        <f>D505</f>
        <v>0.93165467625899279</v>
      </c>
      <c r="C12" s="292"/>
      <c r="D12" s="292"/>
      <c r="E12" s="292"/>
      <c r="F12" s="292"/>
      <c r="G12" s="216"/>
      <c r="H12" s="216"/>
      <c r="I12" s="213"/>
    </row>
    <row r="13" spans="1:9" ht="22.5" x14ac:dyDescent="0.45">
      <c r="A13" s="35"/>
      <c r="B13" s="36"/>
      <c r="C13" s="36"/>
      <c r="D13" s="293"/>
      <c r="E13" s="293"/>
      <c r="F13" s="293"/>
      <c r="G13" s="293"/>
      <c r="H13" s="293"/>
      <c r="I13" s="3"/>
    </row>
    <row r="14" spans="1:9" ht="16.5" customHeight="1" x14ac:dyDescent="0.3">
      <c r="A14" s="294" t="s">
        <v>32</v>
      </c>
      <c r="B14" s="295" t="s">
        <v>33</v>
      </c>
      <c r="C14" s="295"/>
      <c r="D14" s="295" t="s">
        <v>48</v>
      </c>
      <c r="E14" s="296" t="s">
        <v>358</v>
      </c>
      <c r="F14" s="295" t="s">
        <v>214</v>
      </c>
      <c r="G14" s="36"/>
      <c r="H14" s="36"/>
    </row>
    <row r="15" spans="1:9" ht="16.5" customHeight="1" x14ac:dyDescent="0.3">
      <c r="A15" s="294"/>
      <c r="B15" s="77" t="s">
        <v>36</v>
      </c>
      <c r="C15" s="77" t="s">
        <v>35</v>
      </c>
      <c r="D15" s="295"/>
      <c r="E15" s="296"/>
      <c r="F15" s="295"/>
      <c r="G15" s="36"/>
      <c r="H15" s="36"/>
    </row>
    <row r="16" spans="1:9" ht="18" x14ac:dyDescent="0.35">
      <c r="A16" s="287" t="s">
        <v>0</v>
      </c>
      <c r="B16" s="287"/>
      <c r="C16" s="287"/>
      <c r="D16" s="287"/>
      <c r="E16" s="287"/>
      <c r="F16" s="287"/>
      <c r="G16" s="36"/>
      <c r="H16" s="36"/>
    </row>
    <row r="17" spans="1:8" ht="18" x14ac:dyDescent="0.3">
      <c r="A17" s="182">
        <f>B11</f>
        <v>42942</v>
      </c>
      <c r="B17" s="36"/>
      <c r="C17" s="36"/>
      <c r="D17" s="36"/>
      <c r="E17" s="36"/>
      <c r="F17" s="36"/>
      <c r="G17" s="36"/>
      <c r="H17" s="36"/>
    </row>
    <row r="18" spans="1:8" ht="18" x14ac:dyDescent="0.25">
      <c r="A18" s="297" t="s">
        <v>1</v>
      </c>
      <c r="B18" s="298"/>
      <c r="C18" s="298"/>
      <c r="D18" s="298"/>
      <c r="E18" s="298"/>
      <c r="F18" s="298"/>
    </row>
    <row r="19" spans="1:8" x14ac:dyDescent="0.25">
      <c r="A19" s="169" t="s">
        <v>10</v>
      </c>
      <c r="B19" s="170">
        <v>2</v>
      </c>
      <c r="C19" s="170"/>
      <c r="D19" s="168"/>
      <c r="E19" s="147"/>
      <c r="F19" s="147"/>
    </row>
    <row r="20" spans="1:8" x14ac:dyDescent="0.25">
      <c r="A20" s="169" t="s">
        <v>211</v>
      </c>
      <c r="B20" s="170">
        <v>1</v>
      </c>
      <c r="C20" s="170"/>
      <c r="D20" s="168" t="s">
        <v>564</v>
      </c>
      <c r="E20" s="147"/>
      <c r="F20" s="147"/>
    </row>
    <row r="21" spans="1:8" x14ac:dyDescent="0.25">
      <c r="A21" s="169" t="s">
        <v>98</v>
      </c>
      <c r="B21" s="170">
        <v>1</v>
      </c>
      <c r="C21" s="170"/>
      <c r="D21" s="157" t="s">
        <v>547</v>
      </c>
      <c r="E21" s="147"/>
      <c r="F21" s="147"/>
    </row>
    <row r="22" spans="1:8" s="172" customFormat="1" x14ac:dyDescent="0.25">
      <c r="A22" s="100" t="s">
        <v>307</v>
      </c>
      <c r="B22" s="170">
        <v>1</v>
      </c>
      <c r="C22" s="171"/>
      <c r="D22" s="263" t="s">
        <v>546</v>
      </c>
      <c r="E22" s="146"/>
      <c r="F22" s="173"/>
    </row>
    <row r="23" spans="1:8" x14ac:dyDescent="0.25">
      <c r="A23" s="19" t="s">
        <v>38</v>
      </c>
      <c r="B23" s="19"/>
      <c r="C23" s="19"/>
      <c r="D23" s="19">
        <f>SUM(B19:C22)</f>
        <v>5</v>
      </c>
    </row>
    <row r="24" spans="1:8" x14ac:dyDescent="0.25">
      <c r="A24" s="19" t="s">
        <v>37</v>
      </c>
      <c r="B24" s="20"/>
      <c r="C24" s="21"/>
      <c r="D24" s="63">
        <f>D23/(COUNT(B19:C22)*2)</f>
        <v>0.625</v>
      </c>
    </row>
    <row r="25" spans="1:8" x14ac:dyDescent="0.25">
      <c r="A25" s="5"/>
      <c r="B25" s="6"/>
      <c r="C25" s="7"/>
      <c r="D25" s="6"/>
    </row>
    <row r="26" spans="1:8" ht="18" x14ac:dyDescent="0.25">
      <c r="A26" s="288" t="s">
        <v>18</v>
      </c>
      <c r="B26" s="289"/>
      <c r="C26" s="289"/>
      <c r="D26" s="289"/>
      <c r="E26" s="289"/>
      <c r="F26" s="289"/>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563</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1</v>
      </c>
      <c r="C36" s="154"/>
      <c r="D36" s="134">
        <v>0.6</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0.84615384615384615</v>
      </c>
    </row>
    <row r="42" spans="1:7" x14ac:dyDescent="0.25">
      <c r="A42" s="9"/>
      <c r="B42" s="6"/>
      <c r="C42" s="7"/>
      <c r="D42" s="6"/>
    </row>
    <row r="43" spans="1:7" ht="18" x14ac:dyDescent="0.35">
      <c r="A43" s="287" t="s">
        <v>137</v>
      </c>
      <c r="B43" s="287"/>
      <c r="C43" s="287"/>
      <c r="D43" s="287"/>
      <c r="E43" s="287"/>
      <c r="F43" s="287"/>
    </row>
    <row r="44" spans="1:7" x14ac:dyDescent="0.25">
      <c r="A44" s="183">
        <f>B11</f>
        <v>42942</v>
      </c>
      <c r="B44" s="6"/>
      <c r="C44" s="7"/>
      <c r="D44" s="6"/>
    </row>
    <row r="45" spans="1:7" ht="16.5" x14ac:dyDescent="0.25">
      <c r="A45" s="290" t="s">
        <v>63</v>
      </c>
      <c r="B45" s="291"/>
      <c r="C45" s="291"/>
      <c r="D45" s="291"/>
      <c r="E45" s="291"/>
      <c r="F45" s="291"/>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8" t="s">
        <v>65</v>
      </c>
      <c r="B57" s="289"/>
      <c r="C57" s="289"/>
      <c r="D57" s="289"/>
      <c r="E57" s="289"/>
      <c r="F57" s="289"/>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31.5" x14ac:dyDescent="0.35">
      <c r="A62" s="76" t="s">
        <v>67</v>
      </c>
      <c r="B62" s="170">
        <v>1</v>
      </c>
      <c r="C62" s="217" t="str">
        <f>IF(B62=0, -5, "0")</f>
        <v>0</v>
      </c>
      <c r="D62" s="168" t="s">
        <v>567</v>
      </c>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35</v>
      </c>
    </row>
    <row r="82" spans="1:6" x14ac:dyDescent="0.25">
      <c r="A82" s="19" t="s">
        <v>37</v>
      </c>
      <c r="B82" s="20"/>
      <c r="C82" s="21"/>
      <c r="D82" s="63">
        <f>D81/(COUNT(B58:C80)*2)</f>
        <v>0.97222222222222221</v>
      </c>
    </row>
    <row r="83" spans="1:6" x14ac:dyDescent="0.25">
      <c r="A83" s="9"/>
      <c r="B83" s="6"/>
      <c r="C83" s="7"/>
      <c r="D83" s="6"/>
    </row>
    <row r="84" spans="1:6" ht="18" x14ac:dyDescent="0.25">
      <c r="A84" s="288" t="s">
        <v>25</v>
      </c>
      <c r="B84" s="289"/>
      <c r="C84" s="289"/>
      <c r="D84" s="289"/>
      <c r="E84" s="289"/>
      <c r="F84" s="289"/>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105" x14ac:dyDescent="0.25">
      <c r="A90" s="169" t="s">
        <v>293</v>
      </c>
      <c r="B90" s="170">
        <v>1</v>
      </c>
      <c r="C90" s="170"/>
      <c r="D90" s="156" t="s">
        <v>566</v>
      </c>
      <c r="E90" s="173"/>
      <c r="F90" s="147"/>
    </row>
    <row r="91" spans="1:6" ht="30" x14ac:dyDescent="0.25">
      <c r="A91" s="18" t="s">
        <v>260</v>
      </c>
      <c r="B91" s="170">
        <v>2</v>
      </c>
      <c r="C91" s="170"/>
      <c r="D91" s="157"/>
      <c r="E91" s="147"/>
      <c r="F91" s="147"/>
    </row>
    <row r="92" spans="1:6" ht="45" x14ac:dyDescent="0.25">
      <c r="A92" s="109" t="s">
        <v>287</v>
      </c>
      <c r="B92" s="170">
        <v>2</v>
      </c>
      <c r="C92" s="154"/>
      <c r="D92" s="270">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64</v>
      </c>
    </row>
    <row r="97" spans="1:6" ht="18" x14ac:dyDescent="0.25">
      <c r="A97" s="78" t="s">
        <v>224</v>
      </c>
      <c r="B97" s="84"/>
      <c r="C97" s="85"/>
      <c r="D97" s="82">
        <f>D96/(COUNT(B85:C91,B46:C53,B58:C80)*2)</f>
        <v>0.96969696969696972</v>
      </c>
    </row>
    <row r="98" spans="1:6" x14ac:dyDescent="0.25">
      <c r="A98" s="5"/>
      <c r="B98" s="6"/>
      <c r="C98" s="7"/>
      <c r="D98" s="6"/>
    </row>
    <row r="99" spans="1:6" ht="18" x14ac:dyDescent="0.35">
      <c r="A99" s="287" t="s">
        <v>129</v>
      </c>
      <c r="B99" s="287"/>
      <c r="C99" s="287"/>
      <c r="D99" s="287"/>
      <c r="E99" s="287"/>
      <c r="F99" s="287"/>
    </row>
    <row r="100" spans="1:6" x14ac:dyDescent="0.25">
      <c r="A100" s="183">
        <f>B11</f>
        <v>42942</v>
      </c>
      <c r="B100" s="6"/>
      <c r="C100" s="7"/>
      <c r="D100" s="6"/>
    </row>
    <row r="101" spans="1:6" ht="16.5" x14ac:dyDescent="0.25">
      <c r="A101" s="290" t="s">
        <v>63</v>
      </c>
      <c r="B101" s="291"/>
      <c r="C101" s="291"/>
      <c r="D101" s="291"/>
      <c r="E101" s="291"/>
      <c r="F101" s="291"/>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8" t="s">
        <v>133</v>
      </c>
      <c r="B113" s="289"/>
      <c r="C113" s="289"/>
      <c r="D113" s="289"/>
      <c r="E113" s="289"/>
      <c r="F113" s="289"/>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40</v>
      </c>
    </row>
    <row r="135" spans="1:6" x14ac:dyDescent="0.25">
      <c r="A135" s="19" t="s">
        <v>37</v>
      </c>
      <c r="B135" s="20"/>
      <c r="C135" s="21"/>
      <c r="D135" s="63">
        <f>D134/(COUNT(B114:C133)*2)</f>
        <v>1</v>
      </c>
    </row>
    <row r="136" spans="1:6" x14ac:dyDescent="0.25">
      <c r="A136" s="9"/>
      <c r="B136" s="6"/>
      <c r="C136" s="7"/>
      <c r="D136" s="6"/>
    </row>
    <row r="137" spans="1:6" ht="18" x14ac:dyDescent="0.25">
      <c r="A137" s="288" t="s">
        <v>73</v>
      </c>
      <c r="B137" s="289"/>
      <c r="C137" s="289"/>
      <c r="D137" s="289"/>
      <c r="E137" s="289"/>
      <c r="F137" s="289"/>
    </row>
    <row r="138" spans="1:6" ht="30" x14ac:dyDescent="0.25">
      <c r="A138" s="169" t="s">
        <v>372</v>
      </c>
      <c r="B138" s="170">
        <v>2</v>
      </c>
      <c r="C138" s="170"/>
      <c r="D138" s="168"/>
      <c r="E138" s="146"/>
      <c r="F138" s="147"/>
    </row>
    <row r="139" spans="1:6" ht="45" x14ac:dyDescent="0.25">
      <c r="A139" s="18" t="s">
        <v>144</v>
      </c>
      <c r="B139" s="170">
        <v>1</v>
      </c>
      <c r="C139" s="170"/>
      <c r="D139" s="143" t="s">
        <v>571</v>
      </c>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271">
        <v>0.85699999999999998</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69</v>
      </c>
    </row>
    <row r="150" spans="1:6" ht="18" x14ac:dyDescent="0.25">
      <c r="A150" s="78" t="s">
        <v>225</v>
      </c>
      <c r="B150" s="84"/>
      <c r="C150" s="85"/>
      <c r="D150" s="82">
        <f>D149/(COUNT(B138:C144,B102:C109,B114:C133)*2)</f>
        <v>0.98571428571428577</v>
      </c>
    </row>
    <row r="151" spans="1:6" x14ac:dyDescent="0.25">
      <c r="A151" s="9"/>
      <c r="B151" s="6"/>
      <c r="C151" s="7"/>
      <c r="D151" s="6"/>
    </row>
    <row r="152" spans="1:6" ht="18" x14ac:dyDescent="0.35">
      <c r="A152" s="287" t="s">
        <v>130</v>
      </c>
      <c r="B152" s="287"/>
      <c r="C152" s="287"/>
      <c r="D152" s="287"/>
      <c r="E152" s="287"/>
      <c r="F152" s="287"/>
    </row>
    <row r="153" spans="1:6" x14ac:dyDescent="0.25">
      <c r="A153" s="183">
        <f>B11</f>
        <v>42942</v>
      </c>
      <c r="B153" s="6"/>
      <c r="C153" s="7"/>
      <c r="D153" s="59"/>
    </row>
    <row r="154" spans="1:6" ht="16.5" x14ac:dyDescent="0.25">
      <c r="A154" s="290" t="s">
        <v>63</v>
      </c>
      <c r="B154" s="291"/>
      <c r="C154" s="291"/>
      <c r="D154" s="291"/>
      <c r="E154" s="291"/>
      <c r="F154" s="291"/>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1</v>
      </c>
      <c r="C159" s="170"/>
      <c r="D159" s="168" t="s">
        <v>572</v>
      </c>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88" t="s">
        <v>134</v>
      </c>
      <c r="B166" s="289"/>
      <c r="C166" s="289"/>
      <c r="D166" s="289"/>
      <c r="E166" s="289"/>
      <c r="F166" s="289"/>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ht="30" x14ac:dyDescent="0.25">
      <c r="A169" s="18" t="s">
        <v>135</v>
      </c>
      <c r="B169" s="170">
        <v>1</v>
      </c>
      <c r="C169" s="170"/>
      <c r="D169" s="143" t="s">
        <v>574</v>
      </c>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1</v>
      </c>
      <c r="C176" s="217" t="str">
        <f>IF(B176=0, -5, "0")</f>
        <v>0</v>
      </c>
      <c r="D176" s="168" t="s">
        <v>573</v>
      </c>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271">
        <v>1</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49</v>
      </c>
    </row>
    <row r="190" spans="1:7" ht="18" x14ac:dyDescent="0.25">
      <c r="A190" s="78" t="s">
        <v>226</v>
      </c>
      <c r="B190" s="84"/>
      <c r="C190" s="85"/>
      <c r="D190" s="82">
        <f>D189/(COUNT(B155:C162,B167:C184)*2)</f>
        <v>0.94230769230769229</v>
      </c>
    </row>
    <row r="191" spans="1:7" x14ac:dyDescent="0.25">
      <c r="A191" s="9"/>
      <c r="B191" s="6"/>
      <c r="C191" s="7"/>
      <c r="D191" s="6"/>
    </row>
    <row r="192" spans="1:7" ht="18" x14ac:dyDescent="0.35">
      <c r="A192" s="287" t="s">
        <v>167</v>
      </c>
      <c r="B192" s="287"/>
      <c r="C192" s="287"/>
      <c r="D192" s="287"/>
      <c r="E192" s="287"/>
      <c r="F192" s="287"/>
    </row>
    <row r="193" spans="1:7" x14ac:dyDescent="0.25">
      <c r="A193" s="189">
        <f>B11</f>
        <v>42942</v>
      </c>
      <c r="B193" s="6"/>
      <c r="C193" s="7"/>
      <c r="D193" s="6"/>
    </row>
    <row r="194" spans="1:7" ht="18" x14ac:dyDescent="0.25">
      <c r="A194" s="288" t="s">
        <v>158</v>
      </c>
      <c r="B194" s="289"/>
      <c r="C194" s="289"/>
      <c r="D194" s="289"/>
      <c r="E194" s="289"/>
      <c r="F194" s="289"/>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8" t="s">
        <v>76</v>
      </c>
      <c r="B209" s="289"/>
      <c r="C209" s="289"/>
      <c r="D209" s="289"/>
      <c r="E209" s="289"/>
      <c r="F209" s="289"/>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30" x14ac:dyDescent="0.25">
      <c r="A222" s="108" t="s">
        <v>72</v>
      </c>
      <c r="B222" s="170">
        <v>1</v>
      </c>
      <c r="C222" s="217" t="str">
        <f>IF(B222=0, -5, "0")</f>
        <v>0</v>
      </c>
      <c r="D222" s="168" t="s">
        <v>580</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ht="30" x14ac:dyDescent="0.25">
      <c r="A227" s="24" t="s">
        <v>248</v>
      </c>
      <c r="B227" s="170">
        <v>1</v>
      </c>
      <c r="C227" s="170"/>
      <c r="D227" s="168" t="s">
        <v>581</v>
      </c>
      <c r="E227" s="147"/>
      <c r="F227" s="147"/>
    </row>
    <row r="228" spans="1:6" ht="30" x14ac:dyDescent="0.25">
      <c r="A228" s="24" t="s">
        <v>199</v>
      </c>
      <c r="B228" s="170">
        <v>2</v>
      </c>
      <c r="C228" s="24"/>
      <c r="D228" s="60"/>
      <c r="E228" s="147"/>
      <c r="F228" s="147"/>
    </row>
    <row r="229" spans="1:6" x14ac:dyDescent="0.25">
      <c r="A229" s="19" t="s">
        <v>38</v>
      </c>
      <c r="B229" s="19"/>
      <c r="C229" s="19"/>
      <c r="D229" s="19">
        <f>SUM(B210:C228)</f>
        <v>36</v>
      </c>
    </row>
    <row r="230" spans="1:6" x14ac:dyDescent="0.25">
      <c r="A230" s="19" t="s">
        <v>37</v>
      </c>
      <c r="B230" s="20"/>
      <c r="C230" s="21"/>
      <c r="D230" s="63">
        <f>D229/(COUNT(B210:C228)*2)</f>
        <v>0.94736842105263153</v>
      </c>
    </row>
    <row r="231" spans="1:6" x14ac:dyDescent="0.25">
      <c r="A231" s="9"/>
      <c r="B231" s="6"/>
      <c r="C231" s="7"/>
      <c r="D231" s="6"/>
    </row>
    <row r="232" spans="1:6" ht="18" x14ac:dyDescent="0.25">
      <c r="A232" s="288" t="s">
        <v>191</v>
      </c>
      <c r="B232" s="289"/>
      <c r="C232" s="289"/>
      <c r="D232" s="289"/>
      <c r="E232" s="289"/>
      <c r="F232" s="289"/>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61.5" x14ac:dyDescent="0.35">
      <c r="A235" s="76" t="s">
        <v>59</v>
      </c>
      <c r="B235" s="171">
        <v>0</v>
      </c>
      <c r="C235" s="217">
        <f>IF(B235=0, -5, "0")</f>
        <v>-5</v>
      </c>
      <c r="D235" s="157" t="s">
        <v>578</v>
      </c>
      <c r="E235" s="168" t="s">
        <v>608</v>
      </c>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72">
        <v>1</v>
      </c>
      <c r="E241" s="102"/>
      <c r="F241" s="102"/>
    </row>
    <row r="242" spans="1:6" x14ac:dyDescent="0.25">
      <c r="A242" s="19" t="s">
        <v>38</v>
      </c>
      <c r="B242" s="19"/>
      <c r="C242" s="19"/>
      <c r="D242" s="19">
        <f>SUM(B233:C240)</f>
        <v>9</v>
      </c>
    </row>
    <row r="243" spans="1:6" x14ac:dyDescent="0.25">
      <c r="A243" s="19" t="s">
        <v>37</v>
      </c>
      <c r="B243" s="20"/>
      <c r="C243" s="21"/>
      <c r="D243" s="63">
        <f>D242/(COUNT(B233:C240)*2)</f>
        <v>0.5</v>
      </c>
    </row>
    <row r="244" spans="1:6" x14ac:dyDescent="0.25">
      <c r="A244" s="9"/>
      <c r="B244" s="6"/>
      <c r="C244" s="7"/>
      <c r="D244" s="6"/>
    </row>
    <row r="245" spans="1:6" ht="18" x14ac:dyDescent="0.25">
      <c r="A245" s="78" t="s">
        <v>77</v>
      </c>
      <c r="B245" s="84"/>
      <c r="C245" s="85"/>
      <c r="D245" s="81">
        <f>SUM(D242,D206,D229)</f>
        <v>67</v>
      </c>
    </row>
    <row r="246" spans="1:6" ht="18" x14ac:dyDescent="0.25">
      <c r="A246" s="103" t="s">
        <v>227</v>
      </c>
      <c r="B246" s="104"/>
      <c r="C246" s="105"/>
      <c r="D246" s="106">
        <f>D245/(COUNT(B210:C228,B233:C240,B195:C205)*2)</f>
        <v>0.85897435897435892</v>
      </c>
    </row>
    <row r="247" spans="1:6" s="3" customFormat="1" ht="18" x14ac:dyDescent="0.25">
      <c r="A247" s="45"/>
      <c r="B247" s="46"/>
      <c r="C247" s="46"/>
      <c r="D247" s="47"/>
    </row>
    <row r="248" spans="1:6" s="3" customFormat="1" ht="18" x14ac:dyDescent="0.35">
      <c r="A248" s="287" t="s">
        <v>78</v>
      </c>
      <c r="B248" s="287"/>
      <c r="C248" s="287"/>
      <c r="D248" s="287"/>
      <c r="E248" s="287"/>
      <c r="F248" s="287"/>
    </row>
    <row r="249" spans="1:6" s="3" customFormat="1" x14ac:dyDescent="0.25">
      <c r="A249" s="183">
        <f>B11</f>
        <v>42942</v>
      </c>
      <c r="B249" s="6"/>
      <c r="C249" s="7"/>
      <c r="D249" s="6"/>
    </row>
    <row r="250" spans="1:6" s="3" customFormat="1" ht="18" x14ac:dyDescent="0.25">
      <c r="A250" s="288" t="s">
        <v>79</v>
      </c>
      <c r="B250" s="289"/>
      <c r="C250" s="289"/>
      <c r="D250" s="289"/>
      <c r="E250" s="289"/>
      <c r="F250" s="289"/>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t="s">
        <v>34</v>
      </c>
      <c r="C255" s="170"/>
      <c r="D255" s="156" t="s">
        <v>584</v>
      </c>
      <c r="E255" s="173"/>
      <c r="F255" s="173"/>
    </row>
    <row r="256" spans="1:6" s="3" customFormat="1" ht="36" x14ac:dyDescent="0.35">
      <c r="A256" s="83" t="s">
        <v>161</v>
      </c>
      <c r="B256" s="170" t="s">
        <v>34</v>
      </c>
      <c r="C256" s="217" t="str">
        <f>IF(B256=0, -5, "0")</f>
        <v>0</v>
      </c>
      <c r="D256" s="156" t="s">
        <v>584</v>
      </c>
      <c r="E256" s="173"/>
      <c r="F256" s="173"/>
    </row>
    <row r="257" spans="1:6" s="3" customFormat="1" ht="30" x14ac:dyDescent="0.25">
      <c r="A257" s="33" t="s">
        <v>193</v>
      </c>
      <c r="B257" s="170" t="s">
        <v>34</v>
      </c>
      <c r="C257" s="170"/>
      <c r="D257" s="156" t="s">
        <v>584</v>
      </c>
      <c r="E257" s="173"/>
      <c r="F257" s="173"/>
    </row>
    <row r="258" spans="1:6" s="3" customFormat="1" x14ac:dyDescent="0.25">
      <c r="A258" s="33" t="s">
        <v>160</v>
      </c>
      <c r="B258" s="170" t="s">
        <v>34</v>
      </c>
      <c r="C258" s="170"/>
      <c r="D258" s="156" t="s">
        <v>584</v>
      </c>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16</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8" t="s">
        <v>81</v>
      </c>
      <c r="B266" s="289"/>
      <c r="C266" s="289"/>
      <c r="D266" s="289"/>
      <c r="E266" s="289"/>
      <c r="F266" s="289"/>
    </row>
    <row r="267" spans="1:6" s="3" customFormat="1" x14ac:dyDescent="0.25">
      <c r="A267" s="152" t="s">
        <v>368</v>
      </c>
      <c r="B267" s="171">
        <v>1</v>
      </c>
      <c r="C267" s="171"/>
      <c r="D267" s="3" t="s">
        <v>585</v>
      </c>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ht="30" x14ac:dyDescent="0.25">
      <c r="A270" s="169" t="s">
        <v>149</v>
      </c>
      <c r="B270" s="171">
        <v>1</v>
      </c>
      <c r="C270" s="170"/>
      <c r="D270" s="11" t="s">
        <v>586</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73">
        <v>1</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48</v>
      </c>
    </row>
    <row r="289" spans="1:7" s="3" customFormat="1" ht="18" x14ac:dyDescent="0.25">
      <c r="A289" s="78" t="s">
        <v>228</v>
      </c>
      <c r="B289" s="84"/>
      <c r="C289" s="85"/>
      <c r="D289" s="82">
        <f>D288/(COUNT(B251:C262,B267:C283)*2)</f>
        <v>0.96</v>
      </c>
    </row>
    <row r="290" spans="1:7" s="3" customFormat="1" ht="18" x14ac:dyDescent="0.25">
      <c r="A290" s="45"/>
      <c r="B290" s="46"/>
      <c r="C290" s="46"/>
      <c r="D290" s="47"/>
    </row>
    <row r="291" spans="1:7" ht="18" x14ac:dyDescent="0.35">
      <c r="A291" s="287" t="s">
        <v>4</v>
      </c>
      <c r="B291" s="287"/>
      <c r="C291" s="287"/>
      <c r="D291" s="287"/>
      <c r="E291" s="287"/>
      <c r="F291" s="287"/>
    </row>
    <row r="292" spans="1:7" x14ac:dyDescent="0.25">
      <c r="A292" s="192">
        <f>B11</f>
        <v>42942</v>
      </c>
      <c r="B292" s="6"/>
      <c r="C292" s="7"/>
      <c r="D292" s="59"/>
    </row>
    <row r="293" spans="1:7" ht="18" x14ac:dyDescent="0.25">
      <c r="A293" s="288" t="s">
        <v>19</v>
      </c>
      <c r="B293" s="289"/>
      <c r="C293" s="289"/>
      <c r="D293" s="289"/>
      <c r="E293" s="289"/>
      <c r="F293" s="289"/>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8" t="s">
        <v>122</v>
      </c>
      <c r="B305" s="289"/>
      <c r="C305" s="289"/>
      <c r="D305" s="289"/>
      <c r="E305" s="289"/>
      <c r="F305" s="289"/>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271">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87" t="s">
        <v>21</v>
      </c>
      <c r="B324" s="287"/>
      <c r="C324" s="287"/>
      <c r="D324" s="287"/>
      <c r="E324" s="287"/>
      <c r="F324" s="287"/>
    </row>
    <row r="325" spans="1:9" x14ac:dyDescent="0.25">
      <c r="A325" s="193">
        <f>B11</f>
        <v>42942</v>
      </c>
      <c r="B325" s="6"/>
      <c r="C325" s="7"/>
      <c r="D325" s="6"/>
    </row>
    <row r="326" spans="1:9" ht="18" x14ac:dyDescent="0.25">
      <c r="A326" s="288" t="s">
        <v>12</v>
      </c>
      <c r="B326" s="289"/>
      <c r="C326" s="289"/>
      <c r="D326" s="289"/>
      <c r="E326" s="289"/>
      <c r="F326" s="289"/>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1</v>
      </c>
      <c r="C333" s="217" t="str">
        <f>IF(B333=0, -5, "0")</f>
        <v>0</v>
      </c>
      <c r="D333" s="129" t="s">
        <v>489</v>
      </c>
      <c r="E333" s="147"/>
      <c r="F333" s="147"/>
    </row>
    <row r="334" spans="1:9" ht="30" x14ac:dyDescent="0.25">
      <c r="A334" s="169" t="s">
        <v>304</v>
      </c>
      <c r="B334" s="170">
        <v>1</v>
      </c>
      <c r="C334" s="171"/>
      <c r="D334" s="276" t="s">
        <v>592</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88" t="s">
        <v>25</v>
      </c>
      <c r="B339" s="289"/>
      <c r="C339" s="289"/>
      <c r="D339" s="289"/>
      <c r="E339" s="289"/>
      <c r="F339" s="289"/>
    </row>
    <row r="340" spans="1:6" x14ac:dyDescent="0.25">
      <c r="A340" s="169" t="s">
        <v>110</v>
      </c>
      <c r="B340" s="170">
        <v>2</v>
      </c>
      <c r="C340" s="170"/>
      <c r="D340" s="168"/>
      <c r="E340" s="147"/>
      <c r="F340" s="147"/>
    </row>
    <row r="341" spans="1:6" ht="18" x14ac:dyDescent="0.35">
      <c r="A341" s="76" t="s">
        <v>7</v>
      </c>
      <c r="B341" s="170">
        <v>0</v>
      </c>
      <c r="C341" s="217">
        <f>IF(B341=0, -5, "0")</f>
        <v>-5</v>
      </c>
      <c r="D341" s="168" t="s">
        <v>593</v>
      </c>
      <c r="E341" s="173" t="s">
        <v>594</v>
      </c>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1</v>
      </c>
      <c r="C345" s="154"/>
      <c r="D345" s="274">
        <v>0.85699999999999998</v>
      </c>
      <c r="E345" s="102"/>
      <c r="F345" s="102"/>
    </row>
    <row r="346" spans="1:6" x14ac:dyDescent="0.25">
      <c r="A346" s="19" t="s">
        <v>38</v>
      </c>
      <c r="B346" s="19"/>
      <c r="C346" s="19"/>
      <c r="D346" s="19">
        <f>SUM(B340:C344)</f>
        <v>3</v>
      </c>
    </row>
    <row r="347" spans="1:6" x14ac:dyDescent="0.25">
      <c r="A347" s="19" t="s">
        <v>37</v>
      </c>
      <c r="B347" s="20"/>
      <c r="C347" s="21"/>
      <c r="D347" s="63">
        <f>D346/(COUNT(B340:C344)*2)</f>
        <v>0.25</v>
      </c>
    </row>
    <row r="348" spans="1:6" x14ac:dyDescent="0.25">
      <c r="A348" s="8"/>
      <c r="B348" s="7"/>
      <c r="C348" s="7"/>
      <c r="D348" s="7"/>
    </row>
    <row r="349" spans="1:6" ht="18" x14ac:dyDescent="0.25">
      <c r="A349" s="78" t="s">
        <v>42</v>
      </c>
      <c r="B349" s="84"/>
      <c r="C349" s="85"/>
      <c r="D349" s="81">
        <f>SUM(D346,D336)</f>
        <v>19</v>
      </c>
    </row>
    <row r="350" spans="1:6" ht="18" x14ac:dyDescent="0.25">
      <c r="A350" s="78" t="s">
        <v>230</v>
      </c>
      <c r="B350" s="84"/>
      <c r="C350" s="85"/>
      <c r="D350" s="212">
        <f>D349/(COUNT(B340:C344,B327:C335)*2)</f>
        <v>0.6333333333333333</v>
      </c>
    </row>
    <row r="351" spans="1:6" x14ac:dyDescent="0.25">
      <c r="A351" s="9"/>
      <c r="B351" s="6"/>
      <c r="C351" s="7"/>
      <c r="D351" s="6"/>
    </row>
    <row r="352" spans="1:6" ht="18" x14ac:dyDescent="0.35">
      <c r="A352" s="287" t="s">
        <v>8</v>
      </c>
      <c r="B352" s="287"/>
      <c r="C352" s="287"/>
      <c r="D352" s="287"/>
      <c r="E352" s="287"/>
      <c r="F352" s="287"/>
    </row>
    <row r="353" spans="1:6" x14ac:dyDescent="0.25">
      <c r="A353" s="183">
        <f>B11</f>
        <v>42942</v>
      </c>
      <c r="B353" s="6"/>
      <c r="C353" s="7"/>
      <c r="D353" s="59"/>
    </row>
    <row r="354" spans="1:6" ht="16.5" x14ac:dyDescent="0.25">
      <c r="A354" s="290" t="s">
        <v>113</v>
      </c>
      <c r="B354" s="291"/>
      <c r="C354" s="291"/>
      <c r="D354" s="291"/>
      <c r="E354" s="291"/>
      <c r="F354" s="291"/>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8" t="s">
        <v>25</v>
      </c>
      <c r="B366" s="289"/>
      <c r="C366" s="289"/>
      <c r="D366" s="289"/>
      <c r="E366" s="289"/>
      <c r="F366" s="289"/>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88" t="s">
        <v>124</v>
      </c>
      <c r="B382" s="289"/>
      <c r="C382" s="289"/>
      <c r="D382" s="289"/>
      <c r="E382" s="289"/>
      <c r="F382" s="289"/>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ht="45" x14ac:dyDescent="0.25">
      <c r="A385" s="18" t="s">
        <v>255</v>
      </c>
      <c r="B385" s="170">
        <v>0</v>
      </c>
      <c r="C385" s="170"/>
      <c r="D385" s="168" t="s">
        <v>597</v>
      </c>
      <c r="E385" s="147" t="s">
        <v>595</v>
      </c>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8</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0.8</v>
      </c>
    </row>
    <row r="390" spans="1:16384" ht="13.5" customHeight="1" x14ac:dyDescent="0.25">
      <c r="A390" s="44"/>
      <c r="B390" s="44"/>
      <c r="C390" s="44"/>
      <c r="D390" s="44"/>
    </row>
    <row r="391" spans="1:16384" ht="18" x14ac:dyDescent="0.25">
      <c r="A391" s="288" t="s">
        <v>29</v>
      </c>
      <c r="B391" s="289"/>
      <c r="C391" s="289"/>
      <c r="D391" s="289"/>
      <c r="E391" s="289"/>
      <c r="F391" s="289"/>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70">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87" t="s">
        <v>125</v>
      </c>
      <c r="B405" s="287"/>
      <c r="C405" s="287"/>
      <c r="D405" s="287"/>
      <c r="E405" s="287"/>
      <c r="F405" s="287"/>
    </row>
    <row r="406" spans="1:6" x14ac:dyDescent="0.25">
      <c r="A406" s="192">
        <f>B11</f>
        <v>42942</v>
      </c>
      <c r="B406" s="6"/>
      <c r="C406" s="7"/>
      <c r="D406" s="6"/>
    </row>
    <row r="407" spans="1:6" ht="16.5" x14ac:dyDescent="0.25">
      <c r="A407" s="290" t="s">
        <v>19</v>
      </c>
      <c r="B407" s="291"/>
      <c r="C407" s="291"/>
      <c r="D407" s="291"/>
      <c r="E407" s="291"/>
      <c r="F407" s="291"/>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1</v>
      </c>
      <c r="C413" s="217" t="str">
        <f>IF(B413=0, -5, "0")</f>
        <v>0</v>
      </c>
      <c r="D413" s="168" t="s">
        <v>588</v>
      </c>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90" t="s">
        <v>122</v>
      </c>
      <c r="B418" s="291"/>
      <c r="C418" s="291"/>
      <c r="D418" s="291"/>
      <c r="E418" s="291"/>
      <c r="F418" s="291"/>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271">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87" t="s">
        <v>374</v>
      </c>
      <c r="B435" s="287"/>
      <c r="C435" s="287"/>
      <c r="D435" s="287"/>
      <c r="E435" s="287"/>
      <c r="F435" s="287"/>
    </row>
    <row r="436" spans="1:7" x14ac:dyDescent="0.25">
      <c r="A436" s="195">
        <f>+B11</f>
        <v>42942</v>
      </c>
      <c r="B436" s="6"/>
      <c r="C436" s="7"/>
      <c r="D436" s="6"/>
    </row>
    <row r="437" spans="1:7" ht="18" x14ac:dyDescent="0.25">
      <c r="A437" s="288" t="s">
        <v>375</v>
      </c>
      <c r="B437" s="289"/>
      <c r="C437" s="289"/>
      <c r="D437" s="289"/>
      <c r="E437" s="289"/>
      <c r="F437" s="289"/>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30.75" x14ac:dyDescent="0.3">
      <c r="A441" s="48" t="s">
        <v>195</v>
      </c>
      <c r="B441" s="170">
        <v>0</v>
      </c>
      <c r="C441" s="171"/>
      <c r="D441" s="146" t="s">
        <v>598</v>
      </c>
      <c r="E441" s="173" t="s">
        <v>599</v>
      </c>
      <c r="F441" s="147"/>
      <c r="G441" s="172"/>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88" t="s">
        <v>31</v>
      </c>
      <c r="B444" s="289"/>
      <c r="C444" s="289"/>
      <c r="D444" s="289"/>
      <c r="E444" s="289"/>
      <c r="F444" s="289"/>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0</v>
      </c>
      <c r="C447" s="154"/>
      <c r="D447" s="271">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87" t="s">
        <v>180</v>
      </c>
      <c r="B454" s="287"/>
      <c r="C454" s="287"/>
      <c r="D454" s="287"/>
      <c r="E454" s="287"/>
      <c r="F454" s="287"/>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ht="30" x14ac:dyDescent="0.25">
      <c r="A459" s="32" t="s">
        <v>16</v>
      </c>
      <c r="B459" s="170">
        <v>1</v>
      </c>
      <c r="C459" s="170"/>
      <c r="D459" s="247" t="s">
        <v>591</v>
      </c>
      <c r="E459" s="147"/>
      <c r="F459" s="147"/>
    </row>
    <row r="460" spans="1:6" ht="45" x14ac:dyDescent="0.25">
      <c r="A460" s="116" t="s">
        <v>287</v>
      </c>
      <c r="B460" s="170">
        <v>2</v>
      </c>
      <c r="C460" s="154"/>
      <c r="D460" s="272">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7" t="s">
        <v>87</v>
      </c>
      <c r="B464" s="287"/>
      <c r="C464" s="287"/>
      <c r="D464" s="287"/>
      <c r="E464" s="287"/>
      <c r="F464" s="287"/>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74">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7" t="s">
        <v>151</v>
      </c>
      <c r="B473" s="287"/>
      <c r="C473" s="287"/>
      <c r="D473" s="287"/>
      <c r="E473" s="287"/>
      <c r="F473" s="287"/>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60" x14ac:dyDescent="0.25">
      <c r="A480" s="18" t="s">
        <v>49</v>
      </c>
      <c r="B480" s="170">
        <v>2</v>
      </c>
      <c r="C480" s="170"/>
      <c r="D480" s="168" t="s">
        <v>602</v>
      </c>
      <c r="E480" s="147"/>
      <c r="F480" s="147"/>
    </row>
    <row r="481" spans="1:7" ht="45" x14ac:dyDescent="0.25">
      <c r="A481" s="18" t="s">
        <v>258</v>
      </c>
      <c r="B481" s="170" t="s">
        <v>34</v>
      </c>
      <c r="C481" s="170"/>
      <c r="D481" s="168" t="s">
        <v>600</v>
      </c>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t="s">
        <v>601</v>
      </c>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275">
        <v>1</v>
      </c>
      <c r="E490" s="102"/>
      <c r="F490" s="102"/>
    </row>
    <row r="491" spans="1:7" x14ac:dyDescent="0.25">
      <c r="A491" s="19" t="s">
        <v>38</v>
      </c>
      <c r="B491" s="19"/>
      <c r="C491" s="19"/>
      <c r="D491" s="19">
        <f>SUM(B475:C489)</f>
        <v>26</v>
      </c>
    </row>
    <row r="492" spans="1:7" x14ac:dyDescent="0.25">
      <c r="A492" s="19" t="s">
        <v>37</v>
      </c>
      <c r="B492" s="20"/>
      <c r="C492" s="21"/>
      <c r="D492" s="63">
        <f>D491/(COUNT(B475:C489)*2)</f>
        <v>1</v>
      </c>
    </row>
    <row r="493" spans="1:7" x14ac:dyDescent="0.25">
      <c r="A493" s="9"/>
      <c r="B493" s="6"/>
      <c r="C493" s="7"/>
      <c r="D493" s="6"/>
    </row>
    <row r="494" spans="1:7" ht="18" x14ac:dyDescent="0.35">
      <c r="A494" s="287" t="s">
        <v>152</v>
      </c>
      <c r="B494" s="287"/>
      <c r="C494" s="287"/>
      <c r="D494" s="287"/>
      <c r="E494" s="287"/>
      <c r="F494" s="287"/>
    </row>
    <row r="495" spans="1:7" x14ac:dyDescent="0.25">
      <c r="A495" s="9"/>
      <c r="B495" s="6"/>
      <c r="C495" s="7"/>
      <c r="D495" s="6"/>
    </row>
    <row r="496" spans="1:7" ht="30" x14ac:dyDescent="0.25">
      <c r="A496" s="169" t="s">
        <v>169</v>
      </c>
      <c r="B496" s="170" t="s">
        <v>34</v>
      </c>
      <c r="C496" s="170"/>
      <c r="D496" s="149"/>
      <c r="E496" s="147"/>
      <c r="F496" s="147"/>
    </row>
    <row r="497" spans="1:6" x14ac:dyDescent="0.25">
      <c r="A497" s="18" t="s">
        <v>58</v>
      </c>
      <c r="B497" s="170">
        <v>2</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t="s">
        <v>34</v>
      </c>
      <c r="C499" s="170"/>
      <c r="D499" s="271"/>
      <c r="E499" s="102"/>
      <c r="F499" s="102"/>
    </row>
    <row r="500" spans="1:6" x14ac:dyDescent="0.25">
      <c r="A500" s="19" t="s">
        <v>38</v>
      </c>
      <c r="B500" s="19"/>
      <c r="C500" s="25"/>
      <c r="D500" s="19">
        <f>SUM(B496:C498)</f>
        <v>2</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0.87957142857142856</v>
      </c>
    </row>
    <row r="504" spans="1:6" ht="22.5" x14ac:dyDescent="0.3">
      <c r="A504" s="71" t="s">
        <v>47</v>
      </c>
      <c r="B504" s="72"/>
      <c r="C504" s="73"/>
      <c r="D504" s="74">
        <f>SUM(D500,D491,D461,D451,D402,D349,D321,D40,D470,D288,D245,D149,D432,D189,D96)</f>
        <v>518</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0.93165467625899279</v>
      </c>
    </row>
  </sheetData>
  <sheetProtection algorithmName="SHA-512" hashValue="lQG3anW/G4rZ9aTNpH7PRe1bNXnwUKiw+n4BVc9lSPtr16L2937ppNK1MobQA3tjEoNAHKcyhku6QTg6aZ+YLQ==" saltValue="CWyK3ZQqQLPCthDpQD9XlQ=="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79" zoomScale="73" zoomScaleNormal="73" workbookViewId="0">
      <selection activeCell="I199" sqref="I19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7"/>
      <c r="E1" s="317"/>
      <c r="F1" s="317"/>
      <c r="G1" s="317"/>
      <c r="H1" s="317"/>
      <c r="I1" s="317"/>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1" t="s">
        <v>52</v>
      </c>
      <c r="B6" s="301"/>
      <c r="C6" s="301"/>
      <c r="D6" s="301"/>
      <c r="E6" s="301"/>
      <c r="F6" s="301"/>
      <c r="G6" s="216"/>
      <c r="H6" s="216"/>
      <c r="I6" s="216"/>
    </row>
    <row r="7" spans="1:9" s="36" customFormat="1" ht="21.75" customHeight="1" x14ac:dyDescent="0.45">
      <c r="A7" s="302" t="str">
        <f>'A1 Exploitation'!A8:F8</f>
        <v>Bizerte</v>
      </c>
      <c r="B7" s="302"/>
      <c r="C7" s="302"/>
      <c r="D7" s="302"/>
      <c r="E7" s="302"/>
      <c r="F7" s="302"/>
      <c r="G7" s="216"/>
      <c r="H7" s="216"/>
      <c r="I7" s="216"/>
    </row>
    <row r="8" spans="1:9" s="36" customFormat="1" ht="24" x14ac:dyDescent="0.45">
      <c r="A8" s="38" t="s">
        <v>44</v>
      </c>
      <c r="B8" s="318" t="str">
        <f>'A3 Exploitation'!B9:F9</f>
        <v>Dr Hend KAMOUN</v>
      </c>
      <c r="C8" s="318"/>
      <c r="D8" s="318"/>
      <c r="E8" s="318"/>
      <c r="F8" s="318"/>
      <c r="G8" s="216"/>
      <c r="H8" s="216"/>
      <c r="I8" s="216"/>
    </row>
    <row r="9" spans="1:9" s="36" customFormat="1" ht="24" x14ac:dyDescent="0.45">
      <c r="A9" s="39" t="s">
        <v>46</v>
      </c>
      <c r="B9" s="319" t="str">
        <f>'A3 Exploitation'!B10:F10</f>
        <v>Chefs rayons</v>
      </c>
      <c r="C9" s="319"/>
      <c r="D9" s="319"/>
      <c r="E9" s="319"/>
      <c r="F9" s="319"/>
      <c r="G9" s="216"/>
      <c r="H9" s="216"/>
      <c r="I9" s="216"/>
    </row>
    <row r="10" spans="1:9" s="36" customFormat="1" ht="24" x14ac:dyDescent="0.45">
      <c r="A10" s="38" t="s">
        <v>45</v>
      </c>
      <c r="B10" s="316">
        <f>'A3 Exploitation'!B11:F11</f>
        <v>42942</v>
      </c>
      <c r="C10" s="316"/>
      <c r="D10" s="316"/>
      <c r="E10" s="316"/>
      <c r="F10" s="316"/>
      <c r="G10" s="216"/>
      <c r="H10" s="216"/>
      <c r="I10" s="216"/>
    </row>
    <row r="11" spans="1:9" s="36" customFormat="1" ht="24" x14ac:dyDescent="0.45">
      <c r="A11" s="38" t="s">
        <v>341</v>
      </c>
      <c r="B11" s="320">
        <f>D198</f>
        <v>0.86842105263157898</v>
      </c>
      <c r="C11" s="320"/>
      <c r="D11" s="320"/>
      <c r="E11" s="320"/>
      <c r="F11" s="320"/>
      <c r="G11" s="216"/>
      <c r="H11" s="216"/>
      <c r="I11" s="216"/>
    </row>
    <row r="12" spans="1:9" s="36" customFormat="1" ht="22.5" x14ac:dyDescent="0.45">
      <c r="A12" s="35"/>
      <c r="D12" s="293"/>
      <c r="E12" s="293"/>
      <c r="F12" s="293"/>
      <c r="G12" s="293"/>
      <c r="H12" s="293"/>
      <c r="I12" s="40"/>
    </row>
    <row r="13" spans="1:9" s="36" customFormat="1" ht="11.25" customHeight="1" x14ac:dyDescent="0.3">
      <c r="A13" s="294" t="s">
        <v>32</v>
      </c>
      <c r="B13" s="295" t="s">
        <v>33</v>
      </c>
      <c r="C13" s="295"/>
      <c r="D13" s="295" t="s">
        <v>48</v>
      </c>
      <c r="E13" s="295" t="s">
        <v>213</v>
      </c>
      <c r="F13" s="295" t="s">
        <v>214</v>
      </c>
    </row>
    <row r="14" spans="1:9" s="36" customFormat="1" ht="12.75" customHeight="1" x14ac:dyDescent="0.3">
      <c r="A14" s="294"/>
      <c r="B14" s="70" t="s">
        <v>36</v>
      </c>
      <c r="C14" s="70" t="s">
        <v>35</v>
      </c>
      <c r="D14" s="295"/>
      <c r="E14" s="295"/>
      <c r="F14" s="295"/>
    </row>
    <row r="15" spans="1:9" x14ac:dyDescent="0.3">
      <c r="A15" s="41"/>
      <c r="B15" s="41"/>
      <c r="C15" s="41"/>
      <c r="D15" s="41"/>
    </row>
    <row r="16" spans="1:9" ht="19.5" x14ac:dyDescent="0.4">
      <c r="A16" s="321" t="s">
        <v>0</v>
      </c>
      <c r="B16" s="322"/>
      <c r="C16" s="322"/>
      <c r="D16" s="322"/>
      <c r="E16" s="322"/>
      <c r="F16" s="322"/>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1</v>
      </c>
      <c r="C19" s="221"/>
      <c r="D19" s="222" t="s">
        <v>565</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3" t="s">
        <v>38</v>
      </c>
      <c r="B22" s="310"/>
      <c r="C22" s="311"/>
      <c r="D22" s="215">
        <f>SUM(B17:C21)</f>
        <v>9</v>
      </c>
    </row>
    <row r="23" spans="1:6" x14ac:dyDescent="0.3">
      <c r="A23" s="307" t="s">
        <v>342</v>
      </c>
      <c r="B23" s="308"/>
      <c r="C23" s="309"/>
      <c r="D23" s="65">
        <f>D22/(COUNT(B17:C21)*2)</f>
        <v>0.9</v>
      </c>
    </row>
    <row r="24" spans="1:6" s="50" customFormat="1" x14ac:dyDescent="0.3">
      <c r="A24" s="54"/>
      <c r="B24" s="55"/>
      <c r="C24" s="55"/>
      <c r="D24" s="56"/>
    </row>
    <row r="25" spans="1:6" ht="19.5" x14ac:dyDescent="0.4">
      <c r="A25" s="305" t="s">
        <v>4</v>
      </c>
      <c r="B25" s="306"/>
      <c r="C25" s="306"/>
      <c r="D25" s="306"/>
      <c r="E25" s="306"/>
      <c r="F25" s="306"/>
    </row>
    <row r="26" spans="1:6" ht="18" x14ac:dyDescent="0.35">
      <c r="A26" s="76" t="s">
        <v>107</v>
      </c>
      <c r="B26" s="221">
        <v>1</v>
      </c>
      <c r="C26" s="248" t="str">
        <f>IF(B26=0, -5, "0")</f>
        <v>0</v>
      </c>
      <c r="D26" s="222" t="s">
        <v>506</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0</v>
      </c>
      <c r="C31" s="221"/>
      <c r="D31" s="225" t="s">
        <v>589</v>
      </c>
      <c r="E31" s="221" t="s">
        <v>590</v>
      </c>
      <c r="F31" s="221"/>
    </row>
    <row r="32" spans="1:6" x14ac:dyDescent="0.3">
      <c r="A32" s="307" t="s">
        <v>38</v>
      </c>
      <c r="B32" s="308"/>
      <c r="C32" s="309"/>
      <c r="D32" s="214">
        <f>SUM(B26:C31)</f>
        <v>9</v>
      </c>
    </row>
    <row r="33" spans="1:7" x14ac:dyDescent="0.3">
      <c r="A33" s="307" t="s">
        <v>342</v>
      </c>
      <c r="B33" s="308"/>
      <c r="C33" s="309"/>
      <c r="D33" s="65">
        <f>D32/(COUNT(B26:C31)*2)</f>
        <v>0.75</v>
      </c>
    </row>
    <row r="34" spans="1:7" s="50" customFormat="1" x14ac:dyDescent="0.3">
      <c r="A34" s="54"/>
      <c r="B34" s="55"/>
      <c r="C34" s="55"/>
      <c r="D34" s="56"/>
    </row>
    <row r="35" spans="1:7" s="50" customFormat="1" ht="19.5" x14ac:dyDescent="0.4">
      <c r="A35" s="305" t="s">
        <v>246</v>
      </c>
      <c r="B35" s="306"/>
      <c r="C35" s="306"/>
      <c r="D35" s="306"/>
      <c r="E35" s="306"/>
      <c r="F35" s="306"/>
    </row>
    <row r="36" spans="1:7" s="50" customFormat="1" ht="18" x14ac:dyDescent="0.35">
      <c r="A36" s="76" t="s">
        <v>107</v>
      </c>
      <c r="B36" s="221">
        <v>1</v>
      </c>
      <c r="C36" s="248" t="str">
        <f>IF(B36=0, -5, "0")</f>
        <v>0</v>
      </c>
      <c r="D36" s="222" t="s">
        <v>506</v>
      </c>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307" t="s">
        <v>38</v>
      </c>
      <c r="B41" s="308"/>
      <c r="C41" s="309"/>
      <c r="D41" s="214">
        <f>SUM(B36:C40)</f>
        <v>9</v>
      </c>
      <c r="E41" s="37"/>
      <c r="F41" s="37"/>
    </row>
    <row r="42" spans="1:7" s="50" customFormat="1" x14ac:dyDescent="0.3">
      <c r="A42" s="307" t="s">
        <v>342</v>
      </c>
      <c r="B42" s="308"/>
      <c r="C42" s="309"/>
      <c r="D42" s="65">
        <f>D41/(COUNT(B36:C40)*2)</f>
        <v>0.9</v>
      </c>
      <c r="E42" s="37"/>
      <c r="F42" s="37"/>
    </row>
    <row r="43" spans="1:7" s="50" customFormat="1" x14ac:dyDescent="0.3">
      <c r="A43" s="90"/>
      <c r="B43" s="91"/>
      <c r="C43" s="91"/>
      <c r="D43" s="92"/>
    </row>
    <row r="44" spans="1:7" ht="19.5" x14ac:dyDescent="0.4">
      <c r="A44" s="314" t="s">
        <v>21</v>
      </c>
      <c r="B44" s="315"/>
      <c r="C44" s="315"/>
      <c r="D44" s="315"/>
      <c r="E44" s="315"/>
      <c r="F44" s="315"/>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07" t="s">
        <v>38</v>
      </c>
      <c r="B51" s="308"/>
      <c r="C51" s="309"/>
      <c r="D51" s="214">
        <f>SUM(B45:C50)</f>
        <v>12</v>
      </c>
    </row>
    <row r="52" spans="1:6" x14ac:dyDescent="0.3">
      <c r="A52" s="307" t="s">
        <v>342</v>
      </c>
      <c r="B52" s="308"/>
      <c r="C52" s="309"/>
      <c r="D52" s="65">
        <f>D51/(COUNT(B45:C50)*2)</f>
        <v>1</v>
      </c>
    </row>
    <row r="53" spans="1:6" s="50" customFormat="1" x14ac:dyDescent="0.3">
      <c r="A53" s="54"/>
      <c r="B53" s="55"/>
      <c r="C53" s="55"/>
      <c r="D53" s="56"/>
    </row>
    <row r="54" spans="1:6" ht="19.5" x14ac:dyDescent="0.4">
      <c r="A54" s="305" t="s">
        <v>8</v>
      </c>
      <c r="B54" s="306"/>
      <c r="C54" s="306"/>
      <c r="D54" s="306"/>
      <c r="E54" s="306"/>
      <c r="F54" s="306"/>
    </row>
    <row r="55" spans="1:6" ht="36" x14ac:dyDescent="0.35">
      <c r="A55" s="83" t="s">
        <v>197</v>
      </c>
      <c r="B55" s="221">
        <v>1</v>
      </c>
      <c r="C55" s="248" t="str">
        <f>IF(B55=0, -5, "0")</f>
        <v>0</v>
      </c>
      <c r="D55" s="222" t="s">
        <v>596</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ht="30.75" x14ac:dyDescent="0.3">
      <c r="A58" s="51" t="s">
        <v>101</v>
      </c>
      <c r="B58" s="221">
        <v>1</v>
      </c>
      <c r="C58" s="221"/>
      <c r="D58" s="225" t="s">
        <v>508</v>
      </c>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7" t="s">
        <v>38</v>
      </c>
      <c r="B62" s="308"/>
      <c r="C62" s="309"/>
      <c r="D62" s="214">
        <f>SUM(B55:C61)</f>
        <v>12</v>
      </c>
    </row>
    <row r="63" spans="1:6" x14ac:dyDescent="0.3">
      <c r="A63" s="307" t="s">
        <v>342</v>
      </c>
      <c r="B63" s="308"/>
      <c r="C63" s="309"/>
      <c r="D63" s="65">
        <f>D62/(COUNT(B55:C61)*2)</f>
        <v>0.8571428571428571</v>
      </c>
    </row>
    <row r="64" spans="1:6" s="50" customFormat="1" x14ac:dyDescent="0.3">
      <c r="A64" s="54"/>
      <c r="B64" s="55"/>
      <c r="C64" s="55"/>
      <c r="D64" s="56"/>
    </row>
    <row r="65" spans="1:6" ht="19.5" x14ac:dyDescent="0.4">
      <c r="A65" s="305" t="s">
        <v>143</v>
      </c>
      <c r="B65" s="306"/>
      <c r="C65" s="306"/>
      <c r="D65" s="306"/>
      <c r="E65" s="306"/>
      <c r="F65" s="306"/>
    </row>
    <row r="66" spans="1:6" ht="19.5" x14ac:dyDescent="0.4">
      <c r="A66" s="41" t="s">
        <v>318</v>
      </c>
      <c r="B66" s="227">
        <v>2</v>
      </c>
      <c r="C66" s="228"/>
      <c r="D66" s="222"/>
      <c r="E66" s="229"/>
      <c r="F66" s="221"/>
    </row>
    <row r="67" spans="1:6" ht="51" x14ac:dyDescent="0.4">
      <c r="A67" s="41" t="s">
        <v>319</v>
      </c>
      <c r="B67" s="227">
        <v>1</v>
      </c>
      <c r="C67" s="228"/>
      <c r="D67" s="237" t="s">
        <v>530</v>
      </c>
      <c r="E67" s="229"/>
      <c r="F67" s="221"/>
    </row>
    <row r="68" spans="1:6" ht="19.5" x14ac:dyDescent="0.4">
      <c r="A68" s="41" t="s">
        <v>340</v>
      </c>
      <c r="B68" s="227">
        <v>1</v>
      </c>
      <c r="C68" s="228"/>
      <c r="D68" s="230" t="s">
        <v>569</v>
      </c>
      <c r="E68" s="230"/>
      <c r="F68" s="221"/>
    </row>
    <row r="69" spans="1:6" ht="19.5" x14ac:dyDescent="0.4">
      <c r="A69" s="48" t="s">
        <v>285</v>
      </c>
      <c r="B69" s="227">
        <v>2</v>
      </c>
      <c r="C69" s="228"/>
      <c r="D69" s="230" t="s">
        <v>570</v>
      </c>
      <c r="E69" s="230"/>
      <c r="F69" s="221"/>
    </row>
    <row r="70" spans="1:6" ht="19.5" x14ac:dyDescent="0.4">
      <c r="A70" s="41" t="s">
        <v>93</v>
      </c>
      <c r="B70" s="227" t="s">
        <v>34</v>
      </c>
      <c r="C70" s="228"/>
      <c r="D70" s="226"/>
      <c r="E70" s="230"/>
      <c r="F70" s="221"/>
    </row>
    <row r="71" spans="1:6" ht="19.5" x14ac:dyDescent="0.4">
      <c r="A71" s="41" t="s">
        <v>336</v>
      </c>
      <c r="B71" s="227" t="s">
        <v>34</v>
      </c>
      <c r="C71" s="228"/>
      <c r="D71" s="36"/>
      <c r="E71" s="226"/>
      <c r="F71" s="221"/>
    </row>
    <row r="72" spans="1:6" ht="34.5" x14ac:dyDescent="0.4">
      <c r="A72" s="41" t="s">
        <v>103</v>
      </c>
      <c r="B72" s="227">
        <v>0</v>
      </c>
      <c r="C72" s="228"/>
      <c r="D72" s="222" t="s">
        <v>510</v>
      </c>
      <c r="E72" s="221"/>
      <c r="F72" s="221"/>
    </row>
    <row r="73" spans="1:6" x14ac:dyDescent="0.3">
      <c r="A73" s="48" t="s">
        <v>345</v>
      </c>
      <c r="B73" s="227" t="s">
        <v>34</v>
      </c>
      <c r="C73" s="221"/>
      <c r="D73" s="267"/>
      <c r="E73" s="231"/>
      <c r="F73" s="221"/>
    </row>
    <row r="74" spans="1:6" ht="36" x14ac:dyDescent="0.35">
      <c r="A74" s="89" t="s">
        <v>215</v>
      </c>
      <c r="B74" s="227">
        <v>2</v>
      </c>
      <c r="C74" s="248" t="str">
        <f>IF(B74=0, -5, "0")</f>
        <v>0</v>
      </c>
      <c r="D74" s="267"/>
      <c r="E74" s="232"/>
      <c r="F74" s="221"/>
    </row>
    <row r="75" spans="1:6" ht="18" x14ac:dyDescent="0.35">
      <c r="A75" s="89" t="s">
        <v>265</v>
      </c>
      <c r="B75" s="227">
        <v>2</v>
      </c>
      <c r="C75" s="248" t="str">
        <f>IF(B75=0, -5, "0")</f>
        <v>0</v>
      </c>
      <c r="D75" s="266"/>
      <c r="E75" s="232"/>
      <c r="F75" s="221"/>
    </row>
    <row r="76" spans="1:6" ht="18" x14ac:dyDescent="0.35">
      <c r="A76" s="89" t="s">
        <v>332</v>
      </c>
      <c r="B76" s="227">
        <v>2</v>
      </c>
      <c r="C76" s="248" t="str">
        <f>IF(B76=0, -5, "0")</f>
        <v>0</v>
      </c>
      <c r="D76" s="266"/>
      <c r="E76" s="232"/>
      <c r="F76" s="221"/>
    </row>
    <row r="77" spans="1:6" s="50" customFormat="1" x14ac:dyDescent="0.3">
      <c r="A77" s="49" t="s">
        <v>263</v>
      </c>
      <c r="B77" s="227">
        <v>2</v>
      </c>
      <c r="C77" s="233"/>
      <c r="D77" s="234"/>
      <c r="E77" s="234"/>
      <c r="F77" s="233"/>
    </row>
    <row r="78" spans="1:6" ht="33" x14ac:dyDescent="0.3">
      <c r="A78" s="41" t="s">
        <v>198</v>
      </c>
      <c r="B78" s="227">
        <v>1</v>
      </c>
      <c r="C78" s="221"/>
      <c r="D78" s="267" t="s">
        <v>568</v>
      </c>
      <c r="E78" s="232"/>
      <c r="F78" s="221"/>
    </row>
    <row r="79" spans="1:6" ht="36" x14ac:dyDescent="0.35">
      <c r="A79" s="83" t="s">
        <v>184</v>
      </c>
      <c r="B79" s="227">
        <v>2</v>
      </c>
      <c r="C79" s="248" t="str">
        <f>IF(B79=0, -5, "0")</f>
        <v>0</v>
      </c>
      <c r="D79" s="260"/>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7" t="s">
        <v>38</v>
      </c>
      <c r="B83" s="308"/>
      <c r="C83" s="309"/>
      <c r="D83" s="214">
        <f>SUM(B66:C82)</f>
        <v>23</v>
      </c>
    </row>
    <row r="84" spans="1:6" x14ac:dyDescent="0.3">
      <c r="A84" s="307" t="s">
        <v>342</v>
      </c>
      <c r="B84" s="308"/>
      <c r="C84" s="309"/>
      <c r="D84" s="65">
        <f>D83/(COUNT(B66:C82)*2)</f>
        <v>0.8214285714285714</v>
      </c>
    </row>
    <row r="85" spans="1:6" s="50" customFormat="1" x14ac:dyDescent="0.3">
      <c r="A85" s="54"/>
      <c r="B85" s="55"/>
      <c r="C85" s="55"/>
      <c r="D85" s="56"/>
    </row>
    <row r="86" spans="1:6" ht="19.5" x14ac:dyDescent="0.4">
      <c r="A86" s="305" t="s">
        <v>237</v>
      </c>
      <c r="B86" s="306"/>
      <c r="C86" s="306"/>
      <c r="D86" s="306"/>
      <c r="E86" s="306"/>
      <c r="F86" s="306"/>
    </row>
    <row r="87" spans="1:6" ht="34.5" x14ac:dyDescent="0.4">
      <c r="A87" s="93" t="s">
        <v>320</v>
      </c>
      <c r="B87" s="237">
        <v>2</v>
      </c>
      <c r="C87" s="228"/>
      <c r="D87" s="222"/>
      <c r="E87" s="222"/>
      <c r="F87" s="221"/>
    </row>
    <row r="88" spans="1:6" ht="34.5" x14ac:dyDescent="0.4">
      <c r="A88" s="41" t="s">
        <v>319</v>
      </c>
      <c r="B88" s="237">
        <v>1</v>
      </c>
      <c r="C88" s="228"/>
      <c r="D88" s="222" t="s">
        <v>531</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514</v>
      </c>
      <c r="E94" s="221"/>
      <c r="F94" s="221"/>
    </row>
    <row r="95" spans="1:6" x14ac:dyDescent="0.3">
      <c r="A95" s="53" t="s">
        <v>329</v>
      </c>
      <c r="B95" s="237">
        <v>2</v>
      </c>
      <c r="C95" s="221"/>
      <c r="D95" s="222"/>
      <c r="E95" s="221"/>
      <c r="F95" s="221"/>
    </row>
    <row r="96" spans="1:6" ht="33" x14ac:dyDescent="0.3">
      <c r="A96" s="53" t="s">
        <v>330</v>
      </c>
      <c r="B96" s="237">
        <v>1</v>
      </c>
      <c r="C96" s="221"/>
      <c r="D96" s="222" t="s">
        <v>541</v>
      </c>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7" t="s">
        <v>38</v>
      </c>
      <c r="B101" s="308"/>
      <c r="C101" s="309"/>
      <c r="D101" s="214">
        <f>SUM(B87:C100)</f>
        <v>25</v>
      </c>
    </row>
    <row r="102" spans="1:6" x14ac:dyDescent="0.3">
      <c r="A102" s="307" t="s">
        <v>342</v>
      </c>
      <c r="B102" s="308"/>
      <c r="C102" s="309"/>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5" t="s">
        <v>238</v>
      </c>
      <c r="B105" s="306"/>
      <c r="C105" s="306"/>
      <c r="D105" s="306"/>
      <c r="E105" s="306"/>
      <c r="F105" s="306"/>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47.25" x14ac:dyDescent="0.4">
      <c r="A109" s="122" t="s">
        <v>338</v>
      </c>
      <c r="B109" s="237">
        <v>1</v>
      </c>
      <c r="C109" s="228"/>
      <c r="D109" s="234" t="s">
        <v>576</v>
      </c>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ht="33" x14ac:dyDescent="0.3">
      <c r="A112" s="49" t="s">
        <v>182</v>
      </c>
      <c r="B112" s="237">
        <v>1</v>
      </c>
      <c r="C112" s="221"/>
      <c r="D112" s="222" t="s">
        <v>575</v>
      </c>
      <c r="E112" s="221"/>
      <c r="F112" s="221"/>
    </row>
    <row r="113" spans="1:6" s="50" customFormat="1" x14ac:dyDescent="0.3">
      <c r="A113" s="122" t="s">
        <v>329</v>
      </c>
      <c r="B113" s="237">
        <v>2</v>
      </c>
      <c r="C113" s="221"/>
      <c r="D113" s="222"/>
      <c r="E113" s="221"/>
      <c r="F113" s="221"/>
    </row>
    <row r="114" spans="1:6" s="50" customFormat="1" ht="50.25" x14ac:dyDescent="0.35">
      <c r="A114" s="89" t="s">
        <v>361</v>
      </c>
      <c r="B114" s="237">
        <v>1</v>
      </c>
      <c r="C114" s="248" t="str">
        <f>IF(B114=0, -5, "0")</f>
        <v>0</v>
      </c>
      <c r="D114" s="222" t="s">
        <v>577</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7" t="s">
        <v>38</v>
      </c>
      <c r="B117" s="308"/>
      <c r="C117" s="309"/>
      <c r="D117" s="214">
        <f>SUM(B106:C116)</f>
        <v>19</v>
      </c>
      <c r="E117" s="37"/>
      <c r="F117" s="37"/>
    </row>
    <row r="118" spans="1:6" s="50" customFormat="1" x14ac:dyDescent="0.3">
      <c r="A118" s="307" t="s">
        <v>342</v>
      </c>
      <c r="B118" s="308"/>
      <c r="C118" s="309"/>
      <c r="D118" s="65">
        <f>D117/(COUNT(B106:C116)*2)</f>
        <v>0.86363636363636365</v>
      </c>
      <c r="E118" s="37"/>
      <c r="F118" s="37"/>
    </row>
    <row r="119" spans="1:6" s="50" customFormat="1" x14ac:dyDescent="0.3">
      <c r="A119" s="54"/>
      <c r="B119" s="55"/>
      <c r="C119" s="55"/>
      <c r="D119" s="56"/>
    </row>
    <row r="120" spans="1:6" ht="19.5" x14ac:dyDescent="0.4">
      <c r="A120" s="305" t="s">
        <v>208</v>
      </c>
      <c r="B120" s="306"/>
      <c r="C120" s="306"/>
      <c r="D120" s="306"/>
      <c r="E120" s="306"/>
      <c r="F120" s="306"/>
    </row>
    <row r="121" spans="1:6" ht="33" x14ac:dyDescent="0.3">
      <c r="A121" s="87" t="s">
        <v>322</v>
      </c>
      <c r="B121" s="238">
        <v>1</v>
      </c>
      <c r="C121" s="221"/>
      <c r="D121" s="240" t="s">
        <v>583</v>
      </c>
      <c r="E121" s="240"/>
      <c r="F121" s="221"/>
    </row>
    <row r="122" spans="1:6" ht="33" x14ac:dyDescent="0.3">
      <c r="A122" s="87" t="s">
        <v>319</v>
      </c>
      <c r="B122" s="238">
        <v>1</v>
      </c>
      <c r="C122" s="221"/>
      <c r="D122" s="222" t="s">
        <v>515</v>
      </c>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t="s">
        <v>582</v>
      </c>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1</v>
      </c>
      <c r="C129" s="249" t="str">
        <f>IF(B129=0, -5, "0")</f>
        <v>0</v>
      </c>
      <c r="D129" s="222" t="s">
        <v>579</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7" t="s">
        <v>38</v>
      </c>
      <c r="B132" s="308"/>
      <c r="C132" s="309"/>
      <c r="D132" s="214">
        <f>SUM(B121:C131)</f>
        <v>19</v>
      </c>
    </row>
    <row r="133" spans="1:6" x14ac:dyDescent="0.3">
      <c r="A133" s="307" t="s">
        <v>342</v>
      </c>
      <c r="B133" s="308"/>
      <c r="C133" s="309"/>
      <c r="D133" s="63">
        <f>D132/(COUNT(B121:C131)*2)</f>
        <v>0.86363636363636365</v>
      </c>
    </row>
    <row r="134" spans="1:6" s="50" customFormat="1" x14ac:dyDescent="0.3">
      <c r="A134" s="54"/>
      <c r="B134" s="55"/>
      <c r="C134" s="55"/>
      <c r="D134" s="61"/>
    </row>
    <row r="135" spans="1:6" ht="19.5" x14ac:dyDescent="0.4">
      <c r="A135" s="305" t="s">
        <v>78</v>
      </c>
      <c r="B135" s="306"/>
      <c r="C135" s="306"/>
      <c r="D135" s="306"/>
      <c r="E135" s="306"/>
      <c r="F135" s="306"/>
    </row>
    <row r="136" spans="1:6" ht="33" x14ac:dyDescent="0.4">
      <c r="A136" s="51" t="s">
        <v>349</v>
      </c>
      <c r="B136" s="237">
        <v>1</v>
      </c>
      <c r="C136" s="228"/>
      <c r="D136" s="268" t="s">
        <v>557</v>
      </c>
      <c r="E136" s="221"/>
      <c r="F136" s="221"/>
    </row>
    <row r="137" spans="1:6" ht="18" x14ac:dyDescent="0.35">
      <c r="A137" s="76" t="s">
        <v>140</v>
      </c>
      <c r="B137" s="237">
        <v>2</v>
      </c>
      <c r="C137" s="250" t="str">
        <f>IF(B137=0, -5, "0")</f>
        <v>0</v>
      </c>
      <c r="D137" s="237"/>
      <c r="E137" s="221"/>
      <c r="F137" s="221"/>
    </row>
    <row r="138" spans="1:6" x14ac:dyDescent="0.3">
      <c r="A138" s="49" t="s">
        <v>324</v>
      </c>
      <c r="B138" s="237">
        <v>2</v>
      </c>
      <c r="C138" s="222"/>
      <c r="D138" s="242"/>
      <c r="E138" s="221"/>
      <c r="F138" s="221"/>
    </row>
    <row r="139" spans="1:6" x14ac:dyDescent="0.3">
      <c r="A139" s="95" t="s">
        <v>325</v>
      </c>
      <c r="B139" s="237">
        <v>2</v>
      </c>
      <c r="C139" s="222"/>
      <c r="D139" s="262"/>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33.75" x14ac:dyDescent="0.35">
      <c r="A144" s="76" t="s">
        <v>218</v>
      </c>
      <c r="B144" s="237">
        <v>2</v>
      </c>
      <c r="C144" s="250" t="str">
        <f>IF(B144=0, -5, "0")</f>
        <v>0</v>
      </c>
      <c r="D144" s="269" t="s">
        <v>587</v>
      </c>
      <c r="E144" s="221"/>
      <c r="F144" s="221"/>
    </row>
    <row r="145" spans="1:6" x14ac:dyDescent="0.3">
      <c r="A145" s="51" t="s">
        <v>104</v>
      </c>
      <c r="B145" s="237">
        <v>2</v>
      </c>
      <c r="C145" s="222"/>
      <c r="D145" s="225"/>
      <c r="E145" s="221"/>
      <c r="F145" s="221"/>
    </row>
    <row r="146" spans="1:6" ht="33" x14ac:dyDescent="0.3">
      <c r="A146" s="93" t="s">
        <v>240</v>
      </c>
      <c r="B146" s="237">
        <v>1</v>
      </c>
      <c r="C146" s="222"/>
      <c r="D146" s="269" t="s">
        <v>556</v>
      </c>
      <c r="E146" s="221"/>
      <c r="F146" s="221"/>
    </row>
    <row r="147" spans="1:6" x14ac:dyDescent="0.3">
      <c r="A147" s="41" t="s">
        <v>352</v>
      </c>
      <c r="B147" s="237">
        <v>2</v>
      </c>
      <c r="C147" s="222"/>
      <c r="D147" s="243"/>
      <c r="E147" s="221"/>
      <c r="F147" s="221"/>
    </row>
    <row r="148" spans="1:6" x14ac:dyDescent="0.3">
      <c r="A148" s="307" t="s">
        <v>38</v>
      </c>
      <c r="B148" s="308"/>
      <c r="C148" s="309"/>
      <c r="D148" s="214">
        <f>SUM(B136:C147)</f>
        <v>22</v>
      </c>
    </row>
    <row r="149" spans="1:6" x14ac:dyDescent="0.3">
      <c r="A149" s="307" t="s">
        <v>342</v>
      </c>
      <c r="B149" s="308"/>
      <c r="C149" s="309"/>
      <c r="D149" s="65">
        <f>D148/(COUNT(B136:C147)*2)</f>
        <v>0.91666666666666663</v>
      </c>
    </row>
    <row r="150" spans="1:6" s="50" customFormat="1" x14ac:dyDescent="0.3">
      <c r="A150" s="54"/>
      <c r="B150" s="55"/>
      <c r="C150" s="55"/>
      <c r="D150" s="56"/>
    </row>
    <row r="151" spans="1:6" ht="19.5" x14ac:dyDescent="0.4">
      <c r="A151" s="305" t="s">
        <v>243</v>
      </c>
      <c r="B151" s="306"/>
      <c r="C151" s="306"/>
      <c r="D151" s="306"/>
      <c r="E151" s="306"/>
      <c r="F151" s="306"/>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33.75" x14ac:dyDescent="0.35">
      <c r="A154" s="76" t="s">
        <v>353</v>
      </c>
      <c r="B154" s="221">
        <v>1</v>
      </c>
      <c r="C154" s="248" t="str">
        <f>IF(B154=0, -5, "0")</f>
        <v>0</v>
      </c>
      <c r="D154" s="222" t="s">
        <v>520</v>
      </c>
      <c r="E154" s="221"/>
      <c r="F154" s="221"/>
    </row>
    <row r="155" spans="1:6" ht="18" x14ac:dyDescent="0.35">
      <c r="A155" s="76" t="s">
        <v>354</v>
      </c>
      <c r="B155" s="221">
        <v>1</v>
      </c>
      <c r="C155" s="248" t="str">
        <f>IF(B155=0, -5, "0")</f>
        <v>0</v>
      </c>
      <c r="D155" s="222" t="s">
        <v>603</v>
      </c>
      <c r="E155" s="221"/>
      <c r="F155" s="221"/>
    </row>
    <row r="156" spans="1:6" ht="33.75" x14ac:dyDescent="0.35">
      <c r="A156" s="76" t="s">
        <v>355</v>
      </c>
      <c r="B156" s="221">
        <v>1</v>
      </c>
      <c r="C156" s="248" t="str">
        <f>IF(B156=0, -5, "0")</f>
        <v>0</v>
      </c>
      <c r="D156" s="222" t="s">
        <v>604</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7" t="s">
        <v>38</v>
      </c>
      <c r="B160" s="310"/>
      <c r="C160" s="311"/>
      <c r="D160" s="215">
        <f>SUM(B152:C159)</f>
        <v>13</v>
      </c>
    </row>
    <row r="161" spans="1:6" x14ac:dyDescent="0.3">
      <c r="A161" s="307" t="s">
        <v>342</v>
      </c>
      <c r="B161" s="308"/>
      <c r="C161" s="309"/>
      <c r="D161" s="65">
        <f>D160/(COUNT(B152:C159)*2)</f>
        <v>0.8125</v>
      </c>
    </row>
    <row r="162" spans="1:6" s="50" customFormat="1" x14ac:dyDescent="0.3">
      <c r="A162" s="54"/>
      <c r="B162" s="55"/>
      <c r="C162" s="57"/>
      <c r="D162" s="58"/>
    </row>
    <row r="163" spans="1:6" ht="19.5" x14ac:dyDescent="0.4">
      <c r="A163" s="305" t="s">
        <v>85</v>
      </c>
      <c r="B163" s="306"/>
      <c r="C163" s="306"/>
      <c r="D163" s="306"/>
      <c r="E163" s="306"/>
      <c r="F163" s="306"/>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33" x14ac:dyDescent="0.3">
      <c r="A166" s="87" t="s">
        <v>241</v>
      </c>
      <c r="B166" s="221">
        <v>1</v>
      </c>
      <c r="C166" s="221"/>
      <c r="D166" s="222" t="s">
        <v>605</v>
      </c>
      <c r="E166" s="221"/>
      <c r="F166" s="221"/>
    </row>
    <row r="167" spans="1:6" x14ac:dyDescent="0.3">
      <c r="A167" s="41" t="s">
        <v>95</v>
      </c>
      <c r="B167" s="221">
        <v>2</v>
      </c>
      <c r="C167" s="221"/>
      <c r="D167" s="221"/>
      <c r="E167" s="222"/>
      <c r="F167" s="221"/>
    </row>
    <row r="168" spans="1:6" x14ac:dyDescent="0.3">
      <c r="A168" s="307" t="s">
        <v>38</v>
      </c>
      <c r="B168" s="308"/>
      <c r="C168" s="309"/>
      <c r="D168" s="214">
        <f>SUM(B164:C167)</f>
        <v>7</v>
      </c>
    </row>
    <row r="169" spans="1:6" x14ac:dyDescent="0.3">
      <c r="A169" s="307" t="s">
        <v>342</v>
      </c>
      <c r="B169" s="308"/>
      <c r="C169" s="309"/>
      <c r="D169" s="65">
        <f>D168/(COUNT(B164:C167)*2)</f>
        <v>0.875</v>
      </c>
    </row>
    <row r="170" spans="1:6" s="50" customFormat="1" x14ac:dyDescent="0.3">
      <c r="A170" s="54"/>
      <c r="B170" s="55"/>
      <c r="C170" s="55"/>
      <c r="D170" s="56"/>
    </row>
    <row r="171" spans="1:6" ht="19.5" x14ac:dyDescent="0.4">
      <c r="A171" s="312" t="s">
        <v>17</v>
      </c>
      <c r="B171" s="313"/>
      <c r="C171" s="313"/>
      <c r="D171" s="313"/>
      <c r="E171" s="313"/>
      <c r="F171" s="313"/>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ht="30.75" x14ac:dyDescent="0.3">
      <c r="A174" s="87" t="s">
        <v>220</v>
      </c>
      <c r="B174" s="221">
        <v>1</v>
      </c>
      <c r="C174" s="221"/>
      <c r="D174" s="247" t="s">
        <v>591</v>
      </c>
      <c r="E174" s="221"/>
      <c r="F174" s="221"/>
    </row>
    <row r="175" spans="1:6" x14ac:dyDescent="0.3">
      <c r="A175" s="41" t="s">
        <v>163</v>
      </c>
      <c r="B175" s="221">
        <v>2</v>
      </c>
      <c r="C175" s="221"/>
      <c r="D175" s="222"/>
      <c r="E175" s="222"/>
      <c r="F175" s="221"/>
    </row>
    <row r="176" spans="1:6" x14ac:dyDescent="0.3">
      <c r="A176" s="307" t="s">
        <v>38</v>
      </c>
      <c r="B176" s="308"/>
      <c r="C176" s="309"/>
      <c r="D176" s="214">
        <f>SUM(B172:C175)</f>
        <v>7</v>
      </c>
    </row>
    <row r="177" spans="1:6" x14ac:dyDescent="0.3">
      <c r="A177" s="307" t="s">
        <v>342</v>
      </c>
      <c r="B177" s="308"/>
      <c r="C177" s="309"/>
      <c r="D177" s="65">
        <f>D176/(COUNT(B172:C175)*2)</f>
        <v>0.875</v>
      </c>
    </row>
    <row r="178" spans="1:6" s="50" customFormat="1" x14ac:dyDescent="0.3">
      <c r="A178" s="54"/>
      <c r="B178" s="55"/>
      <c r="C178" s="55"/>
      <c r="D178" s="56"/>
    </row>
    <row r="179" spans="1:6" ht="19.5" x14ac:dyDescent="0.4">
      <c r="A179" s="305" t="s">
        <v>87</v>
      </c>
      <c r="B179" s="306"/>
      <c r="C179" s="306"/>
      <c r="D179" s="306"/>
      <c r="E179" s="306"/>
      <c r="F179" s="306"/>
    </row>
    <row r="180" spans="1:6" ht="33" x14ac:dyDescent="0.3">
      <c r="A180" s="87" t="s">
        <v>364</v>
      </c>
      <c r="B180" s="221">
        <v>1</v>
      </c>
      <c r="C180" s="221"/>
      <c r="D180" s="222" t="s">
        <v>606</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7" t="s">
        <v>38</v>
      </c>
      <c r="B185" s="308"/>
      <c r="C185" s="309"/>
      <c r="D185" s="214">
        <f>SUM(B180:C184)</f>
        <v>9</v>
      </c>
    </row>
    <row r="186" spans="1:6" x14ac:dyDescent="0.3">
      <c r="A186" s="307" t="s">
        <v>342</v>
      </c>
      <c r="B186" s="308"/>
      <c r="C186" s="309"/>
      <c r="D186" s="65">
        <f>D185/(COUNT(B180:C184)*2)</f>
        <v>0.9</v>
      </c>
    </row>
    <row r="187" spans="1:6" s="50" customFormat="1" x14ac:dyDescent="0.3">
      <c r="A187" s="54"/>
      <c r="B187" s="55"/>
      <c r="C187" s="55"/>
      <c r="D187" s="56"/>
    </row>
    <row r="188" spans="1:6" ht="19.5" x14ac:dyDescent="0.4">
      <c r="A188" s="305" t="s">
        <v>242</v>
      </c>
      <c r="B188" s="306"/>
      <c r="C188" s="306"/>
      <c r="D188" s="306"/>
      <c r="E188" s="306"/>
      <c r="F188" s="306"/>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49.5" x14ac:dyDescent="0.3">
      <c r="A191" s="48" t="s">
        <v>360</v>
      </c>
      <c r="B191" s="221">
        <v>1</v>
      </c>
      <c r="C191" s="221"/>
      <c r="D191" s="222" t="s">
        <v>607</v>
      </c>
      <c r="E191" s="221"/>
      <c r="F191" s="221"/>
    </row>
    <row r="192" spans="1:6" x14ac:dyDescent="0.3">
      <c r="A192" s="96" t="s">
        <v>212</v>
      </c>
      <c r="B192" s="221">
        <v>2</v>
      </c>
      <c r="C192" s="221"/>
      <c r="D192" s="221"/>
      <c r="E192" s="221"/>
      <c r="F192" s="221"/>
    </row>
    <row r="193" spans="1:4" x14ac:dyDescent="0.3">
      <c r="A193" s="307" t="s">
        <v>38</v>
      </c>
      <c r="B193" s="308"/>
      <c r="C193" s="309"/>
      <c r="D193" s="97">
        <f>SUM(B189:C192)</f>
        <v>3</v>
      </c>
    </row>
    <row r="194" spans="1:4" x14ac:dyDescent="0.3">
      <c r="A194" s="307" t="s">
        <v>342</v>
      </c>
      <c r="B194" s="308"/>
      <c r="C194" s="309"/>
      <c r="D194" s="65">
        <f>D193/(COUNT(B189:C192)*2)</f>
        <v>0.75</v>
      </c>
    </row>
    <row r="196" spans="1:4" ht="18" x14ac:dyDescent="0.35">
      <c r="A196" s="121" t="s">
        <v>284</v>
      </c>
      <c r="B196" s="120"/>
      <c r="C196" s="120"/>
      <c r="D196" s="220">
        <v>0.53</v>
      </c>
    </row>
    <row r="197" spans="1:4" ht="22.5" x14ac:dyDescent="0.3">
      <c r="A197" s="71" t="s">
        <v>377</v>
      </c>
      <c r="B197" s="72"/>
      <c r="C197" s="73"/>
      <c r="D197" s="74">
        <f>SUM(D193,D185,D176,D168,D160,D62,D51,D32,D22,D117,D148,D132,D101,D83,D41)</f>
        <v>198</v>
      </c>
    </row>
    <row r="198" spans="1:4" ht="22.5" x14ac:dyDescent="0.3">
      <c r="A198" s="71" t="s">
        <v>378</v>
      </c>
      <c r="B198" s="72"/>
      <c r="C198" s="73"/>
      <c r="D198" s="75">
        <f>D197/(COUNT(B189:C192,B180:C184,B172:C175,B164:C167,B152:C159,B55:C61,B45:C50,B26:C31,B17:C21,B106:C116,B136:C147,B121:C131,B87:C100,B66:C82,B36:C40)*2)</f>
        <v>0.86842105263157898</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abSelected="1" topLeftCell="A111" zoomScale="86" zoomScaleNormal="86" workbookViewId="0">
      <selection activeCell="A84" sqref="A84:F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0"/>
      <c r="E1" s="300"/>
      <c r="F1" s="300"/>
      <c r="G1" s="300"/>
      <c r="H1" s="300"/>
      <c r="I1" s="30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1" t="s">
        <v>201</v>
      </c>
      <c r="B7" s="301"/>
      <c r="C7" s="301"/>
      <c r="D7" s="301"/>
      <c r="E7" s="301"/>
      <c r="F7" s="301"/>
      <c r="G7" s="213"/>
      <c r="H7" s="213"/>
      <c r="I7" s="213"/>
    </row>
    <row r="8" spans="1:9" ht="29.25" x14ac:dyDescent="0.45">
      <c r="A8" s="302" t="str">
        <f>'Page de garde'!D18</f>
        <v>Bizerte</v>
      </c>
      <c r="B8" s="302"/>
      <c r="C8" s="302"/>
      <c r="D8" s="302"/>
      <c r="E8" s="302"/>
      <c r="F8" s="302"/>
      <c r="G8" s="216"/>
      <c r="H8" s="216"/>
      <c r="I8" s="213"/>
    </row>
    <row r="9" spans="1:9" ht="24" x14ac:dyDescent="0.45">
      <c r="A9" s="38" t="s">
        <v>44</v>
      </c>
      <c r="B9" s="303" t="s">
        <v>647</v>
      </c>
      <c r="C9" s="303"/>
      <c r="D9" s="303"/>
      <c r="E9" s="303"/>
      <c r="F9" s="303"/>
      <c r="G9" s="216"/>
      <c r="H9" s="216"/>
      <c r="I9" s="213"/>
    </row>
    <row r="10" spans="1:9" ht="24" x14ac:dyDescent="0.45">
      <c r="A10" s="39" t="s">
        <v>46</v>
      </c>
      <c r="B10" s="304" t="s">
        <v>562</v>
      </c>
      <c r="C10" s="304"/>
      <c r="D10" s="304"/>
      <c r="E10" s="304"/>
      <c r="F10" s="304"/>
      <c r="G10" s="216"/>
      <c r="H10" s="216"/>
      <c r="I10" s="213"/>
    </row>
    <row r="11" spans="1:9" ht="24" x14ac:dyDescent="0.45">
      <c r="A11" s="38" t="s">
        <v>45</v>
      </c>
      <c r="B11" s="299">
        <v>43020</v>
      </c>
      <c r="C11" s="299"/>
      <c r="D11" s="299"/>
      <c r="E11" s="299"/>
      <c r="F11" s="299"/>
      <c r="G11" s="216"/>
      <c r="H11" s="216"/>
      <c r="I11" s="213"/>
    </row>
    <row r="12" spans="1:9" ht="24" x14ac:dyDescent="0.45">
      <c r="A12" s="38" t="s">
        <v>276</v>
      </c>
      <c r="B12" s="292">
        <f>D505</f>
        <v>0.91304347826086951</v>
      </c>
      <c r="C12" s="292"/>
      <c r="D12" s="292"/>
      <c r="E12" s="292"/>
      <c r="F12" s="292"/>
      <c r="G12" s="216"/>
      <c r="H12" s="216"/>
      <c r="I12" s="213"/>
    </row>
    <row r="13" spans="1:9" ht="22.5" x14ac:dyDescent="0.45">
      <c r="A13" s="35"/>
      <c r="B13" s="36"/>
      <c r="C13" s="36"/>
      <c r="D13" s="293"/>
      <c r="E13" s="293"/>
      <c r="F13" s="293"/>
      <c r="G13" s="293"/>
      <c r="H13" s="293"/>
      <c r="I13" s="3"/>
    </row>
    <row r="14" spans="1:9" ht="16.5" customHeight="1" x14ac:dyDescent="0.3">
      <c r="A14" s="294" t="s">
        <v>32</v>
      </c>
      <c r="B14" s="295" t="s">
        <v>33</v>
      </c>
      <c r="C14" s="295"/>
      <c r="D14" s="295" t="s">
        <v>48</v>
      </c>
      <c r="E14" s="296" t="s">
        <v>358</v>
      </c>
      <c r="F14" s="295" t="s">
        <v>214</v>
      </c>
      <c r="G14" s="36"/>
      <c r="H14" s="36"/>
    </row>
    <row r="15" spans="1:9" ht="16.5" customHeight="1" x14ac:dyDescent="0.3">
      <c r="A15" s="294"/>
      <c r="B15" s="77" t="s">
        <v>36</v>
      </c>
      <c r="C15" s="77" t="s">
        <v>35</v>
      </c>
      <c r="D15" s="295"/>
      <c r="E15" s="296"/>
      <c r="F15" s="295"/>
      <c r="G15" s="36"/>
      <c r="H15" s="36"/>
    </row>
    <row r="16" spans="1:9" ht="18" x14ac:dyDescent="0.35">
      <c r="A16" s="287" t="s">
        <v>0</v>
      </c>
      <c r="B16" s="287"/>
      <c r="C16" s="287"/>
      <c r="D16" s="287"/>
      <c r="E16" s="287"/>
      <c r="F16" s="287"/>
      <c r="G16" s="36"/>
      <c r="H16" s="36"/>
    </row>
    <row r="17" spans="1:8" ht="18" x14ac:dyDescent="0.3">
      <c r="A17" s="182">
        <f>B11</f>
        <v>43020</v>
      </c>
      <c r="B17" s="36"/>
      <c r="C17" s="36"/>
      <c r="D17" s="36"/>
      <c r="E17" s="36"/>
      <c r="F17" s="36"/>
      <c r="G17" s="36"/>
      <c r="H17" s="36"/>
    </row>
    <row r="18" spans="1:8" ht="18" x14ac:dyDescent="0.25">
      <c r="A18" s="297" t="s">
        <v>1</v>
      </c>
      <c r="B18" s="298"/>
      <c r="C18" s="298"/>
      <c r="D18" s="298"/>
      <c r="E18" s="298"/>
      <c r="F18" s="298"/>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8" t="s">
        <v>18</v>
      </c>
      <c r="B26" s="289"/>
      <c r="C26" s="289"/>
      <c r="D26" s="289"/>
      <c r="E26" s="289"/>
      <c r="F26" s="289"/>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142.5" customHeight="1" x14ac:dyDescent="0.25">
      <c r="A32" s="169" t="s">
        <v>166</v>
      </c>
      <c r="B32" s="170">
        <v>0</v>
      </c>
      <c r="C32" s="170"/>
      <c r="D32" s="156" t="s">
        <v>650</v>
      </c>
      <c r="E32" s="168" t="s">
        <v>625</v>
      </c>
      <c r="F32" s="147"/>
      <c r="G32" s="172"/>
    </row>
    <row r="33" spans="1:7" ht="45" x14ac:dyDescent="0.25">
      <c r="A33" s="99" t="s">
        <v>11</v>
      </c>
      <c r="B33" s="170">
        <v>2</v>
      </c>
      <c r="C33" s="217" t="str">
        <f>IF(B33=0, -5, "0")</f>
        <v>0</v>
      </c>
      <c r="D33" s="129" t="s">
        <v>627</v>
      </c>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87" t="s">
        <v>137</v>
      </c>
      <c r="B43" s="287"/>
      <c r="C43" s="287"/>
      <c r="D43" s="287"/>
      <c r="E43" s="287"/>
      <c r="F43" s="287"/>
    </row>
    <row r="44" spans="1:7" x14ac:dyDescent="0.25">
      <c r="A44" s="183">
        <f>B11</f>
        <v>43020</v>
      </c>
      <c r="B44" s="6"/>
      <c r="C44" s="7"/>
      <c r="D44" s="6"/>
    </row>
    <row r="45" spans="1:7" ht="16.5" x14ac:dyDescent="0.25">
      <c r="A45" s="290" t="s">
        <v>63</v>
      </c>
      <c r="B45" s="291"/>
      <c r="C45" s="291"/>
      <c r="D45" s="291"/>
      <c r="E45" s="291"/>
      <c r="F45" s="291"/>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8" t="s">
        <v>65</v>
      </c>
      <c r="B57" s="289"/>
      <c r="C57" s="289"/>
      <c r="D57" s="289"/>
      <c r="E57" s="289"/>
      <c r="F57" s="289"/>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t="s">
        <v>621</v>
      </c>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t="s">
        <v>622</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36</v>
      </c>
    </row>
    <row r="82" spans="1:6" x14ac:dyDescent="0.25">
      <c r="A82" s="19" t="s">
        <v>37</v>
      </c>
      <c r="B82" s="20"/>
      <c r="C82" s="21"/>
      <c r="D82" s="63">
        <f>D81/(COUNT(B58:C80)*2)</f>
        <v>1</v>
      </c>
    </row>
    <row r="83" spans="1:6" x14ac:dyDescent="0.25">
      <c r="A83" s="9"/>
      <c r="B83" s="6"/>
      <c r="C83" s="7"/>
      <c r="D83" s="6"/>
    </row>
    <row r="84" spans="1:6" ht="18" x14ac:dyDescent="0.25">
      <c r="A84" s="288" t="s">
        <v>25</v>
      </c>
      <c r="B84" s="289"/>
      <c r="C84" s="289"/>
      <c r="D84" s="289"/>
      <c r="E84" s="289"/>
      <c r="F84" s="289"/>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66</v>
      </c>
    </row>
    <row r="97" spans="1:6" ht="18" x14ac:dyDescent="0.25">
      <c r="A97" s="78" t="s">
        <v>224</v>
      </c>
      <c r="B97" s="84"/>
      <c r="C97" s="85"/>
      <c r="D97" s="82">
        <f>D96/(COUNT(B85:C91,B46:C53,B58:C80)*2)</f>
        <v>1</v>
      </c>
    </row>
    <row r="98" spans="1:6" x14ac:dyDescent="0.25">
      <c r="A98" s="5"/>
      <c r="B98" s="6"/>
      <c r="C98" s="7"/>
      <c r="D98" s="6"/>
    </row>
    <row r="99" spans="1:6" ht="18" x14ac:dyDescent="0.35">
      <c r="A99" s="287" t="s">
        <v>129</v>
      </c>
      <c r="B99" s="287"/>
      <c r="C99" s="287"/>
      <c r="D99" s="287"/>
      <c r="E99" s="287"/>
      <c r="F99" s="287"/>
    </row>
    <row r="100" spans="1:6" x14ac:dyDescent="0.25">
      <c r="A100" s="183">
        <f>B11</f>
        <v>43020</v>
      </c>
      <c r="B100" s="6"/>
      <c r="C100" s="7"/>
      <c r="D100" s="6"/>
    </row>
    <row r="101" spans="1:6" ht="16.5" x14ac:dyDescent="0.25">
      <c r="A101" s="290" t="s">
        <v>63</v>
      </c>
      <c r="B101" s="291"/>
      <c r="C101" s="291"/>
      <c r="D101" s="291"/>
      <c r="E101" s="291"/>
      <c r="F101" s="291"/>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8" t="s">
        <v>133</v>
      </c>
      <c r="B113" s="289"/>
      <c r="C113" s="289"/>
      <c r="D113" s="289"/>
      <c r="E113" s="289"/>
      <c r="F113" s="289"/>
    </row>
    <row r="114" spans="1:6" x14ac:dyDescent="0.25">
      <c r="A114" s="169" t="s">
        <v>314</v>
      </c>
      <c r="B114" s="170">
        <v>2</v>
      </c>
      <c r="C114" s="170"/>
      <c r="D114" s="168"/>
      <c r="E114" s="168"/>
      <c r="F114" s="147"/>
    </row>
    <row r="115" spans="1:6" x14ac:dyDescent="0.25">
      <c r="A115" s="18" t="s">
        <v>294</v>
      </c>
      <c r="B115" s="170">
        <v>1</v>
      </c>
      <c r="C115" s="170"/>
      <c r="D115" s="143" t="s">
        <v>639</v>
      </c>
      <c r="E115" s="143"/>
      <c r="F115" s="147"/>
    </row>
    <row r="116" spans="1:6" ht="30" x14ac:dyDescent="0.25">
      <c r="A116" s="18" t="s">
        <v>71</v>
      </c>
      <c r="B116" s="170">
        <v>1</v>
      </c>
      <c r="C116" s="170"/>
      <c r="D116" s="143" t="s">
        <v>624</v>
      </c>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62" customHeight="1" x14ac:dyDescent="0.35">
      <c r="A127" s="76" t="s">
        <v>173</v>
      </c>
      <c r="B127" s="170">
        <v>0</v>
      </c>
      <c r="C127" s="217">
        <f>IF(B127=0, -5, "0")</f>
        <v>-5</v>
      </c>
      <c r="D127" s="168" t="s">
        <v>651</v>
      </c>
      <c r="E127" s="168" t="s">
        <v>638</v>
      </c>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31</v>
      </c>
    </row>
    <row r="135" spans="1:6" x14ac:dyDescent="0.25">
      <c r="A135" s="19" t="s">
        <v>37</v>
      </c>
      <c r="B135" s="20"/>
      <c r="C135" s="21"/>
      <c r="D135" s="63">
        <f>D134/(COUNT(B114:C133)*2)</f>
        <v>0.73809523809523814</v>
      </c>
    </row>
    <row r="136" spans="1:6" x14ac:dyDescent="0.25">
      <c r="A136" s="9"/>
      <c r="B136" s="6"/>
      <c r="C136" s="7"/>
      <c r="D136" s="6"/>
    </row>
    <row r="137" spans="1:6" ht="18" x14ac:dyDescent="0.25">
      <c r="A137" s="288" t="s">
        <v>73</v>
      </c>
      <c r="B137" s="289"/>
      <c r="C137" s="289"/>
      <c r="D137" s="289"/>
      <c r="E137" s="289"/>
      <c r="F137" s="289"/>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45" x14ac:dyDescent="0.35">
      <c r="A141" s="83" t="s">
        <v>55</v>
      </c>
      <c r="B141" s="170">
        <v>1</v>
      </c>
      <c r="C141" s="217" t="str">
        <f>IF(B141=0, -5, "0")</f>
        <v>0</v>
      </c>
      <c r="D141" s="12" t="s">
        <v>648</v>
      </c>
      <c r="E141" s="168"/>
      <c r="F141" s="147"/>
    </row>
    <row r="142" spans="1:6" ht="16.5" x14ac:dyDescent="0.3">
      <c r="A142" s="53" t="s">
        <v>149</v>
      </c>
      <c r="B142" s="170">
        <v>2</v>
      </c>
      <c r="C142" s="170"/>
      <c r="D142" s="149"/>
      <c r="E142" s="147"/>
      <c r="F142" s="147"/>
    </row>
    <row r="143" spans="1:6" ht="18" x14ac:dyDescent="0.35">
      <c r="A143" s="83" t="s">
        <v>536</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60</v>
      </c>
    </row>
    <row r="150" spans="1:6" ht="18" x14ac:dyDescent="0.25">
      <c r="A150" s="78" t="s">
        <v>225</v>
      </c>
      <c r="B150" s="84"/>
      <c r="C150" s="85"/>
      <c r="D150" s="82">
        <f>D149/(COUNT(B138:C144,B102:C109,B114:C133)*2)</f>
        <v>0.83333333333333337</v>
      </c>
    </row>
    <row r="151" spans="1:6" x14ac:dyDescent="0.25">
      <c r="A151" s="9"/>
      <c r="B151" s="6"/>
      <c r="C151" s="7"/>
      <c r="D151" s="6"/>
    </row>
    <row r="152" spans="1:6" ht="18" x14ac:dyDescent="0.35">
      <c r="A152" s="287" t="s">
        <v>130</v>
      </c>
      <c r="B152" s="287"/>
      <c r="C152" s="287"/>
      <c r="D152" s="287"/>
      <c r="E152" s="287"/>
      <c r="F152" s="287"/>
    </row>
    <row r="153" spans="1:6" x14ac:dyDescent="0.25">
      <c r="A153" s="183">
        <f>B11</f>
        <v>43020</v>
      </c>
      <c r="B153" s="6"/>
      <c r="C153" s="7"/>
      <c r="D153" s="59"/>
    </row>
    <row r="154" spans="1:6" ht="16.5" x14ac:dyDescent="0.25">
      <c r="A154" s="290" t="s">
        <v>63</v>
      </c>
      <c r="B154" s="291"/>
      <c r="C154" s="291"/>
      <c r="D154" s="291"/>
      <c r="E154" s="291"/>
      <c r="F154" s="291"/>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8" t="s">
        <v>134</v>
      </c>
      <c r="B166" s="289"/>
      <c r="C166" s="289"/>
      <c r="D166" s="289"/>
      <c r="E166" s="289"/>
      <c r="F166" s="289"/>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41.25" customHeight="1" x14ac:dyDescent="0.35">
      <c r="A174" s="76" t="s">
        <v>251</v>
      </c>
      <c r="B174" s="170">
        <v>1</v>
      </c>
      <c r="C174" s="217" t="str">
        <f>IF(B174=0, -5, "0")</f>
        <v>0</v>
      </c>
      <c r="D174" s="12" t="s">
        <v>652</v>
      </c>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t="s">
        <v>34</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33</v>
      </c>
    </row>
    <row r="187" spans="1:7" x14ac:dyDescent="0.25">
      <c r="A187" s="19" t="s">
        <v>37</v>
      </c>
      <c r="B187" s="20"/>
      <c r="C187" s="21"/>
      <c r="D187" s="63">
        <f>D186/(COUNT(B167:C184)*2)</f>
        <v>0.97058823529411764</v>
      </c>
    </row>
    <row r="188" spans="1:7" x14ac:dyDescent="0.25">
      <c r="A188" s="9"/>
      <c r="B188" s="6"/>
      <c r="C188" s="7"/>
      <c r="D188" s="6"/>
    </row>
    <row r="189" spans="1:7" ht="18" x14ac:dyDescent="0.25">
      <c r="A189" s="78" t="s">
        <v>139</v>
      </c>
      <c r="B189" s="84"/>
      <c r="C189" s="85"/>
      <c r="D189" s="81">
        <f>SUM(D163,D186)</f>
        <v>49</v>
      </c>
    </row>
    <row r="190" spans="1:7" ht="18" x14ac:dyDescent="0.25">
      <c r="A190" s="78" t="s">
        <v>226</v>
      </c>
      <c r="B190" s="84"/>
      <c r="C190" s="85"/>
      <c r="D190" s="82">
        <f>D189/(COUNT(B155:C162,B167:C184)*2)</f>
        <v>0.98</v>
      </c>
    </row>
    <row r="191" spans="1:7" x14ac:dyDescent="0.25">
      <c r="A191" s="9"/>
      <c r="B191" s="6"/>
      <c r="C191" s="7"/>
      <c r="D191" s="6"/>
    </row>
    <row r="192" spans="1:7" ht="18" x14ac:dyDescent="0.35">
      <c r="A192" s="287" t="s">
        <v>167</v>
      </c>
      <c r="B192" s="287"/>
      <c r="C192" s="287"/>
      <c r="D192" s="287"/>
      <c r="E192" s="287"/>
      <c r="F192" s="287"/>
    </row>
    <row r="193" spans="1:7" x14ac:dyDescent="0.25">
      <c r="A193" s="189">
        <f>B11</f>
        <v>43020</v>
      </c>
      <c r="B193" s="6"/>
      <c r="C193" s="7"/>
      <c r="D193" s="6"/>
    </row>
    <row r="194" spans="1:7" ht="18" x14ac:dyDescent="0.25">
      <c r="A194" s="288" t="s">
        <v>158</v>
      </c>
      <c r="B194" s="289"/>
      <c r="C194" s="289"/>
      <c r="D194" s="289"/>
      <c r="E194" s="289"/>
      <c r="F194" s="289"/>
    </row>
    <row r="195" spans="1:7" ht="36" x14ac:dyDescent="0.35">
      <c r="A195" s="83" t="s">
        <v>27</v>
      </c>
      <c r="B195" s="170">
        <v>2</v>
      </c>
      <c r="C195" s="217" t="str">
        <f>IF(B195=0, -5, "0")</f>
        <v>0</v>
      </c>
      <c r="D195" s="168"/>
      <c r="E195" s="147"/>
      <c r="F195" s="147"/>
    </row>
    <row r="196" spans="1:7" ht="30" x14ac:dyDescent="0.25">
      <c r="A196" s="23" t="s">
        <v>57</v>
      </c>
      <c r="B196" s="170">
        <v>1</v>
      </c>
      <c r="C196" s="170"/>
      <c r="D196" s="168" t="s">
        <v>610</v>
      </c>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t="s">
        <v>34</v>
      </c>
      <c r="C205" s="170"/>
      <c r="D205" s="168"/>
      <c r="E205" s="147"/>
      <c r="F205" s="147"/>
    </row>
    <row r="206" spans="1:7" x14ac:dyDescent="0.25">
      <c r="A206" s="19" t="s">
        <v>38</v>
      </c>
      <c r="B206" s="19"/>
      <c r="C206" s="19"/>
      <c r="D206" s="19">
        <f>SUM(B195:C205)</f>
        <v>19</v>
      </c>
    </row>
    <row r="207" spans="1:7" x14ac:dyDescent="0.25">
      <c r="A207" s="19" t="s">
        <v>37</v>
      </c>
      <c r="B207" s="20"/>
      <c r="C207" s="21"/>
      <c r="D207" s="63">
        <f>D206/(COUNT(B195:C205)*2)</f>
        <v>0.95</v>
      </c>
    </row>
    <row r="208" spans="1:7" x14ac:dyDescent="0.25">
      <c r="A208" s="9"/>
      <c r="B208" s="6"/>
      <c r="C208" s="7"/>
      <c r="D208" s="6"/>
    </row>
    <row r="209" spans="1:7" ht="18" x14ac:dyDescent="0.25">
      <c r="A209" s="288" t="s">
        <v>76</v>
      </c>
      <c r="B209" s="289"/>
      <c r="C209" s="289"/>
      <c r="D209" s="289"/>
      <c r="E209" s="289"/>
      <c r="F209" s="289"/>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ht="95.25" customHeight="1" x14ac:dyDescent="0.25">
      <c r="A212" s="18" t="s">
        <v>192</v>
      </c>
      <c r="B212" s="170">
        <v>1</v>
      </c>
      <c r="C212" s="170"/>
      <c r="D212" s="143" t="s">
        <v>653</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ht="30" x14ac:dyDescent="0.25">
      <c r="A218" s="18" t="s">
        <v>188</v>
      </c>
      <c r="B218" s="170">
        <v>1</v>
      </c>
      <c r="C218" s="170"/>
      <c r="D218" s="168" t="s">
        <v>617</v>
      </c>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4.5" customHeight="1" x14ac:dyDescent="0.25">
      <c r="A222" s="108" t="s">
        <v>72</v>
      </c>
      <c r="B222" s="170">
        <v>0</v>
      </c>
      <c r="C222" s="217">
        <f>IF(B222=0, -5, "0")</f>
        <v>-5</v>
      </c>
      <c r="D222" s="168" t="s">
        <v>654</v>
      </c>
      <c r="E222" s="168" t="s">
        <v>655</v>
      </c>
      <c r="F222" s="147"/>
    </row>
    <row r="223" spans="1:7" ht="18" x14ac:dyDescent="0.35">
      <c r="A223" s="48" t="s">
        <v>289</v>
      </c>
      <c r="B223" s="170">
        <v>2</v>
      </c>
      <c r="C223" s="170"/>
      <c r="D223" s="168"/>
      <c r="E223" s="160"/>
      <c r="F223" s="147"/>
      <c r="G223" s="172"/>
    </row>
    <row r="224" spans="1:7" ht="16.5" x14ac:dyDescent="0.25">
      <c r="A224" s="107" t="s">
        <v>168</v>
      </c>
      <c r="B224" s="170">
        <v>1</v>
      </c>
      <c r="C224" s="218" t="str">
        <f>IF(B224=0, -5, "0")</f>
        <v>0</v>
      </c>
      <c r="D224" s="146" t="s">
        <v>613</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28</v>
      </c>
    </row>
    <row r="230" spans="1:6" x14ac:dyDescent="0.25">
      <c r="A230" s="19" t="s">
        <v>37</v>
      </c>
      <c r="B230" s="20"/>
      <c r="C230" s="21"/>
      <c r="D230" s="63">
        <f>D229/(COUNT(B210:C228)*2)</f>
        <v>0.7</v>
      </c>
    </row>
    <row r="231" spans="1:6" x14ac:dyDescent="0.25">
      <c r="A231" s="9"/>
      <c r="B231" s="6"/>
      <c r="C231" s="7"/>
      <c r="D231" s="6"/>
    </row>
    <row r="232" spans="1:6" ht="18" x14ac:dyDescent="0.25">
      <c r="A232" s="288" t="s">
        <v>191</v>
      </c>
      <c r="B232" s="289"/>
      <c r="C232" s="289"/>
      <c r="D232" s="289"/>
      <c r="E232" s="289"/>
      <c r="F232" s="289"/>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656</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4">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63</v>
      </c>
    </row>
    <row r="246" spans="1:6" ht="18" x14ac:dyDescent="0.25">
      <c r="A246" s="103" t="s">
        <v>227</v>
      </c>
      <c r="B246" s="104"/>
      <c r="C246" s="105"/>
      <c r="D246" s="106">
        <f>D245/(COUNT(B210:C228,B233:C240,B195:C205)*2)</f>
        <v>0.82894736842105265</v>
      </c>
    </row>
    <row r="247" spans="1:6" s="3" customFormat="1" ht="18" x14ac:dyDescent="0.25">
      <c r="A247" s="45"/>
      <c r="B247" s="46"/>
      <c r="C247" s="46"/>
      <c r="D247" s="47"/>
    </row>
    <row r="248" spans="1:6" s="3" customFormat="1" ht="18" x14ac:dyDescent="0.35">
      <c r="A248" s="287" t="s">
        <v>78</v>
      </c>
      <c r="B248" s="287"/>
      <c r="C248" s="287"/>
      <c r="D248" s="287"/>
      <c r="E248" s="287"/>
      <c r="F248" s="287"/>
    </row>
    <row r="249" spans="1:6" s="3" customFormat="1" x14ac:dyDescent="0.25">
      <c r="A249" s="183">
        <f>B11</f>
        <v>43020</v>
      </c>
      <c r="B249" s="6"/>
      <c r="C249" s="7"/>
      <c r="D249" s="6"/>
    </row>
    <row r="250" spans="1:6" s="3" customFormat="1" ht="18" x14ac:dyDescent="0.25">
      <c r="A250" s="288" t="s">
        <v>79</v>
      </c>
      <c r="B250" s="289"/>
      <c r="C250" s="289"/>
      <c r="D250" s="289"/>
      <c r="E250" s="289"/>
      <c r="F250" s="289"/>
    </row>
    <row r="251" spans="1:6" s="3" customFormat="1" ht="36" x14ac:dyDescent="0.35">
      <c r="A251" s="83" t="s">
        <v>27</v>
      </c>
      <c r="B251" s="170">
        <v>2</v>
      </c>
      <c r="C251" s="217" t="str">
        <f>IF(B251=0, -5, "0")</f>
        <v>0</v>
      </c>
      <c r="D251" s="168"/>
      <c r="E251" s="173"/>
      <c r="F251" s="173"/>
    </row>
    <row r="252" spans="1:6" s="3" customFormat="1" ht="25.5" customHeight="1" x14ac:dyDescent="0.25">
      <c r="A252" s="23" t="s">
        <v>148</v>
      </c>
      <c r="B252" s="170">
        <v>2</v>
      </c>
      <c r="C252" s="170"/>
      <c r="D252" s="143" t="s">
        <v>671</v>
      </c>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6.75" customHeight="1" x14ac:dyDescent="0.25">
      <c r="A257" s="33" t="s">
        <v>193</v>
      </c>
      <c r="B257" s="170">
        <v>1</v>
      </c>
      <c r="C257" s="170"/>
      <c r="D257" s="155" t="s">
        <v>670</v>
      </c>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88" t="s">
        <v>81</v>
      </c>
      <c r="B266" s="289"/>
      <c r="C266" s="289"/>
      <c r="D266" s="289"/>
      <c r="E266" s="289"/>
      <c r="F266" s="289"/>
    </row>
    <row r="267" spans="1:6" s="3" customFormat="1" x14ac:dyDescent="0.25">
      <c r="A267" s="152" t="s">
        <v>657</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1</v>
      </c>
      <c r="C278" s="171"/>
      <c r="D278" s="164" t="s">
        <v>643</v>
      </c>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77">
        <v>1</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0.96551724137931039</v>
      </c>
    </row>
    <row r="290" spans="1:7" s="3" customFormat="1" ht="18" x14ac:dyDescent="0.25">
      <c r="A290" s="45"/>
      <c r="B290" s="46"/>
      <c r="C290" s="46"/>
      <c r="D290" s="47"/>
    </row>
    <row r="291" spans="1:7" ht="18" x14ac:dyDescent="0.35">
      <c r="A291" s="287" t="s">
        <v>4</v>
      </c>
      <c r="B291" s="287"/>
      <c r="C291" s="287"/>
      <c r="D291" s="287"/>
      <c r="E291" s="287"/>
      <c r="F291" s="287"/>
    </row>
    <row r="292" spans="1:7" x14ac:dyDescent="0.25">
      <c r="A292" s="192">
        <f>B11</f>
        <v>43020</v>
      </c>
      <c r="B292" s="6"/>
      <c r="C292" s="7"/>
      <c r="D292" s="59"/>
    </row>
    <row r="293" spans="1:7" ht="18" x14ac:dyDescent="0.25">
      <c r="A293" s="288" t="s">
        <v>19</v>
      </c>
      <c r="B293" s="289"/>
      <c r="C293" s="289"/>
      <c r="D293" s="289"/>
      <c r="E293" s="289"/>
      <c r="F293" s="289"/>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217"/>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8" t="s">
        <v>122</v>
      </c>
      <c r="B305" s="289"/>
      <c r="C305" s="289"/>
      <c r="D305" s="289"/>
      <c r="E305" s="289"/>
      <c r="F305" s="289"/>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ht="30" x14ac:dyDescent="0.25">
      <c r="A310" s="169" t="s">
        <v>108</v>
      </c>
      <c r="B310" s="171">
        <v>1</v>
      </c>
      <c r="C310" s="170"/>
      <c r="D310" s="156" t="s">
        <v>632</v>
      </c>
      <c r="E310" s="168"/>
      <c r="F310" s="147"/>
    </row>
    <row r="311" spans="1:6" ht="46.5" x14ac:dyDescent="0.35">
      <c r="A311" s="76" t="s">
        <v>61</v>
      </c>
      <c r="B311" s="171">
        <v>1</v>
      </c>
      <c r="C311" s="217" t="str">
        <f>IF(B311=0, -5, "0")</f>
        <v>0</v>
      </c>
      <c r="D311" s="157" t="s">
        <v>633</v>
      </c>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87" t="s">
        <v>21</v>
      </c>
      <c r="B324" s="287"/>
      <c r="C324" s="287"/>
      <c r="D324" s="287"/>
      <c r="E324" s="287"/>
      <c r="F324" s="287"/>
    </row>
    <row r="325" spans="1:9" x14ac:dyDescent="0.25">
      <c r="A325" s="193">
        <f>B11</f>
        <v>43020</v>
      </c>
      <c r="B325" s="6"/>
      <c r="C325" s="7"/>
      <c r="D325" s="6"/>
    </row>
    <row r="326" spans="1:9" ht="18" x14ac:dyDescent="0.25">
      <c r="A326" s="288" t="s">
        <v>12</v>
      </c>
      <c r="B326" s="289"/>
      <c r="C326" s="289"/>
      <c r="D326" s="289"/>
      <c r="E326" s="289"/>
      <c r="F326" s="289"/>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88" t="s">
        <v>25</v>
      </c>
      <c r="B339" s="289"/>
      <c r="C339" s="289"/>
      <c r="D339" s="289"/>
      <c r="E339" s="289"/>
      <c r="F339" s="289"/>
    </row>
    <row r="340" spans="1:6" x14ac:dyDescent="0.25">
      <c r="A340" s="169" t="s">
        <v>110</v>
      </c>
      <c r="B340" s="170">
        <v>2</v>
      </c>
      <c r="C340" s="170"/>
      <c r="D340" s="168"/>
      <c r="E340" s="147"/>
      <c r="F340" s="147"/>
    </row>
    <row r="341" spans="1:6" ht="31.5" x14ac:dyDescent="0.35">
      <c r="A341" s="76" t="s">
        <v>7</v>
      </c>
      <c r="B341" s="170">
        <v>0</v>
      </c>
      <c r="C341" s="217">
        <f>IF(B341=0, -5, "0")</f>
        <v>-5</v>
      </c>
      <c r="D341" s="168" t="s">
        <v>658</v>
      </c>
      <c r="E341" s="146" t="s">
        <v>649</v>
      </c>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ht="30" x14ac:dyDescent="0.25">
      <c r="A344" s="24" t="s">
        <v>111</v>
      </c>
      <c r="B344" s="170">
        <v>1</v>
      </c>
      <c r="C344" s="170"/>
      <c r="D344" s="143" t="s">
        <v>630</v>
      </c>
      <c r="E344" s="147"/>
      <c r="F344" s="147"/>
    </row>
    <row r="345" spans="1:6" ht="45" x14ac:dyDescent="0.25">
      <c r="A345" s="101" t="s">
        <v>287</v>
      </c>
      <c r="B345" s="170">
        <v>1</v>
      </c>
      <c r="C345" s="154"/>
      <c r="D345" s="134">
        <v>0.7</v>
      </c>
      <c r="E345" s="102"/>
      <c r="F345" s="102"/>
    </row>
    <row r="346" spans="1:6" x14ac:dyDescent="0.25">
      <c r="A346" s="19" t="s">
        <v>38</v>
      </c>
      <c r="B346" s="19"/>
      <c r="C346" s="19"/>
      <c r="D346" s="19">
        <f>SUM(B340:C344)</f>
        <v>2</v>
      </c>
    </row>
    <row r="347" spans="1:6" x14ac:dyDescent="0.25">
      <c r="A347" s="19" t="s">
        <v>37</v>
      </c>
      <c r="B347" s="20"/>
      <c r="C347" s="21"/>
      <c r="D347" s="63">
        <f>D346/(COUNT(B340:C344)*2)</f>
        <v>0.16666666666666666</v>
      </c>
    </row>
    <row r="348" spans="1:6" x14ac:dyDescent="0.25">
      <c r="A348" s="8"/>
      <c r="B348" s="7"/>
      <c r="C348" s="7"/>
      <c r="D348" s="7"/>
    </row>
    <row r="349" spans="1:6" ht="18" x14ac:dyDescent="0.25">
      <c r="A349" s="78" t="s">
        <v>42</v>
      </c>
      <c r="B349" s="84"/>
      <c r="C349" s="85"/>
      <c r="D349" s="81">
        <f>SUM(D346,D336)</f>
        <v>20</v>
      </c>
    </row>
    <row r="350" spans="1:6" ht="18" x14ac:dyDescent="0.25">
      <c r="A350" s="78" t="s">
        <v>230</v>
      </c>
      <c r="B350" s="84"/>
      <c r="C350" s="85"/>
      <c r="D350" s="212">
        <f>D349/(COUNT(B340:C344,B327:C335)*2)</f>
        <v>0.66666666666666663</v>
      </c>
    </row>
    <row r="351" spans="1:6" x14ac:dyDescent="0.25">
      <c r="A351" s="9"/>
      <c r="B351" s="6"/>
      <c r="C351" s="7"/>
      <c r="D351" s="6"/>
    </row>
    <row r="352" spans="1:6" ht="18" x14ac:dyDescent="0.35">
      <c r="A352" s="287" t="s">
        <v>8</v>
      </c>
      <c r="B352" s="287"/>
      <c r="C352" s="287"/>
      <c r="D352" s="287"/>
      <c r="E352" s="287"/>
      <c r="F352" s="287"/>
    </row>
    <row r="353" spans="1:6" x14ac:dyDescent="0.25">
      <c r="A353" s="183">
        <f>B11</f>
        <v>43020</v>
      </c>
      <c r="B353" s="6"/>
      <c r="C353" s="7"/>
      <c r="D353" s="59"/>
    </row>
    <row r="354" spans="1:6" ht="16.5" x14ac:dyDescent="0.25">
      <c r="A354" s="290" t="s">
        <v>113</v>
      </c>
      <c r="B354" s="291"/>
      <c r="C354" s="291"/>
      <c r="D354" s="291"/>
      <c r="E354" s="291"/>
      <c r="F354" s="291"/>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1</v>
      </c>
      <c r="C361" s="138"/>
      <c r="D361" s="10" t="s">
        <v>623</v>
      </c>
      <c r="E361" s="147"/>
      <c r="F361" s="147"/>
    </row>
    <row r="362" spans="1:6" ht="79.5" customHeight="1" x14ac:dyDescent="0.25">
      <c r="A362" s="23" t="s">
        <v>27</v>
      </c>
      <c r="B362" s="170">
        <v>1</v>
      </c>
      <c r="C362" s="170"/>
      <c r="D362" s="10" t="s">
        <v>659</v>
      </c>
      <c r="E362" s="147"/>
      <c r="F362" s="147"/>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88" t="s">
        <v>25</v>
      </c>
      <c r="B366" s="289"/>
      <c r="C366" s="289"/>
      <c r="D366" s="289"/>
      <c r="E366" s="289"/>
      <c r="F366" s="289"/>
    </row>
    <row r="367" spans="1:6" x14ac:dyDescent="0.25">
      <c r="A367" s="169" t="s">
        <v>314</v>
      </c>
      <c r="B367" s="171">
        <v>2</v>
      </c>
      <c r="C367" s="171"/>
      <c r="D367" s="152"/>
      <c r="E367" s="147"/>
      <c r="F367" s="147"/>
    </row>
    <row r="368" spans="1:6" ht="71.25" customHeight="1" x14ac:dyDescent="0.25">
      <c r="A368" s="18" t="s">
        <v>105</v>
      </c>
      <c r="B368" s="171">
        <v>0</v>
      </c>
      <c r="C368" s="170"/>
      <c r="D368" s="143" t="s">
        <v>661</v>
      </c>
      <c r="E368" s="143" t="s">
        <v>645</v>
      </c>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88" t="s">
        <v>124</v>
      </c>
      <c r="B382" s="289"/>
      <c r="C382" s="289"/>
      <c r="D382" s="289"/>
      <c r="E382" s="289"/>
      <c r="F382" s="289"/>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8" t="s">
        <v>29</v>
      </c>
      <c r="B391" s="289"/>
      <c r="C391" s="289"/>
      <c r="D391" s="289"/>
      <c r="E391" s="289"/>
      <c r="F391" s="289"/>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58</v>
      </c>
    </row>
    <row r="403" spans="1:6" ht="18" x14ac:dyDescent="0.25">
      <c r="A403" s="78" t="s">
        <v>231</v>
      </c>
      <c r="B403" s="84"/>
      <c r="C403" s="85"/>
      <c r="D403" s="82">
        <f>D402/(COUNT(B392:C397,B367:C378,B383:C387,B355:C362)*2)</f>
        <v>0.93548387096774188</v>
      </c>
      <c r="E403" s="172"/>
    </row>
    <row r="404" spans="1:6" x14ac:dyDescent="0.25">
      <c r="A404" s="5"/>
      <c r="B404" s="6"/>
      <c r="C404" s="7"/>
      <c r="D404" s="6"/>
    </row>
    <row r="405" spans="1:6" ht="18" x14ac:dyDescent="0.35">
      <c r="A405" s="287" t="s">
        <v>125</v>
      </c>
      <c r="B405" s="287"/>
      <c r="C405" s="287"/>
      <c r="D405" s="287"/>
      <c r="E405" s="287"/>
      <c r="F405" s="287"/>
    </row>
    <row r="406" spans="1:6" x14ac:dyDescent="0.25">
      <c r="A406" s="192">
        <f>B11</f>
        <v>43020</v>
      </c>
      <c r="B406" s="6"/>
      <c r="C406" s="7"/>
      <c r="D406" s="6"/>
    </row>
    <row r="407" spans="1:6" ht="16.5" x14ac:dyDescent="0.25">
      <c r="A407" s="290" t="s">
        <v>19</v>
      </c>
      <c r="B407" s="291"/>
      <c r="C407" s="291"/>
      <c r="D407" s="291"/>
      <c r="E407" s="291"/>
      <c r="F407" s="291"/>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0" t="s">
        <v>122</v>
      </c>
      <c r="B418" s="291"/>
      <c r="C418" s="291"/>
      <c r="D418" s="291"/>
      <c r="E418" s="291"/>
      <c r="F418" s="291"/>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287" t="s">
        <v>374</v>
      </c>
      <c r="B435" s="287"/>
      <c r="C435" s="287"/>
      <c r="D435" s="287"/>
      <c r="E435" s="287"/>
      <c r="F435" s="287"/>
    </row>
    <row r="436" spans="1:7" x14ac:dyDescent="0.25">
      <c r="A436" s="195">
        <f>+B11</f>
        <v>43020</v>
      </c>
      <c r="B436" s="6"/>
      <c r="C436" s="7"/>
      <c r="D436" s="6"/>
    </row>
    <row r="437" spans="1:7" ht="18" x14ac:dyDescent="0.25">
      <c r="A437" s="288" t="s">
        <v>375</v>
      </c>
      <c r="B437" s="289"/>
      <c r="C437" s="289"/>
      <c r="D437" s="289"/>
      <c r="E437" s="289"/>
      <c r="F437" s="289"/>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540</v>
      </c>
      <c r="B440" s="170">
        <v>2</v>
      </c>
      <c r="C440" s="171"/>
      <c r="D440" s="147"/>
      <c r="E440" s="173"/>
      <c r="F440" s="147"/>
    </row>
    <row r="441" spans="1:7" ht="16.5" x14ac:dyDescent="0.3">
      <c r="A441" s="48" t="s">
        <v>195</v>
      </c>
      <c r="B441" s="170">
        <v>1</v>
      </c>
      <c r="C441" s="171"/>
      <c r="D441" s="146" t="s">
        <v>643</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88" t="s">
        <v>31</v>
      </c>
      <c r="B444" s="289"/>
      <c r="C444" s="289"/>
      <c r="D444" s="289"/>
      <c r="E444" s="289"/>
      <c r="F444" s="289"/>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1</v>
      </c>
      <c r="C447" s="154"/>
      <c r="D447" s="134">
        <v>0.8</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87" t="s">
        <v>180</v>
      </c>
      <c r="B454" s="287"/>
      <c r="C454" s="287"/>
      <c r="D454" s="287"/>
      <c r="E454" s="287"/>
      <c r="F454" s="287"/>
    </row>
    <row r="455" spans="1:6" x14ac:dyDescent="0.25">
      <c r="A455" s="15"/>
      <c r="B455" s="6"/>
      <c r="C455" s="7"/>
      <c r="D455" s="6"/>
    </row>
    <row r="456" spans="1:6" x14ac:dyDescent="0.25">
      <c r="A456" s="22" t="s">
        <v>15</v>
      </c>
      <c r="B456" s="170">
        <v>2</v>
      </c>
      <c r="C456" s="170"/>
      <c r="D456" s="168"/>
      <c r="E456" s="147"/>
      <c r="F456" s="147"/>
    </row>
    <row r="457" spans="1:6" ht="30" x14ac:dyDescent="0.25">
      <c r="A457" s="32" t="s">
        <v>245</v>
      </c>
      <c r="B457" s="170">
        <v>1</v>
      </c>
      <c r="C457" s="170"/>
      <c r="D457" s="146" t="s">
        <v>666</v>
      </c>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4">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7" t="s">
        <v>87</v>
      </c>
      <c r="B464" s="287"/>
      <c r="C464" s="287"/>
      <c r="D464" s="287"/>
      <c r="E464" s="287"/>
      <c r="F464" s="287"/>
    </row>
    <row r="465" spans="1:7" x14ac:dyDescent="0.25">
      <c r="A465" s="15"/>
      <c r="B465" s="6"/>
      <c r="C465" s="7"/>
      <c r="D465" s="6"/>
    </row>
    <row r="466" spans="1:7" ht="105" x14ac:dyDescent="0.25">
      <c r="A466" s="32" t="s">
        <v>288</v>
      </c>
      <c r="B466" s="171">
        <v>1</v>
      </c>
      <c r="C466" s="171"/>
      <c r="D466" s="146" t="s">
        <v>660</v>
      </c>
      <c r="E466" s="173"/>
      <c r="F466" s="147"/>
    </row>
    <row r="467" spans="1:7" ht="28.5" customHeight="1" x14ac:dyDescent="0.3">
      <c r="A467" s="181" t="s">
        <v>306</v>
      </c>
      <c r="B467" s="171" t="s">
        <v>34</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3</v>
      </c>
    </row>
    <row r="471" spans="1:7" x14ac:dyDescent="0.25">
      <c r="A471" s="19" t="s">
        <v>37</v>
      </c>
      <c r="B471" s="20"/>
      <c r="C471" s="21"/>
      <c r="D471" s="63">
        <f>D470/(COUNT(B466:C468)*2)</f>
        <v>0.75</v>
      </c>
    </row>
    <row r="472" spans="1:7" x14ac:dyDescent="0.25">
      <c r="A472" s="14"/>
      <c r="B472" s="6"/>
      <c r="C472" s="7"/>
      <c r="D472" s="6"/>
    </row>
    <row r="473" spans="1:7" ht="18" x14ac:dyDescent="0.35">
      <c r="A473" s="287" t="s">
        <v>151</v>
      </c>
      <c r="B473" s="287"/>
      <c r="C473" s="287"/>
      <c r="D473" s="287"/>
      <c r="E473" s="287"/>
      <c r="F473" s="287"/>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ht="30" x14ac:dyDescent="0.25">
      <c r="A483" s="18" t="s">
        <v>88</v>
      </c>
      <c r="B483" s="170">
        <v>1</v>
      </c>
      <c r="C483" s="170"/>
      <c r="D483" s="168" t="s">
        <v>611</v>
      </c>
      <c r="E483" s="147"/>
      <c r="F483" s="147"/>
    </row>
    <row r="484" spans="1:7" ht="30" x14ac:dyDescent="0.25">
      <c r="A484" s="169" t="s">
        <v>257</v>
      </c>
      <c r="B484" s="170">
        <v>2</v>
      </c>
      <c r="C484" s="170"/>
      <c r="D484" s="168"/>
      <c r="E484" s="147"/>
      <c r="F484" s="147"/>
    </row>
    <row r="485" spans="1:7" ht="30" x14ac:dyDescent="0.25">
      <c r="A485" s="169" t="s">
        <v>210</v>
      </c>
      <c r="B485" s="170" t="s">
        <v>34</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t="s">
        <v>34</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13</v>
      </c>
    </row>
    <row r="492" spans="1:7" x14ac:dyDescent="0.25">
      <c r="A492" s="19" t="s">
        <v>37</v>
      </c>
      <c r="B492" s="20"/>
      <c r="C492" s="21"/>
      <c r="D492" s="63">
        <f>D491/(COUNT(B475:C489)*2)</f>
        <v>0.9285714285714286</v>
      </c>
    </row>
    <row r="493" spans="1:7" x14ac:dyDescent="0.25">
      <c r="A493" s="9"/>
      <c r="B493" s="6"/>
      <c r="C493" s="7"/>
      <c r="D493" s="6"/>
    </row>
    <row r="494" spans="1:7" ht="18" x14ac:dyDescent="0.35">
      <c r="A494" s="287" t="s">
        <v>152</v>
      </c>
      <c r="B494" s="287"/>
      <c r="C494" s="287"/>
      <c r="D494" s="287"/>
      <c r="E494" s="287"/>
      <c r="F494" s="287"/>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0.96666666666666667</v>
      </c>
    </row>
    <row r="504" spans="1:6" ht="22.5" x14ac:dyDescent="0.3">
      <c r="A504" s="71" t="s">
        <v>47</v>
      </c>
      <c r="B504" s="72"/>
      <c r="C504" s="73"/>
      <c r="D504" s="74">
        <f>SUM(D500,D491,D461,D451,D402,D349,D321,D40,D470,D288,D245,D149,D432,D189,D96)</f>
        <v>504</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0.91304347826086951</v>
      </c>
    </row>
  </sheetData>
  <sheetProtection algorithmName="SHA-512" hashValue="L5Y+FC0Sg6xqXONiJ0X5yho9trcOe6RAy1oPf+K3lFe5EWh7TP2mExztZ+5UwOQwQaNMENT1fwo4qb1ufRRLag==" saltValue="Gydn2AKOrdW4htJdTflbw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0" verticalDpi="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59" zoomScale="82" zoomScaleNormal="82" workbookViewId="0">
      <selection activeCell="A174" sqref="A17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7"/>
      <c r="E1" s="317"/>
      <c r="F1" s="317"/>
      <c r="G1" s="317"/>
      <c r="H1" s="317"/>
      <c r="I1" s="317"/>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1" t="s">
        <v>52</v>
      </c>
      <c r="B6" s="301"/>
      <c r="C6" s="301"/>
      <c r="D6" s="301"/>
      <c r="E6" s="301"/>
      <c r="F6" s="301"/>
      <c r="G6" s="216"/>
      <c r="H6" s="216"/>
      <c r="I6" s="216"/>
    </row>
    <row r="7" spans="1:9" s="36" customFormat="1" ht="21.75" customHeight="1" x14ac:dyDescent="0.45">
      <c r="A7" s="302" t="str">
        <f>'A1 Exploitation'!A8:F8</f>
        <v>Bizerte</v>
      </c>
      <c r="B7" s="302"/>
      <c r="C7" s="302"/>
      <c r="D7" s="302"/>
      <c r="E7" s="302"/>
      <c r="F7" s="302"/>
      <c r="G7" s="216"/>
      <c r="H7" s="216"/>
      <c r="I7" s="216"/>
    </row>
    <row r="8" spans="1:9" s="36" customFormat="1" ht="24" x14ac:dyDescent="0.45">
      <c r="A8" s="38" t="s">
        <v>44</v>
      </c>
      <c r="B8" s="318" t="str">
        <f>'A4 Exploitation'!B9:F9</f>
        <v>Mme Meriam CHOUCHENE &amp; Mr. Dhia MECHLAOUI</v>
      </c>
      <c r="C8" s="318"/>
      <c r="D8" s="318"/>
      <c r="E8" s="318"/>
      <c r="F8" s="318"/>
      <c r="G8" s="216"/>
      <c r="H8" s="216"/>
      <c r="I8" s="216"/>
    </row>
    <row r="9" spans="1:9" s="36" customFormat="1" ht="24" x14ac:dyDescent="0.45">
      <c r="A9" s="39" t="s">
        <v>46</v>
      </c>
      <c r="B9" s="319" t="str">
        <f>'A4 Exploitation'!B10:F10</f>
        <v>Chefs rayons</v>
      </c>
      <c r="C9" s="319"/>
      <c r="D9" s="319"/>
      <c r="E9" s="319"/>
      <c r="F9" s="319"/>
      <c r="G9" s="216"/>
      <c r="H9" s="216"/>
      <c r="I9" s="216"/>
    </row>
    <row r="10" spans="1:9" s="36" customFormat="1" ht="24" x14ac:dyDescent="0.45">
      <c r="A10" s="38" t="s">
        <v>45</v>
      </c>
      <c r="B10" s="316">
        <f>'A4 Exploitation'!B11:F11</f>
        <v>43020</v>
      </c>
      <c r="C10" s="316"/>
      <c r="D10" s="316"/>
      <c r="E10" s="316"/>
      <c r="F10" s="316"/>
      <c r="G10" s="216"/>
      <c r="H10" s="216"/>
      <c r="I10" s="216"/>
    </row>
    <row r="11" spans="1:9" s="36" customFormat="1" ht="24" x14ac:dyDescent="0.45">
      <c r="A11" s="38" t="s">
        <v>341</v>
      </c>
      <c r="B11" s="324">
        <f>D198</f>
        <v>0.89639639639639634</v>
      </c>
      <c r="C11" s="324"/>
      <c r="D11" s="324"/>
      <c r="E11" s="324"/>
      <c r="F11" s="324"/>
      <c r="G11" s="216"/>
      <c r="H11" s="216"/>
      <c r="I11" s="216"/>
    </row>
    <row r="12" spans="1:9" s="36" customFormat="1" ht="22.5" x14ac:dyDescent="0.45">
      <c r="A12" s="35"/>
      <c r="D12" s="293"/>
      <c r="E12" s="293"/>
      <c r="F12" s="293"/>
      <c r="G12" s="293"/>
      <c r="H12" s="293"/>
      <c r="I12" s="40"/>
    </row>
    <row r="13" spans="1:9" s="36" customFormat="1" ht="11.25" customHeight="1" x14ac:dyDescent="0.3">
      <c r="A13" s="294" t="s">
        <v>32</v>
      </c>
      <c r="B13" s="295" t="s">
        <v>33</v>
      </c>
      <c r="C13" s="295"/>
      <c r="D13" s="295" t="s">
        <v>48</v>
      </c>
      <c r="E13" s="295" t="s">
        <v>213</v>
      </c>
      <c r="F13" s="295" t="s">
        <v>214</v>
      </c>
    </row>
    <row r="14" spans="1:9" s="36" customFormat="1" ht="12.75" customHeight="1" x14ac:dyDescent="0.3">
      <c r="A14" s="294"/>
      <c r="B14" s="70" t="s">
        <v>36</v>
      </c>
      <c r="C14" s="70" t="s">
        <v>35</v>
      </c>
      <c r="D14" s="295"/>
      <c r="E14" s="295"/>
      <c r="F14" s="295"/>
    </row>
    <row r="15" spans="1:9" x14ac:dyDescent="0.3">
      <c r="A15" s="41"/>
      <c r="B15" s="41"/>
      <c r="C15" s="41"/>
      <c r="D15" s="41"/>
    </row>
    <row r="16" spans="1:9" ht="19.5" x14ac:dyDescent="0.4">
      <c r="A16" s="321" t="s">
        <v>0</v>
      </c>
      <c r="B16" s="322"/>
      <c r="C16" s="322"/>
      <c r="D16" s="322"/>
      <c r="E16" s="322"/>
      <c r="F16" s="322"/>
    </row>
    <row r="17" spans="1:6" x14ac:dyDescent="0.3">
      <c r="A17" s="41" t="s">
        <v>316</v>
      </c>
      <c r="B17" s="221">
        <v>2</v>
      </c>
      <c r="C17" s="221"/>
      <c r="D17" s="222"/>
      <c r="E17" s="221"/>
      <c r="F17" s="221"/>
    </row>
    <row r="18" spans="1:6" x14ac:dyDescent="0.3">
      <c r="A18" s="48" t="s">
        <v>89</v>
      </c>
      <c r="B18" s="221">
        <v>2</v>
      </c>
      <c r="C18" s="221"/>
      <c r="D18" s="222"/>
      <c r="E18" s="221"/>
      <c r="F18" s="221"/>
    </row>
    <row r="19" spans="1:6" ht="33" x14ac:dyDescent="0.3">
      <c r="A19" s="41" t="s">
        <v>90</v>
      </c>
      <c r="B19" s="221">
        <v>1</v>
      </c>
      <c r="C19" s="221"/>
      <c r="D19" s="222" t="s">
        <v>662</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3" t="s">
        <v>38</v>
      </c>
      <c r="B22" s="310"/>
      <c r="C22" s="311"/>
      <c r="D22" s="215">
        <f>SUM(B17:C21)</f>
        <v>9</v>
      </c>
    </row>
    <row r="23" spans="1:6" x14ac:dyDescent="0.3">
      <c r="A23" s="307" t="s">
        <v>342</v>
      </c>
      <c r="B23" s="308"/>
      <c r="C23" s="309"/>
      <c r="D23" s="65">
        <f>D22/(COUNT(B17:C21)*2)</f>
        <v>0.9</v>
      </c>
    </row>
    <row r="24" spans="1:6" s="50" customFormat="1" x14ac:dyDescent="0.3">
      <c r="A24" s="54"/>
      <c r="B24" s="55"/>
      <c r="C24" s="55"/>
      <c r="D24" s="56"/>
    </row>
    <row r="25" spans="1:6" ht="19.5" x14ac:dyDescent="0.4">
      <c r="A25" s="305" t="s">
        <v>4</v>
      </c>
      <c r="B25" s="306"/>
      <c r="C25" s="306"/>
      <c r="D25" s="306"/>
      <c r="E25" s="306"/>
      <c r="F25" s="306"/>
    </row>
    <row r="26" spans="1:6" ht="18" x14ac:dyDescent="0.35">
      <c r="A26" s="76" t="s">
        <v>107</v>
      </c>
      <c r="B26" s="221">
        <v>1</v>
      </c>
      <c r="C26" s="248" t="str">
        <f>IF(B26=0, -5, "0")</f>
        <v>0</v>
      </c>
      <c r="D26" s="222" t="s">
        <v>663</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7" t="s">
        <v>38</v>
      </c>
      <c r="B32" s="308"/>
      <c r="C32" s="309"/>
      <c r="D32" s="214">
        <f>SUM(B26:C31)</f>
        <v>11</v>
      </c>
    </row>
    <row r="33" spans="1:6" x14ac:dyDescent="0.3">
      <c r="A33" s="307" t="s">
        <v>342</v>
      </c>
      <c r="B33" s="308"/>
      <c r="C33" s="309"/>
      <c r="D33" s="65">
        <f>D32/(COUNT(B26:C31)*2)</f>
        <v>0.91666666666666663</v>
      </c>
    </row>
    <row r="34" spans="1:6" s="50" customFormat="1" x14ac:dyDescent="0.3">
      <c r="A34" s="54"/>
      <c r="B34" s="55"/>
      <c r="C34" s="55"/>
      <c r="D34" s="56"/>
    </row>
    <row r="35" spans="1:6" s="50" customFormat="1" ht="19.5" x14ac:dyDescent="0.4">
      <c r="A35" s="305" t="s">
        <v>246</v>
      </c>
      <c r="B35" s="306"/>
      <c r="C35" s="306"/>
      <c r="D35" s="306"/>
      <c r="E35" s="306"/>
      <c r="F35" s="306"/>
    </row>
    <row r="36" spans="1:6" s="50" customFormat="1" ht="18" x14ac:dyDescent="0.35">
      <c r="A36" s="76" t="s">
        <v>107</v>
      </c>
      <c r="B36" s="221" t="s">
        <v>34</v>
      </c>
      <c r="C36" s="248" t="str">
        <f>IF(B36=0, -5, "0")</f>
        <v>0</v>
      </c>
      <c r="D36" s="222" t="s">
        <v>664</v>
      </c>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7" t="s">
        <v>38</v>
      </c>
      <c r="B41" s="308"/>
      <c r="C41" s="309"/>
      <c r="D41" s="214">
        <f>SUM(B36:C40)</f>
        <v>8</v>
      </c>
      <c r="E41" s="37"/>
      <c r="F41" s="37"/>
    </row>
    <row r="42" spans="1:6" s="50" customFormat="1" x14ac:dyDescent="0.3">
      <c r="A42" s="307" t="s">
        <v>342</v>
      </c>
      <c r="B42" s="308"/>
      <c r="C42" s="309"/>
      <c r="D42" s="65">
        <f>D41/(COUNT(B36:C40)*2)</f>
        <v>1</v>
      </c>
      <c r="E42" s="37"/>
      <c r="F42" s="37"/>
    </row>
    <row r="43" spans="1:6" s="50" customFormat="1" x14ac:dyDescent="0.3">
      <c r="A43" s="90"/>
      <c r="B43" s="91"/>
      <c r="C43" s="91"/>
      <c r="D43" s="92"/>
    </row>
    <row r="44" spans="1:6" ht="19.5" x14ac:dyDescent="0.4">
      <c r="A44" s="314" t="s">
        <v>21</v>
      </c>
      <c r="B44" s="315"/>
      <c r="C44" s="315"/>
      <c r="D44" s="315"/>
      <c r="E44" s="315"/>
      <c r="F44" s="315"/>
    </row>
    <row r="45" spans="1:6" ht="49.5" x14ac:dyDescent="0.3">
      <c r="A45" s="41" t="s">
        <v>317</v>
      </c>
      <c r="B45" s="221">
        <v>2</v>
      </c>
      <c r="C45" s="221"/>
      <c r="D45" s="222" t="s">
        <v>665</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628</v>
      </c>
      <c r="E49" s="221"/>
      <c r="F49" s="221"/>
    </row>
    <row r="50" spans="1:6" ht="18" x14ac:dyDescent="0.35">
      <c r="A50" s="76" t="s">
        <v>343</v>
      </c>
      <c r="B50" s="221">
        <v>2</v>
      </c>
      <c r="C50" s="248" t="str">
        <f>IF(B50=0, -5, "0")</f>
        <v>0</v>
      </c>
      <c r="D50" s="225"/>
      <c r="E50" s="221"/>
      <c r="F50" s="221"/>
    </row>
    <row r="51" spans="1:6" x14ac:dyDescent="0.3">
      <c r="A51" s="307" t="s">
        <v>38</v>
      </c>
      <c r="B51" s="308"/>
      <c r="C51" s="309"/>
      <c r="D51" s="214">
        <f>SUM(B45:C50)</f>
        <v>12</v>
      </c>
    </row>
    <row r="52" spans="1:6" x14ac:dyDescent="0.3">
      <c r="A52" s="307" t="s">
        <v>342</v>
      </c>
      <c r="B52" s="308"/>
      <c r="C52" s="309"/>
      <c r="D52" s="65">
        <f>D51/(COUNT(B45:C50)*2)</f>
        <v>1</v>
      </c>
    </row>
    <row r="53" spans="1:6" s="50" customFormat="1" x14ac:dyDescent="0.3">
      <c r="A53" s="54"/>
      <c r="B53" s="55"/>
      <c r="C53" s="55"/>
      <c r="D53" s="56"/>
    </row>
    <row r="54" spans="1:6" ht="19.5" x14ac:dyDescent="0.4">
      <c r="A54" s="305" t="s">
        <v>8</v>
      </c>
      <c r="B54" s="306"/>
      <c r="C54" s="306"/>
      <c r="D54" s="306"/>
      <c r="E54" s="306"/>
      <c r="F54" s="306"/>
    </row>
    <row r="55" spans="1:6" ht="36" x14ac:dyDescent="0.35">
      <c r="A55" s="83" t="s">
        <v>197</v>
      </c>
      <c r="B55" s="221">
        <v>1</v>
      </c>
      <c r="C55" s="248" t="str">
        <f>IF(B55=0, -5, "0")</f>
        <v>0</v>
      </c>
      <c r="D55" s="222" t="s">
        <v>620</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ht="82.5" x14ac:dyDescent="0.3">
      <c r="A58" s="51" t="s">
        <v>101</v>
      </c>
      <c r="B58" s="221">
        <v>0</v>
      </c>
      <c r="C58" s="221"/>
      <c r="D58" s="222" t="s">
        <v>668</v>
      </c>
      <c r="E58" s="222" t="s">
        <v>629</v>
      </c>
      <c r="F58" s="221"/>
    </row>
    <row r="59" spans="1:6" ht="36" x14ac:dyDescent="0.35">
      <c r="A59" s="83" t="s">
        <v>249</v>
      </c>
      <c r="B59" s="221">
        <v>2</v>
      </c>
      <c r="C59" s="248" t="str">
        <f>IF(B59=0, -5, "0")</f>
        <v>0</v>
      </c>
      <c r="D59" s="222" t="s">
        <v>634</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7" t="s">
        <v>38</v>
      </c>
      <c r="B62" s="308"/>
      <c r="C62" s="309"/>
      <c r="D62" s="214">
        <f>SUM(B55:C61)</f>
        <v>11</v>
      </c>
    </row>
    <row r="63" spans="1:6" x14ac:dyDescent="0.3">
      <c r="A63" s="307" t="s">
        <v>342</v>
      </c>
      <c r="B63" s="308"/>
      <c r="C63" s="309"/>
      <c r="D63" s="65">
        <f>D62/(COUNT(B55:C61)*2)</f>
        <v>0.7857142857142857</v>
      </c>
    </row>
    <row r="64" spans="1:6" s="50" customFormat="1" x14ac:dyDescent="0.3">
      <c r="A64" s="54"/>
      <c r="B64" s="55"/>
      <c r="C64" s="55"/>
      <c r="D64" s="56"/>
    </row>
    <row r="65" spans="1:6" ht="19.5" x14ac:dyDescent="0.4">
      <c r="A65" s="305" t="s">
        <v>143</v>
      </c>
      <c r="B65" s="306"/>
      <c r="C65" s="306"/>
      <c r="D65" s="306"/>
      <c r="E65" s="306"/>
      <c r="F65" s="306"/>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7" t="s">
        <v>38</v>
      </c>
      <c r="B83" s="308"/>
      <c r="C83" s="309"/>
      <c r="D83" s="214">
        <f>SUM(B66:C82)</f>
        <v>24</v>
      </c>
    </row>
    <row r="84" spans="1:6" x14ac:dyDescent="0.3">
      <c r="A84" s="307" t="s">
        <v>342</v>
      </c>
      <c r="B84" s="308"/>
      <c r="C84" s="309"/>
      <c r="D84" s="65">
        <f>D83/(COUNT(B66:C82)*2)</f>
        <v>1</v>
      </c>
    </row>
    <row r="85" spans="1:6" s="50" customFormat="1" x14ac:dyDescent="0.3">
      <c r="A85" s="54"/>
      <c r="B85" s="55"/>
      <c r="C85" s="55"/>
      <c r="D85" s="56"/>
    </row>
    <row r="86" spans="1:6" ht="19.5" x14ac:dyDescent="0.4">
      <c r="A86" s="305" t="s">
        <v>237</v>
      </c>
      <c r="B86" s="306"/>
      <c r="C86" s="306"/>
      <c r="D86" s="306"/>
      <c r="E86" s="306"/>
      <c r="F86" s="306"/>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24.75" customHeight="1"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t="s">
        <v>612</v>
      </c>
      <c r="E93" s="221"/>
      <c r="F93" s="221"/>
    </row>
    <row r="94" spans="1:6" x14ac:dyDescent="0.3">
      <c r="A94" s="48" t="s">
        <v>182</v>
      </c>
      <c r="B94" s="237">
        <v>1</v>
      </c>
      <c r="C94" s="221"/>
      <c r="D94" s="222" t="s">
        <v>672</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t="s">
        <v>635</v>
      </c>
      <c r="E99" s="221"/>
      <c r="F99" s="221"/>
    </row>
    <row r="100" spans="1:6" x14ac:dyDescent="0.3">
      <c r="A100" s="94" t="s">
        <v>263</v>
      </c>
      <c r="B100" s="237">
        <v>2</v>
      </c>
      <c r="C100" s="221"/>
      <c r="D100" s="222"/>
      <c r="E100" s="221"/>
      <c r="F100" s="221"/>
    </row>
    <row r="101" spans="1:6" x14ac:dyDescent="0.3">
      <c r="A101" s="307" t="s">
        <v>38</v>
      </c>
      <c r="B101" s="308"/>
      <c r="C101" s="309"/>
      <c r="D101" s="214">
        <f>SUM(B87:C100)</f>
        <v>27</v>
      </c>
    </row>
    <row r="102" spans="1:6" x14ac:dyDescent="0.3">
      <c r="A102" s="307" t="s">
        <v>342</v>
      </c>
      <c r="B102" s="308"/>
      <c r="C102" s="309"/>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5" t="s">
        <v>238</v>
      </c>
      <c r="B105" s="306"/>
      <c r="C105" s="306"/>
      <c r="D105" s="306"/>
      <c r="E105" s="306"/>
      <c r="F105" s="306"/>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ht="33" x14ac:dyDescent="0.3">
      <c r="A112" s="49" t="s">
        <v>182</v>
      </c>
      <c r="B112" s="237">
        <v>1</v>
      </c>
      <c r="C112" s="248"/>
      <c r="D112" s="222" t="s">
        <v>637</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636</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7" t="s">
        <v>38</v>
      </c>
      <c r="B117" s="308"/>
      <c r="C117" s="309"/>
      <c r="D117" s="214">
        <f>SUM(B106:C116)</f>
        <v>21</v>
      </c>
      <c r="E117" s="37"/>
      <c r="F117" s="37"/>
    </row>
    <row r="118" spans="1:6" s="50" customFormat="1" x14ac:dyDescent="0.3">
      <c r="A118" s="307" t="s">
        <v>342</v>
      </c>
      <c r="B118" s="308"/>
      <c r="C118" s="309"/>
      <c r="D118" s="65">
        <f>D117/(COUNT(B106:C116)*2)</f>
        <v>0.95454545454545459</v>
      </c>
      <c r="E118" s="37"/>
      <c r="F118" s="37"/>
    </row>
    <row r="119" spans="1:6" s="50" customFormat="1" x14ac:dyDescent="0.3">
      <c r="A119" s="54"/>
      <c r="B119" s="55"/>
      <c r="C119" s="55"/>
      <c r="D119" s="56"/>
    </row>
    <row r="120" spans="1:6" ht="19.5" x14ac:dyDescent="0.4">
      <c r="A120" s="305" t="s">
        <v>208</v>
      </c>
      <c r="B120" s="306"/>
      <c r="C120" s="306"/>
      <c r="D120" s="306"/>
      <c r="E120" s="306"/>
      <c r="F120" s="306"/>
    </row>
    <row r="121" spans="1:6" ht="33" x14ac:dyDescent="0.3">
      <c r="A121" s="87" t="s">
        <v>322</v>
      </c>
      <c r="B121" s="238">
        <v>0</v>
      </c>
      <c r="C121" s="221"/>
      <c r="D121" s="240" t="s">
        <v>609</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22.5" customHeight="1" x14ac:dyDescent="0.35">
      <c r="A126" s="83" t="s">
        <v>239</v>
      </c>
      <c r="B126" s="238">
        <v>2</v>
      </c>
      <c r="C126" s="249" t="str">
        <f>IF(B126=0, -5, "0")</f>
        <v>0</v>
      </c>
      <c r="D126" s="234"/>
      <c r="E126" s="229"/>
      <c r="F126" s="221"/>
    </row>
    <row r="127" spans="1:6" ht="33.75" x14ac:dyDescent="0.35">
      <c r="A127" s="76" t="s">
        <v>267</v>
      </c>
      <c r="B127" s="238">
        <v>1</v>
      </c>
      <c r="C127" s="249" t="str">
        <f>IF(B127=0, -5, "0")</f>
        <v>0</v>
      </c>
      <c r="D127" s="222" t="s">
        <v>614</v>
      </c>
      <c r="E127" s="222"/>
      <c r="F127" s="221"/>
    </row>
    <row r="128" spans="1:6" ht="33" x14ac:dyDescent="0.3">
      <c r="A128" s="48" t="s">
        <v>183</v>
      </c>
      <c r="B128" s="238">
        <v>1</v>
      </c>
      <c r="C128" s="241"/>
      <c r="D128" s="222" t="s">
        <v>616</v>
      </c>
      <c r="E128" s="222"/>
      <c r="F128" s="221"/>
    </row>
    <row r="129" spans="1:6" ht="36" x14ac:dyDescent="0.35">
      <c r="A129" s="83" t="s">
        <v>217</v>
      </c>
      <c r="B129" s="238">
        <v>2</v>
      </c>
      <c r="C129" s="249" t="str">
        <f>IF(B129=0, -5, "0")</f>
        <v>0</v>
      </c>
      <c r="D129" s="222" t="s">
        <v>615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7" t="s">
        <v>38</v>
      </c>
      <c r="B132" s="308"/>
      <c r="C132" s="309"/>
      <c r="D132" s="214">
        <f>SUM(B121:C131)</f>
        <v>18</v>
      </c>
    </row>
    <row r="133" spans="1:6" x14ac:dyDescent="0.3">
      <c r="A133" s="307" t="s">
        <v>342</v>
      </c>
      <c r="B133" s="308"/>
      <c r="C133" s="309"/>
      <c r="D133" s="63">
        <f>D132/(COUNT(B121:C131)*2)</f>
        <v>0.81818181818181823</v>
      </c>
    </row>
    <row r="134" spans="1:6" s="50" customFormat="1" x14ac:dyDescent="0.3">
      <c r="A134" s="54"/>
      <c r="B134" s="55"/>
      <c r="C134" s="55"/>
      <c r="D134" s="61"/>
    </row>
    <row r="135" spans="1:6" ht="19.5" x14ac:dyDescent="0.4">
      <c r="A135" s="305" t="s">
        <v>78</v>
      </c>
      <c r="B135" s="306"/>
      <c r="C135" s="306"/>
      <c r="D135" s="306"/>
      <c r="E135" s="306"/>
      <c r="F135" s="306"/>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07" t="s">
        <v>38</v>
      </c>
      <c r="B148" s="308"/>
      <c r="C148" s="309"/>
      <c r="D148" s="214">
        <f>SUM(B136:C147)</f>
        <v>24</v>
      </c>
    </row>
    <row r="149" spans="1:6" x14ac:dyDescent="0.3">
      <c r="A149" s="307" t="s">
        <v>342</v>
      </c>
      <c r="B149" s="308"/>
      <c r="C149" s="309"/>
      <c r="D149" s="65">
        <f>D148/(COUNT(B136:C147)*2)</f>
        <v>1</v>
      </c>
    </row>
    <row r="150" spans="1:6" s="50" customFormat="1" x14ac:dyDescent="0.3">
      <c r="A150" s="54"/>
      <c r="B150" s="55"/>
      <c r="C150" s="55"/>
      <c r="D150" s="56"/>
    </row>
    <row r="151" spans="1:6" ht="19.5" x14ac:dyDescent="0.4">
      <c r="A151" s="305" t="s">
        <v>243</v>
      </c>
      <c r="B151" s="306"/>
      <c r="C151" s="306"/>
      <c r="D151" s="306"/>
      <c r="E151" s="306"/>
      <c r="F151" s="306"/>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1</v>
      </c>
      <c r="C155" s="248" t="str">
        <f>IF(B155=0, -5, "0")</f>
        <v>0</v>
      </c>
      <c r="D155" s="222" t="s">
        <v>626</v>
      </c>
      <c r="E155" s="221"/>
      <c r="F155" s="221"/>
    </row>
    <row r="156" spans="1:6" ht="33.75" x14ac:dyDescent="0.35">
      <c r="A156" s="76" t="s">
        <v>355</v>
      </c>
      <c r="B156" s="221">
        <v>1</v>
      </c>
      <c r="C156" s="248" t="str">
        <f>IF(B156=0, -5, "0")</f>
        <v>0</v>
      </c>
      <c r="D156" s="222" t="s">
        <v>642</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7" t="s">
        <v>38</v>
      </c>
      <c r="B160" s="310"/>
      <c r="C160" s="311"/>
      <c r="D160" s="215">
        <f>SUM(B152:C159)</f>
        <v>14</v>
      </c>
    </row>
    <row r="161" spans="1:6" x14ac:dyDescent="0.3">
      <c r="A161" s="307" t="s">
        <v>342</v>
      </c>
      <c r="B161" s="308"/>
      <c r="C161" s="309"/>
      <c r="D161" s="65">
        <f>D160/(COUNT(B152:C159)*2)</f>
        <v>0.875</v>
      </c>
    </row>
    <row r="162" spans="1:6" s="50" customFormat="1" x14ac:dyDescent="0.3">
      <c r="A162" s="54"/>
      <c r="B162" s="55"/>
      <c r="C162" s="57"/>
      <c r="D162" s="58"/>
    </row>
    <row r="163" spans="1:6" ht="19.5" x14ac:dyDescent="0.4">
      <c r="A163" s="305" t="s">
        <v>85</v>
      </c>
      <c r="B163" s="306"/>
      <c r="C163" s="306"/>
      <c r="D163" s="306"/>
      <c r="E163" s="306"/>
      <c r="F163" s="306"/>
    </row>
    <row r="164" spans="1:6" ht="33.75" x14ac:dyDescent="0.35">
      <c r="A164" s="76" t="s">
        <v>333</v>
      </c>
      <c r="B164" s="221">
        <v>1</v>
      </c>
      <c r="C164" s="248" t="str">
        <f>IF(B164=0, -5, "0")</f>
        <v>0</v>
      </c>
      <c r="D164" s="222" t="s">
        <v>646</v>
      </c>
      <c r="E164" s="221"/>
      <c r="F164" s="221"/>
    </row>
    <row r="165" spans="1:6" ht="33" x14ac:dyDescent="0.3">
      <c r="A165" s="41" t="s">
        <v>334</v>
      </c>
      <c r="B165" s="221">
        <v>1</v>
      </c>
      <c r="C165" s="221"/>
      <c r="D165" s="222" t="s">
        <v>618</v>
      </c>
      <c r="E165" s="221"/>
      <c r="F165" s="221"/>
    </row>
    <row r="166" spans="1:6" ht="181.5" x14ac:dyDescent="0.3">
      <c r="A166" s="87" t="s">
        <v>241</v>
      </c>
      <c r="B166" s="221">
        <v>0</v>
      </c>
      <c r="C166" s="221"/>
      <c r="D166" s="222" t="s">
        <v>640</v>
      </c>
      <c r="E166" s="222" t="s">
        <v>631</v>
      </c>
      <c r="F166" s="221"/>
    </row>
    <row r="167" spans="1:6" x14ac:dyDescent="0.3">
      <c r="A167" s="41" t="s">
        <v>95</v>
      </c>
      <c r="B167" s="221">
        <v>2</v>
      </c>
      <c r="C167" s="221"/>
      <c r="D167" s="221"/>
      <c r="E167" s="222"/>
      <c r="F167" s="221"/>
    </row>
    <row r="168" spans="1:6" x14ac:dyDescent="0.3">
      <c r="A168" s="307" t="s">
        <v>38</v>
      </c>
      <c r="B168" s="308"/>
      <c r="C168" s="309"/>
      <c r="D168" s="214">
        <f>SUM(B164:C167)</f>
        <v>4</v>
      </c>
    </row>
    <row r="169" spans="1:6" x14ac:dyDescent="0.3">
      <c r="A169" s="307" t="s">
        <v>342</v>
      </c>
      <c r="B169" s="308"/>
      <c r="C169" s="309"/>
      <c r="D169" s="65">
        <f>D168/(COUNT(B164:C167)*2)</f>
        <v>0.5</v>
      </c>
    </row>
    <row r="170" spans="1:6" s="50" customFormat="1" x14ac:dyDescent="0.3">
      <c r="A170" s="54"/>
      <c r="B170" s="55"/>
      <c r="C170" s="55"/>
      <c r="D170" s="56"/>
    </row>
    <row r="171" spans="1:6" ht="19.5" x14ac:dyDescent="0.4">
      <c r="A171" s="312" t="s">
        <v>17</v>
      </c>
      <c r="B171" s="313"/>
      <c r="C171" s="313"/>
      <c r="D171" s="313"/>
      <c r="E171" s="313"/>
      <c r="F171" s="313"/>
    </row>
    <row r="172" spans="1:6" x14ac:dyDescent="0.3">
      <c r="A172" s="48" t="s">
        <v>202</v>
      </c>
      <c r="B172" s="221">
        <v>2</v>
      </c>
      <c r="C172" s="221"/>
      <c r="D172" s="222"/>
      <c r="E172" s="221"/>
      <c r="F172" s="221"/>
    </row>
    <row r="173" spans="1:6" x14ac:dyDescent="0.3">
      <c r="A173" s="41" t="s">
        <v>96</v>
      </c>
      <c r="B173" s="221">
        <v>2</v>
      </c>
      <c r="C173" s="221"/>
      <c r="D173" s="247"/>
      <c r="E173" s="221"/>
      <c r="F173" s="221"/>
    </row>
    <row r="174" spans="1:6" ht="33" x14ac:dyDescent="0.3">
      <c r="A174" s="87" t="s">
        <v>220</v>
      </c>
      <c r="B174" s="221">
        <v>1</v>
      </c>
      <c r="C174" s="221"/>
      <c r="D174" s="222" t="s">
        <v>673</v>
      </c>
      <c r="E174" s="221"/>
      <c r="F174" s="221"/>
    </row>
    <row r="175" spans="1:6" x14ac:dyDescent="0.3">
      <c r="A175" s="41" t="s">
        <v>163</v>
      </c>
      <c r="B175" s="221">
        <v>2</v>
      </c>
      <c r="C175" s="221"/>
      <c r="D175" s="222"/>
      <c r="E175" s="222"/>
      <c r="F175" s="221"/>
    </row>
    <row r="176" spans="1:6" x14ac:dyDescent="0.3">
      <c r="A176" s="307" t="s">
        <v>38</v>
      </c>
      <c r="B176" s="308"/>
      <c r="C176" s="309"/>
      <c r="D176" s="214">
        <f>SUM(B172:C175)</f>
        <v>7</v>
      </c>
    </row>
    <row r="177" spans="1:6" x14ac:dyDescent="0.3">
      <c r="A177" s="307" t="s">
        <v>342</v>
      </c>
      <c r="B177" s="308"/>
      <c r="C177" s="309"/>
      <c r="D177" s="65">
        <f>D176/(COUNT(B172:C175)*2)</f>
        <v>0.875</v>
      </c>
    </row>
    <row r="178" spans="1:6" s="50" customFormat="1" x14ac:dyDescent="0.3">
      <c r="A178" s="54"/>
      <c r="B178" s="55"/>
      <c r="C178" s="55"/>
      <c r="D178" s="56"/>
    </row>
    <row r="179" spans="1:6" ht="19.5" x14ac:dyDescent="0.4">
      <c r="A179" s="305" t="s">
        <v>87</v>
      </c>
      <c r="B179" s="306"/>
      <c r="C179" s="306"/>
      <c r="D179" s="306"/>
      <c r="E179" s="306"/>
      <c r="F179" s="306"/>
    </row>
    <row r="180" spans="1:6" ht="49.5" x14ac:dyDescent="0.3">
      <c r="A180" s="87" t="s">
        <v>364</v>
      </c>
      <c r="B180" s="221">
        <v>0</v>
      </c>
      <c r="C180" s="221"/>
      <c r="D180" s="222" t="s">
        <v>619</v>
      </c>
      <c r="E180" s="222" t="s">
        <v>669</v>
      </c>
      <c r="F180" s="221"/>
    </row>
    <row r="181" spans="1:6" ht="33" x14ac:dyDescent="0.3">
      <c r="A181" s="95" t="s">
        <v>247</v>
      </c>
      <c r="B181" s="221">
        <v>1</v>
      </c>
      <c r="C181" s="221"/>
      <c r="D181" s="222" t="s">
        <v>641</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33" x14ac:dyDescent="0.3">
      <c r="A184" s="41" t="s">
        <v>356</v>
      </c>
      <c r="B184" s="221">
        <v>1</v>
      </c>
      <c r="C184" s="221"/>
      <c r="D184" s="222" t="s">
        <v>644</v>
      </c>
      <c r="E184" s="221"/>
      <c r="F184" s="221"/>
    </row>
    <row r="185" spans="1:6" x14ac:dyDescent="0.3">
      <c r="A185" s="307" t="s">
        <v>38</v>
      </c>
      <c r="B185" s="308"/>
      <c r="C185" s="309"/>
      <c r="D185" s="214">
        <f>SUM(B180:C184)</f>
        <v>6</v>
      </c>
    </row>
    <row r="186" spans="1:6" x14ac:dyDescent="0.3">
      <c r="A186" s="307" t="s">
        <v>342</v>
      </c>
      <c r="B186" s="308"/>
      <c r="C186" s="309"/>
      <c r="D186" s="65">
        <f>D185/(COUNT(B180:C184)*2)</f>
        <v>0.6</v>
      </c>
    </row>
    <row r="187" spans="1:6" s="50" customFormat="1" x14ac:dyDescent="0.3">
      <c r="A187" s="54"/>
      <c r="B187" s="55"/>
      <c r="C187" s="55"/>
      <c r="D187" s="56"/>
    </row>
    <row r="188" spans="1:6" ht="19.5" x14ac:dyDescent="0.4">
      <c r="A188" s="305" t="s">
        <v>242</v>
      </c>
      <c r="B188" s="306"/>
      <c r="C188" s="306"/>
      <c r="D188" s="306"/>
      <c r="E188" s="306"/>
      <c r="F188" s="306"/>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38.25" customHeight="1" x14ac:dyDescent="0.3">
      <c r="A191" s="48" t="s">
        <v>360</v>
      </c>
      <c r="B191" s="221">
        <v>1</v>
      </c>
      <c r="C191" s="221"/>
      <c r="D191" s="222" t="s">
        <v>667</v>
      </c>
      <c r="E191" s="221"/>
      <c r="F191" s="221"/>
    </row>
    <row r="192" spans="1:6" x14ac:dyDescent="0.3">
      <c r="A192" s="96" t="s">
        <v>212</v>
      </c>
      <c r="B192" s="221">
        <v>2</v>
      </c>
      <c r="C192" s="221"/>
      <c r="D192" s="221"/>
      <c r="E192" s="221"/>
      <c r="F192" s="221"/>
    </row>
    <row r="193" spans="1:4" x14ac:dyDescent="0.3">
      <c r="A193" s="307" t="s">
        <v>38</v>
      </c>
      <c r="B193" s="308"/>
      <c r="C193" s="309"/>
      <c r="D193" s="97">
        <f>SUM(B189:C192)</f>
        <v>3</v>
      </c>
    </row>
    <row r="194" spans="1:4" x14ac:dyDescent="0.3">
      <c r="A194" s="307" t="s">
        <v>342</v>
      </c>
      <c r="B194" s="308"/>
      <c r="C194" s="309"/>
      <c r="D194" s="65">
        <f>D193/(COUNT(B189:C192)*2)</f>
        <v>0.75</v>
      </c>
    </row>
    <row r="196" spans="1:4" ht="18" x14ac:dyDescent="0.35">
      <c r="A196" s="121" t="s">
        <v>528</v>
      </c>
      <c r="B196" s="120"/>
      <c r="C196" s="120"/>
      <c r="D196" s="220">
        <v>0.5</v>
      </c>
    </row>
    <row r="197" spans="1:4" ht="22.5" x14ac:dyDescent="0.3">
      <c r="A197" s="71" t="s">
        <v>47</v>
      </c>
      <c r="B197" s="72"/>
      <c r="C197" s="73"/>
      <c r="D197" s="74">
        <f>SUM(D193,D185,D176,D168,D160,D62,D51,D32,D22,D117,D148,D132,D101,D83,D41)</f>
        <v>199</v>
      </c>
    </row>
    <row r="198" spans="1:4" ht="22.5" x14ac:dyDescent="0.3">
      <c r="A198" s="71" t="s">
        <v>378</v>
      </c>
      <c r="B198" s="72"/>
      <c r="C198" s="73"/>
      <c r="D198" s="75">
        <f>D197/(COUNT(B189:C192,B180:C184,B172:C175,B164:C167,B152:C159,B55:C61,B45:C50,B26:C31,B17:C21,B106:C116,B136:C147,B121:C131,B87:C100,B66:C82,B36:C40)*2)</f>
        <v>0.89639639639639634</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lpstr>'A2 Technique'!Zone_d_impression</vt:lpstr>
      <vt:lpstr>'A3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cp:lastModifiedBy>
  <cp:lastPrinted>2017-02-17T13:42:57Z</cp:lastPrinted>
  <dcterms:created xsi:type="dcterms:W3CDTF">2015-10-03T07:44:26Z</dcterms:created>
  <dcterms:modified xsi:type="dcterms:W3CDTF">2018-02-05T08:08:48Z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