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I:\Market\CM Beni Khalled\2018\05-mai 2018\"/>
    </mc:Choice>
  </mc:AlternateContent>
  <xr:revisionPtr revIDLastSave="0" documentId="13_ncr:1_{647800CA-F48C-4C04-A168-659BF10043F9}" xr6:coauthVersionLast="33" xr6:coauthVersionMax="33" xr10:uidLastSave="{00000000-0000-0000-0000-000000000000}"/>
  <bookViews>
    <workbookView xWindow="0" yWindow="0" windowWidth="10650" windowHeight="3750" tabRatio="916" firstSheet="1" activeTab="7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8" l="1"/>
  <c r="D444" i="31"/>
  <c r="D444" i="33"/>
  <c r="D444" i="43"/>
  <c r="F543" i="40" l="1"/>
  <c r="F543" i="38"/>
  <c r="F543" i="31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E543" i="40"/>
  <c r="D543" i="40" s="1"/>
  <c r="B543" i="40" s="1"/>
  <c r="C542" i="40"/>
  <c r="D544" i="40" s="1"/>
  <c r="A537" i="40"/>
  <c r="F532" i="40"/>
  <c r="E532" i="40"/>
  <c r="D532" i="40" s="1"/>
  <c r="B532" i="40" s="1"/>
  <c r="C530" i="40"/>
  <c r="C528" i="40"/>
  <c r="A517" i="40"/>
  <c r="F512" i="40"/>
  <c r="E512" i="40"/>
  <c r="D512" i="40" s="1"/>
  <c r="A506" i="40"/>
  <c r="F498" i="40"/>
  <c r="E498" i="40"/>
  <c r="D498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B386" i="40" s="1"/>
  <c r="C381" i="40"/>
  <c r="C378" i="40"/>
  <c r="C371" i="40"/>
  <c r="C369" i="40"/>
  <c r="C368" i="40"/>
  <c r="D373" i="40" s="1"/>
  <c r="D374" i="40" s="1"/>
  <c r="A361" i="40"/>
  <c r="F353" i="40"/>
  <c r="E353" i="40"/>
  <c r="D353" i="40" s="1"/>
  <c r="B353" i="40" s="1"/>
  <c r="C348" i="40"/>
  <c r="C344" i="40"/>
  <c r="C342" i="40"/>
  <c r="C340" i="40"/>
  <c r="D333" i="40"/>
  <c r="D334" i="40" s="1"/>
  <c r="C331" i="40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D261" i="40" s="1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A161" i="40"/>
  <c r="F153" i="40"/>
  <c r="E153" i="40"/>
  <c r="D153" i="40"/>
  <c r="B153" i="40" s="1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D194" i="39"/>
  <c r="C191" i="39"/>
  <c r="D186" i="39"/>
  <c r="D187" i="39" s="1"/>
  <c r="D178" i="39"/>
  <c r="D177" i="39"/>
  <c r="C165" i="39"/>
  <c r="D169" i="39" s="1"/>
  <c r="D170" i="39" s="1"/>
  <c r="D162" i="39"/>
  <c r="C157" i="39"/>
  <c r="C156" i="39"/>
  <c r="C155" i="39"/>
  <c r="D161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E543" i="38"/>
  <c r="D543" i="38" s="1"/>
  <c r="B543" i="38" s="1"/>
  <c r="C542" i="38"/>
  <c r="A537" i="38"/>
  <c r="F532" i="38"/>
  <c r="E532" i="38"/>
  <c r="C530" i="38"/>
  <c r="C528" i="38"/>
  <c r="A517" i="38"/>
  <c r="F512" i="38"/>
  <c r="E512" i="38"/>
  <c r="A506" i="38"/>
  <c r="F498" i="38"/>
  <c r="E498" i="38"/>
  <c r="D498" i="38" s="1"/>
  <c r="B498" i="38" s="1"/>
  <c r="D499" i="38" s="1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D426" i="38" s="1"/>
  <c r="D427" i="38" s="1"/>
  <c r="C422" i="38"/>
  <c r="C415" i="38"/>
  <c r="C411" i="38"/>
  <c r="D417" i="38" s="1"/>
  <c r="D418" i="38" s="1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D313" i="38" s="1"/>
  <c r="B313" i="38" s="1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C170" i="38"/>
  <c r="D172" i="38" s="1"/>
  <c r="D173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D41" i="38" s="1"/>
  <c r="B41" i="38" s="1"/>
  <c r="C35" i="38"/>
  <c r="C34" i="38"/>
  <c r="C30" i="38"/>
  <c r="D26" i="38"/>
  <c r="D25" i="38"/>
  <c r="A16" i="38"/>
  <c r="A8" i="38"/>
  <c r="A7" i="39" s="1"/>
  <c r="F197" i="32"/>
  <c r="E197" i="32"/>
  <c r="C191" i="32"/>
  <c r="D194" i="32" s="1"/>
  <c r="D195" i="32" s="1"/>
  <c r="D186" i="32"/>
  <c r="D177" i="32"/>
  <c r="D178" i="32" s="1"/>
  <c r="C165" i="32"/>
  <c r="D169" i="32" s="1"/>
  <c r="D170" i="32" s="1"/>
  <c r="D162" i="32"/>
  <c r="C157" i="32"/>
  <c r="C156" i="32"/>
  <c r="C155" i="32"/>
  <c r="D161" i="32" s="1"/>
  <c r="D149" i="32"/>
  <c r="D150" i="32" s="1"/>
  <c r="C145" i="32"/>
  <c r="C144" i="32"/>
  <c r="C138" i="32"/>
  <c r="C132" i="32"/>
  <c r="C130" i="32"/>
  <c r="C128" i="32"/>
  <c r="C127" i="32"/>
  <c r="D118" i="32"/>
  <c r="D119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D84" i="32" s="1"/>
  <c r="D85" i="32" s="1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E543" i="31"/>
  <c r="D543" i="31"/>
  <c r="B543" i="31" s="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/>
  <c r="D514" i="31" s="1"/>
  <c r="A506" i="31"/>
  <c r="F498" i="31"/>
  <c r="E498" i="31"/>
  <c r="C490" i="31"/>
  <c r="D493" i="31" s="1"/>
  <c r="D494" i="31" s="1"/>
  <c r="A484" i="31"/>
  <c r="F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D439" i="31" s="1"/>
  <c r="B439" i="31" s="1"/>
  <c r="E439" i="31"/>
  <c r="C438" i="31"/>
  <c r="C432" i="31"/>
  <c r="C431" i="31"/>
  <c r="C425" i="31"/>
  <c r="C422" i="31"/>
  <c r="C415" i="31"/>
  <c r="C411" i="3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D61" i="31"/>
  <c r="D62" i="31" s="1"/>
  <c r="C59" i="3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95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D149" i="25" s="1"/>
  <c r="D150" i="25" s="1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D512" i="33" s="1"/>
  <c r="A506" i="33"/>
  <c r="F498" i="33"/>
  <c r="E498" i="33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D426" i="33" s="1"/>
  <c r="D427" i="33" s="1"/>
  <c r="C422" i="33"/>
  <c r="C415" i="33"/>
  <c r="C411" i="33"/>
  <c r="C405" i="33"/>
  <c r="D406" i="33" s="1"/>
  <c r="D407" i="33" s="1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D353" i="33" s="1"/>
  <c r="B353" i="33" s="1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D200" i="33" s="1"/>
  <c r="B200" i="33" s="1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/>
  <c r="B41" i="33" s="1"/>
  <c r="C35" i="33"/>
  <c r="C34" i="33"/>
  <c r="C30" i="33"/>
  <c r="D25" i="33"/>
  <c r="D26" i="33" s="1"/>
  <c r="A16" i="33"/>
  <c r="A8" i="33"/>
  <c r="A7" i="25" s="1"/>
  <c r="F197" i="35"/>
  <c r="E197" i="35"/>
  <c r="D197" i="35" s="1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 s="1"/>
  <c r="B476" i="43" s="1"/>
  <c r="C469" i="43"/>
  <c r="C466" i="43"/>
  <c r="C465" i="43"/>
  <c r="C461" i="43"/>
  <c r="D457" i="43"/>
  <c r="D458" i="43" s="1"/>
  <c r="C455" i="43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B200" i="43" s="1"/>
  <c r="E200" i="43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D222" i="36" s="1"/>
  <c r="D223" i="36" s="1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B41" i="36"/>
  <c r="C35" i="36"/>
  <c r="C34" i="36"/>
  <c r="C30" i="36"/>
  <c r="D25" i="36"/>
  <c r="D26" i="36" s="1"/>
  <c r="A16" i="36"/>
  <c r="A8" i="36"/>
  <c r="A7" i="37" s="1"/>
  <c r="J178" i="29"/>
  <c r="J169" i="29"/>
  <c r="J160" i="29"/>
  <c r="B154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85" i="36" l="1"/>
  <c r="D286" i="36" s="1"/>
  <c r="D285" i="43"/>
  <c r="D286" i="43" s="1"/>
  <c r="D153" i="33"/>
  <c r="B153" i="33" s="1"/>
  <c r="D154" i="33" s="1"/>
  <c r="D513" i="33"/>
  <c r="D514" i="33" s="1"/>
  <c r="B153" i="29" s="1"/>
  <c r="B512" i="33"/>
  <c r="D222" i="31"/>
  <c r="D223" i="31" s="1"/>
  <c r="D102" i="32"/>
  <c r="D103" i="32" s="1"/>
  <c r="D133" i="32"/>
  <c r="D134" i="32" s="1"/>
  <c r="D373" i="38"/>
  <c r="D374" i="38" s="1"/>
  <c r="D386" i="38"/>
  <c r="B386" i="38" s="1"/>
  <c r="D387" i="38" s="1"/>
  <c r="D532" i="38"/>
  <c r="B532" i="38" s="1"/>
  <c r="D406" i="40"/>
  <c r="D407" i="40" s="1"/>
  <c r="D477" i="40"/>
  <c r="B512" i="40"/>
  <c r="D513" i="40" s="1"/>
  <c r="D514" i="40" s="1"/>
  <c r="B156" i="29" s="1"/>
  <c r="D149" i="41"/>
  <c r="D150" i="41" s="1"/>
  <c r="D102" i="37"/>
  <c r="D103" i="37" s="1"/>
  <c r="D118" i="37"/>
  <c r="D119" i="37" s="1"/>
  <c r="D84" i="43"/>
  <c r="D85" i="43" s="1"/>
  <c r="D498" i="31"/>
  <c r="B498" i="31" s="1"/>
  <c r="D499" i="31" s="1"/>
  <c r="D84" i="39"/>
  <c r="D85" i="39" s="1"/>
  <c r="D133" i="39"/>
  <c r="D134" i="39" s="1"/>
  <c r="D149" i="39"/>
  <c r="D150" i="39" s="1"/>
  <c r="D100" i="40"/>
  <c r="D101" i="40" s="1"/>
  <c r="B498" i="40"/>
  <c r="D499" i="40" s="1"/>
  <c r="D63" i="41"/>
  <c r="D64" i="41" s="1"/>
  <c r="D154" i="36"/>
  <c r="D155" i="36" s="1"/>
  <c r="D99" i="43"/>
  <c r="B99" i="43" s="1"/>
  <c r="D99" i="33"/>
  <c r="B99" i="33" s="1"/>
  <c r="D100" i="33" s="1"/>
  <c r="D63" i="25"/>
  <c r="D64" i="25" s="1"/>
  <c r="D133" i="25"/>
  <c r="D134" i="25" s="1"/>
  <c r="D99" i="31"/>
  <c r="B99" i="31" s="1"/>
  <c r="D100" i="31" s="1"/>
  <c r="D153" i="31"/>
  <c r="B153" i="31" s="1"/>
  <c r="D313" i="31"/>
  <c r="B313" i="31" s="1"/>
  <c r="D314" i="31" s="1"/>
  <c r="D353" i="31"/>
  <c r="B353" i="31" s="1"/>
  <c r="D386" i="31"/>
  <c r="B386" i="31" s="1"/>
  <c r="D197" i="32"/>
  <c r="D99" i="38"/>
  <c r="B99" i="38" s="1"/>
  <c r="D153" i="38"/>
  <c r="D261" i="38"/>
  <c r="B261" i="38" s="1"/>
  <c r="D512" i="38"/>
  <c r="D417" i="40"/>
  <c r="D418" i="40" s="1"/>
  <c r="D161" i="41"/>
  <c r="D162" i="41" s="1"/>
  <c r="D139" i="40"/>
  <c r="D140" i="40" s="1"/>
  <c r="D426" i="40"/>
  <c r="D427" i="40" s="1"/>
  <c r="D84" i="40"/>
  <c r="D85" i="40" s="1"/>
  <c r="D222" i="40"/>
  <c r="D223" i="40" s="1"/>
  <c r="D387" i="40"/>
  <c r="D84" i="38"/>
  <c r="D85" i="38" s="1"/>
  <c r="D285" i="38"/>
  <c r="D286" i="38" s="1"/>
  <c r="D222" i="38"/>
  <c r="D223" i="38" s="1"/>
  <c r="D354" i="38"/>
  <c r="D357" i="38" s="1"/>
  <c r="D358" i="38" s="1"/>
  <c r="B110" i="29" s="1"/>
  <c r="D406" i="38"/>
  <c r="D407" i="38" s="1"/>
  <c r="D533" i="38"/>
  <c r="D534" i="38" s="1"/>
  <c r="B165" i="29" s="1"/>
  <c r="D42" i="31"/>
  <c r="D84" i="31"/>
  <c r="D244" i="31"/>
  <c r="D245" i="31" s="1"/>
  <c r="D285" i="31"/>
  <c r="D286" i="31" s="1"/>
  <c r="D477" i="31"/>
  <c r="D480" i="31" s="1"/>
  <c r="D481" i="31" s="1"/>
  <c r="B136" i="29" s="1"/>
  <c r="D426" i="31"/>
  <c r="D427" i="31" s="1"/>
  <c r="D154" i="31"/>
  <c r="D417" i="31"/>
  <c r="D418" i="31" s="1"/>
  <c r="D244" i="33"/>
  <c r="D245" i="33" s="1"/>
  <c r="D84" i="33"/>
  <c r="D222" i="33"/>
  <c r="D223" i="33" s="1"/>
  <c r="D354" i="33"/>
  <c r="D357" i="33" s="1"/>
  <c r="D358" i="33" s="1"/>
  <c r="B108" i="29" s="1"/>
  <c r="D139" i="33"/>
  <c r="D140" i="33" s="1"/>
  <c r="D417" i="33"/>
  <c r="D418" i="33" s="1"/>
  <c r="D544" i="33"/>
  <c r="D545" i="33" s="1"/>
  <c r="B172" i="29" s="1"/>
  <c r="D314" i="33"/>
  <c r="D373" i="33"/>
  <c r="D374" i="33" s="1"/>
  <c r="D355" i="33"/>
  <c r="D43" i="31"/>
  <c r="D45" i="31"/>
  <c r="D46" i="31" s="1"/>
  <c r="B55" i="29" s="1"/>
  <c r="D155" i="31"/>
  <c r="D502" i="31"/>
  <c r="D503" i="31" s="1"/>
  <c r="B145" i="29" s="1"/>
  <c r="D500" i="31"/>
  <c r="D440" i="31"/>
  <c r="D85" i="33"/>
  <c r="D478" i="40"/>
  <c r="D480" i="40"/>
  <c r="D481" i="40" s="1"/>
  <c r="B138" i="29" s="1"/>
  <c r="D195" i="39"/>
  <c r="D545" i="40"/>
  <c r="B175" i="29" s="1"/>
  <c r="D315" i="33"/>
  <c r="D317" i="33"/>
  <c r="D318" i="33" s="1"/>
  <c r="B99" i="29" s="1"/>
  <c r="D502" i="38"/>
  <c r="D503" i="38" s="1"/>
  <c r="B146" i="29" s="1"/>
  <c r="D500" i="38"/>
  <c r="D63" i="37"/>
  <c r="D64" i="37" s="1"/>
  <c r="D173" i="33"/>
  <c r="D477" i="33"/>
  <c r="D85" i="31"/>
  <c r="D173" i="31"/>
  <c r="D388" i="40"/>
  <c r="D390" i="40"/>
  <c r="D391" i="40" s="1"/>
  <c r="B120" i="29" s="1"/>
  <c r="D133" i="41"/>
  <c r="D134" i="41" s="1"/>
  <c r="D201" i="33"/>
  <c r="D202" i="33" s="1"/>
  <c r="D440" i="33"/>
  <c r="D314" i="38"/>
  <c r="D149" i="37"/>
  <c r="D150" i="37" s="1"/>
  <c r="D313" i="43"/>
  <c r="B313" i="43" s="1"/>
  <c r="D353" i="43"/>
  <c r="B353" i="43" s="1"/>
  <c r="D386" i="43"/>
  <c r="B386" i="43" s="1"/>
  <c r="D439" i="43"/>
  <c r="B439" i="43" s="1"/>
  <c r="D42" i="33"/>
  <c r="D533" i="33"/>
  <c r="D534" i="33" s="1"/>
  <c r="B163" i="29" s="1"/>
  <c r="D84" i="25"/>
  <c r="D85" i="25" s="1"/>
  <c r="D139" i="31"/>
  <c r="D140" i="31" s="1"/>
  <c r="D387" i="31"/>
  <c r="D187" i="32"/>
  <c r="D244" i="38"/>
  <c r="D245" i="38" s="1"/>
  <c r="D173" i="40"/>
  <c r="D161" i="25"/>
  <c r="D162" i="25" s="1"/>
  <c r="D100" i="38"/>
  <c r="D101" i="38" s="1"/>
  <c r="D440" i="38"/>
  <c r="D547" i="40"/>
  <c r="B48" i="29" s="1"/>
  <c r="D42" i="40"/>
  <c r="D154" i="40"/>
  <c r="D201" i="40"/>
  <c r="D202" i="40" s="1"/>
  <c r="D314" i="40"/>
  <c r="D244" i="36"/>
  <c r="D245" i="36" s="1"/>
  <c r="D498" i="43"/>
  <c r="B498" i="43" s="1"/>
  <c r="D499" i="43" s="1"/>
  <c r="D500" i="43" s="1"/>
  <c r="D532" i="43"/>
  <c r="B532" i="43" s="1"/>
  <c r="D543" i="43"/>
  <c r="D161" i="35"/>
  <c r="D162" i="35" s="1"/>
  <c r="D262" i="33"/>
  <c r="D386" i="33"/>
  <c r="B386" i="33" s="1"/>
  <c r="D387" i="33" s="1"/>
  <c r="D102" i="25"/>
  <c r="D103" i="25" s="1"/>
  <c r="D261" i="31"/>
  <c r="D354" i="31"/>
  <c r="D532" i="31"/>
  <c r="D544" i="31"/>
  <c r="D63" i="32"/>
  <c r="D64" i="32" s="1"/>
  <c r="D42" i="38"/>
  <c r="D262" i="38"/>
  <c r="D477" i="38"/>
  <c r="D544" i="38"/>
  <c r="D63" i="39"/>
  <c r="D64" i="39" s="1"/>
  <c r="D118" i="39"/>
  <c r="D119" i="39" s="1"/>
  <c r="D354" i="40"/>
  <c r="D440" i="40"/>
  <c r="D153" i="43"/>
  <c r="B153" i="43" s="1"/>
  <c r="D154" i="43" s="1"/>
  <c r="D155" i="43" s="1"/>
  <c r="D118" i="35"/>
  <c r="D119" i="35" s="1"/>
  <c r="D498" i="33"/>
  <c r="D200" i="31"/>
  <c r="B200" i="31" s="1"/>
  <c r="D139" i="38"/>
  <c r="D140" i="38" s="1"/>
  <c r="D262" i="40"/>
  <c r="D200" i="38"/>
  <c r="D102" i="39"/>
  <c r="D103" i="39" s="1"/>
  <c r="D244" i="40"/>
  <c r="D245" i="40" s="1"/>
  <c r="D533" i="40"/>
  <c r="D534" i="40" s="1"/>
  <c r="B166" i="29" s="1"/>
  <c r="D195" i="41"/>
  <c r="D512" i="43"/>
  <c r="B512" i="43" s="1"/>
  <c r="D513" i="43" s="1"/>
  <c r="D514" i="43" s="1"/>
  <c r="B152" i="29" s="1"/>
  <c r="D201" i="43"/>
  <c r="D204" i="43" s="1"/>
  <c r="D205" i="43" s="1"/>
  <c r="B80" i="29" s="1"/>
  <c r="D262" i="43"/>
  <c r="D263" i="43" s="1"/>
  <c r="D244" i="43"/>
  <c r="D245" i="43" s="1"/>
  <c r="D314" i="43"/>
  <c r="D315" i="43" s="1"/>
  <c r="D387" i="43"/>
  <c r="D388" i="43" s="1"/>
  <c r="D373" i="43"/>
  <c r="D374" i="43" s="1"/>
  <c r="D440" i="43"/>
  <c r="D441" i="43" s="1"/>
  <c r="D426" i="43"/>
  <c r="D427" i="43" s="1"/>
  <c r="D417" i="43"/>
  <c r="D418" i="43" s="1"/>
  <c r="D406" i="43"/>
  <c r="D407" i="43" s="1"/>
  <c r="D149" i="35"/>
  <c r="D150" i="35" s="1"/>
  <c r="D133" i="35"/>
  <c r="D134" i="35" s="1"/>
  <c r="D84" i="35"/>
  <c r="D85" i="35" s="1"/>
  <c r="D63" i="35"/>
  <c r="D64" i="35" s="1"/>
  <c r="D477" i="43"/>
  <c r="D478" i="43" s="1"/>
  <c r="D533" i="43"/>
  <c r="D534" i="43" s="1"/>
  <c r="B162" i="29" s="1"/>
  <c r="D102" i="35"/>
  <c r="D103" i="35" s="1"/>
  <c r="D139" i="43"/>
  <c r="D140" i="43" s="1"/>
  <c r="D100" i="43"/>
  <c r="D354" i="43"/>
  <c r="D355" i="43" s="1"/>
  <c r="B41" i="43"/>
  <c r="D42" i="43" s="1"/>
  <c r="D45" i="43" s="1"/>
  <c r="D46" i="43" s="1"/>
  <c r="B53" i="29" s="1"/>
  <c r="D161" i="37"/>
  <c r="D162" i="37" s="1"/>
  <c r="D133" i="37"/>
  <c r="D134" i="37" s="1"/>
  <c r="D84" i="37"/>
  <c r="D85" i="37" s="1"/>
  <c r="D23" i="37"/>
  <c r="D533" i="36"/>
  <c r="D534" i="36" s="1"/>
  <c r="B161" i="29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73" i="36"/>
  <c r="D354" i="36"/>
  <c r="D355" i="36" s="1"/>
  <c r="D314" i="36"/>
  <c r="D315" i="36" s="1"/>
  <c r="D262" i="36"/>
  <c r="D263" i="36" s="1"/>
  <c r="D201" i="36"/>
  <c r="D202" i="36" s="1"/>
  <c r="D139" i="36"/>
  <c r="D140" i="36" s="1"/>
  <c r="D100" i="36"/>
  <c r="D101" i="36" s="1"/>
  <c r="D84" i="36"/>
  <c r="D85" i="36" s="1"/>
  <c r="D62" i="36"/>
  <c r="D42" i="36"/>
  <c r="D43" i="36" s="1"/>
  <c r="D500" i="40" l="1"/>
  <c r="D502" i="40"/>
  <c r="D503" i="40" s="1"/>
  <c r="B147" i="29" s="1"/>
  <c r="D157" i="33"/>
  <c r="D158" i="33" s="1"/>
  <c r="B72" i="29" s="1"/>
  <c r="D155" i="33"/>
  <c r="D101" i="33"/>
  <c r="D102" i="33"/>
  <c r="D103" i="33" s="1"/>
  <c r="B63" i="29" s="1"/>
  <c r="D101" i="31"/>
  <c r="D102" i="31"/>
  <c r="D103" i="31" s="1"/>
  <c r="B64" i="29" s="1"/>
  <c r="B261" i="31"/>
  <c r="D262" i="31" s="1"/>
  <c r="B512" i="38"/>
  <c r="D513" i="38" s="1"/>
  <c r="D514" i="38" s="1"/>
  <c r="B155" i="29" s="1"/>
  <c r="B543" i="43"/>
  <c r="D544" i="43" s="1"/>
  <c r="D545" i="43" s="1"/>
  <c r="B171" i="29" s="1"/>
  <c r="D502" i="43"/>
  <c r="D503" i="43" s="1"/>
  <c r="B143" i="29" s="1"/>
  <c r="D102" i="43"/>
  <c r="D103" i="43" s="1"/>
  <c r="B62" i="29" s="1"/>
  <c r="D547" i="38"/>
  <c r="B47" i="29" s="1"/>
  <c r="D198" i="41"/>
  <c r="D199" i="41" s="1"/>
  <c r="B200" i="38"/>
  <c r="D201" i="38" s="1"/>
  <c r="B498" i="33"/>
  <c r="D499" i="33" s="1"/>
  <c r="B532" i="31"/>
  <c r="D533" i="31" s="1"/>
  <c r="D534" i="31" s="1"/>
  <c r="B164" i="29" s="1"/>
  <c r="D198" i="25"/>
  <c r="D199" i="25" s="1"/>
  <c r="D198" i="39"/>
  <c r="D199" i="39" s="1"/>
  <c r="D102" i="40"/>
  <c r="D103" i="40" s="1"/>
  <c r="B66" i="29" s="1"/>
  <c r="D154" i="38"/>
  <c r="D155" i="38" s="1"/>
  <c r="B153" i="38"/>
  <c r="D478" i="31"/>
  <c r="D355" i="38"/>
  <c r="D102" i="38"/>
  <c r="D103" i="38" s="1"/>
  <c r="B65" i="29" s="1"/>
  <c r="D45" i="40"/>
  <c r="D46" i="40" s="1"/>
  <c r="B57" i="29" s="1"/>
  <c r="D43" i="40"/>
  <c r="D545" i="38"/>
  <c r="B174" i="29" s="1"/>
  <c r="D390" i="31"/>
  <c r="D391" i="31" s="1"/>
  <c r="B118" i="29" s="1"/>
  <c r="D388" i="31"/>
  <c r="D317" i="38"/>
  <c r="D318" i="38" s="1"/>
  <c r="B101" i="29" s="1"/>
  <c r="D315" i="38"/>
  <c r="D315" i="40"/>
  <c r="D317" i="40"/>
  <c r="D318" i="40" s="1"/>
  <c r="B102" i="29" s="1"/>
  <c r="D441" i="33"/>
  <c r="D443" i="33"/>
  <c r="B126" i="29" s="1"/>
  <c r="D478" i="33"/>
  <c r="D480" i="33"/>
  <c r="D481" i="33" s="1"/>
  <c r="B135" i="29" s="1"/>
  <c r="D388" i="33"/>
  <c r="D390" i="33"/>
  <c r="D391" i="33" s="1"/>
  <c r="B117" i="29" s="1"/>
  <c r="D198" i="37"/>
  <c r="D199" i="37" s="1"/>
  <c r="B179" i="29" s="1"/>
  <c r="D263" i="38"/>
  <c r="D265" i="38"/>
  <c r="D266" i="38" s="1"/>
  <c r="B92" i="29" s="1"/>
  <c r="D443" i="38"/>
  <c r="B128" i="29" s="1"/>
  <c r="D441" i="38"/>
  <c r="D198" i="32"/>
  <c r="D199" i="32" s="1"/>
  <c r="D317" i="31"/>
  <c r="D318" i="31" s="1"/>
  <c r="B100" i="29" s="1"/>
  <c r="D315" i="31"/>
  <c r="D204" i="33"/>
  <c r="D205" i="33" s="1"/>
  <c r="B81" i="29" s="1"/>
  <c r="D443" i="31"/>
  <c r="B127" i="29" s="1"/>
  <c r="D441" i="31"/>
  <c r="D265" i="40"/>
  <c r="D266" i="40" s="1"/>
  <c r="B93" i="29" s="1"/>
  <c r="D263" i="40"/>
  <c r="D355" i="40"/>
  <c r="D357" i="40"/>
  <c r="D358" i="40" s="1"/>
  <c r="B111" i="29" s="1"/>
  <c r="B11" i="25"/>
  <c r="B181" i="29"/>
  <c r="D480" i="38"/>
  <c r="D481" i="38" s="1"/>
  <c r="B137" i="29" s="1"/>
  <c r="D478" i="38"/>
  <c r="D545" i="31"/>
  <c r="B173" i="29" s="1"/>
  <c r="D45" i="33"/>
  <c r="D46" i="33" s="1"/>
  <c r="B54" i="29" s="1"/>
  <c r="D43" i="33"/>
  <c r="B11" i="39"/>
  <c r="B183" i="29"/>
  <c r="D157" i="31"/>
  <c r="D158" i="31" s="1"/>
  <c r="B73" i="29" s="1"/>
  <c r="D547" i="43"/>
  <c r="B44" i="29" s="1"/>
  <c r="B11" i="41"/>
  <c r="B184" i="29"/>
  <c r="D201" i="31"/>
  <c r="D547" i="31"/>
  <c r="B46" i="29" s="1"/>
  <c r="D441" i="40"/>
  <c r="D443" i="40"/>
  <c r="D444" i="40" s="1"/>
  <c r="B129" i="29" s="1"/>
  <c r="D43" i="38"/>
  <c r="D45" i="38"/>
  <c r="D46" i="38" s="1"/>
  <c r="B56" i="29" s="1"/>
  <c r="D357" i="31"/>
  <c r="D358" i="31" s="1"/>
  <c r="B109" i="29" s="1"/>
  <c r="D355" i="31"/>
  <c r="D265" i="33"/>
  <c r="D266" i="33" s="1"/>
  <c r="B90" i="29" s="1"/>
  <c r="D263" i="33"/>
  <c r="D157" i="40"/>
  <c r="D158" i="40" s="1"/>
  <c r="B75" i="29" s="1"/>
  <c r="D155" i="40"/>
  <c r="D204" i="40"/>
  <c r="D205" i="40" s="1"/>
  <c r="B84" i="29" s="1"/>
  <c r="D547" i="33"/>
  <c r="B45" i="29" s="1"/>
  <c r="D390" i="38"/>
  <c r="D391" i="38" s="1"/>
  <c r="B119" i="29" s="1"/>
  <c r="D388" i="38"/>
  <c r="D390" i="43"/>
  <c r="D391" i="43" s="1"/>
  <c r="B116" i="29" s="1"/>
  <c r="D202" i="43"/>
  <c r="D265" i="43"/>
  <c r="D266" i="43" s="1"/>
  <c r="B89" i="29" s="1"/>
  <c r="D317" i="43"/>
  <c r="D318" i="43" s="1"/>
  <c r="B98" i="29" s="1"/>
  <c r="D443" i="43"/>
  <c r="B125" i="29" s="1"/>
  <c r="D198" i="35"/>
  <c r="D199" i="35" s="1"/>
  <c r="B180" i="29" s="1"/>
  <c r="D480" i="43"/>
  <c r="D481" i="43" s="1"/>
  <c r="B134" i="29" s="1"/>
  <c r="D157" i="43"/>
  <c r="D158" i="43" s="1"/>
  <c r="B71" i="29" s="1"/>
  <c r="D101" i="43"/>
  <c r="D357" i="43"/>
  <c r="D358" i="43" s="1"/>
  <c r="B107" i="29" s="1"/>
  <c r="D43" i="43"/>
  <c r="D480" i="36"/>
  <c r="D481" i="36" s="1"/>
  <c r="B133" i="29" s="1"/>
  <c r="D443" i="36"/>
  <c r="D444" i="36" s="1"/>
  <c r="B124" i="29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65" i="36"/>
  <c r="D266" i="36" s="1"/>
  <c r="B88" i="29" s="1"/>
  <c r="D204" i="36"/>
  <c r="D205" i="36" s="1"/>
  <c r="B79" i="29" s="1"/>
  <c r="D157" i="36"/>
  <c r="D158" i="36" s="1"/>
  <c r="B70" i="29" s="1"/>
  <c r="D102" i="36"/>
  <c r="D103" i="36" s="1"/>
  <c r="B61" i="29" s="1"/>
  <c r="D45" i="36"/>
  <c r="D46" i="36" s="1"/>
  <c r="B52" i="29" s="1"/>
  <c r="D202" i="38" l="1"/>
  <c r="D204" i="38"/>
  <c r="D205" i="38" s="1"/>
  <c r="B83" i="29" s="1"/>
  <c r="D500" i="33"/>
  <c r="D502" i="33"/>
  <c r="D503" i="33" s="1"/>
  <c r="B144" i="29" s="1"/>
  <c r="D263" i="31"/>
  <c r="D265" i="31"/>
  <c r="D266" i="31" s="1"/>
  <c r="B91" i="29" s="1"/>
  <c r="D157" i="38"/>
  <c r="D158" i="38" s="1"/>
  <c r="B74" i="29" s="1"/>
  <c r="D548" i="40"/>
  <c r="D549" i="40" s="1"/>
  <c r="B11" i="32"/>
  <c r="B182" i="29"/>
  <c r="D202" i="31"/>
  <c r="D204" i="31"/>
  <c r="D205" i="31" s="1"/>
  <c r="B82" i="29" s="1"/>
  <c r="B11" i="37"/>
  <c r="D548" i="38"/>
  <c r="D549" i="38" s="1"/>
  <c r="D548" i="43"/>
  <c r="D549" i="43" s="1"/>
  <c r="B11" i="35"/>
  <c r="D548" i="36"/>
  <c r="D549" i="36" s="1"/>
  <c r="B12" i="36" s="1"/>
  <c r="D548" i="33" l="1"/>
  <c r="D549" i="33" s="1"/>
  <c r="B35" i="29"/>
  <c r="B12" i="33"/>
  <c r="B36" i="29"/>
  <c r="B26" i="29"/>
  <c r="D548" i="31"/>
  <c r="D549" i="31" s="1"/>
  <c r="B12" i="38"/>
  <c r="B38" i="29"/>
  <c r="B28" i="29"/>
  <c r="B12" i="40"/>
  <c r="B39" i="29"/>
  <c r="B29" i="29"/>
  <c r="B24" i="29"/>
  <c r="B34" i="29"/>
  <c r="B12" i="43" l="1"/>
  <c r="B25" i="29"/>
  <c r="B12" i="31"/>
  <c r="B27" i="29"/>
  <c r="B37" i="29"/>
</calcChain>
</file>

<file path=xl/sharedStrings.xml><?xml version="1.0" encoding="utf-8"?>
<sst xmlns="http://schemas.openxmlformats.org/spreadsheetml/2006/main" count="5202" uniqueCount="493">
  <si>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</si>
  <si>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</si>
  <si>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</si>
  <si>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</si>
  <si>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</si>
  <si>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</si>
  <si>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</si>
  <si>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</si>
  <si>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</si>
  <si>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</si>
  <si>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</si>
  <si>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</si>
  <si>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</si>
  <si>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</si>
  <si>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</si>
  <si>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</si>
  <si>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</si>
  <si>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</si>
  <si>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</si>
  <si>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</si>
  <si>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</si>
  <si>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</si>
  <si>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</si>
  <si>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</si>
  <si>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</si>
  <si>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</si>
  <si>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</si>
  <si>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</si>
  <si>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</si>
  <si>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</si>
  <si>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</si>
  <si>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</si>
  <si>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</si>
  <si>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</si>
  <si>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</si>
  <si>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</si>
  <si>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</si>
  <si>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</si>
  <si>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</si>
  <si>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</si>
  <si>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</si>
  <si>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</si>
  <si>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</si>
  <si>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</si>
  <si>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</si>
  <si>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</si>
  <si>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</si>
  <si>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</si>
  <si>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</si>
  <si>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</si>
  <si>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</si>
  <si>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</si>
  <si>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</si>
  <si>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</si>
  <si>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</si>
  <si>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</si>
  <si>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</si>
  <si>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</si>
  <si>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</si>
  <si>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</si>
  <si>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</si>
  <si>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</si>
  <si>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</si>
  <si>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</si>
  <si>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</si>
  <si>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</si>
  <si>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</si>
  <si>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</si>
  <si>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</si>
  <si>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</si>
  <si>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</si>
  <si>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</si>
  <si>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</si>
  <si>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</si>
  <si>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</si>
  <si>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</si>
  <si>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</si>
  <si>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</si>
  <si>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</si>
  <si>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</si>
  <si>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</si>
  <si>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</si>
  <si>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</si>
  <si>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</si>
  <si>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</si>
  <si>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</si>
  <si>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</si>
  <si>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</si>
  <si>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</si>
  <si>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</si>
  <si>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</si>
  <si>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</si>
  <si>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</si>
  <si>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</si>
  <si>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</si>
  <si>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</si>
  <si>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</si>
  <si>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</si>
  <si>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</si>
  <si>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</si>
  <si>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</si>
  <si>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</si>
  <si>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</si>
  <si>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</si>
  <si>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</si>
  <si>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</si>
  <si>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</si>
  <si>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</si>
  <si>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</si>
  <si>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</si>
  <si>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</si>
  <si>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</si>
  <si>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</si>
  <si>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</si>
  <si>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</si>
  <si>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</si>
  <si>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</si>
  <si>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</si>
  <si>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</si>
  <si>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</si>
  <si>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</si>
  <si>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</si>
  <si>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</si>
  <si>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</si>
  <si>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</si>
  <si>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</si>
  <si>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</si>
  <si>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</si>
  <si>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</si>
  <si>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</si>
  <si>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</si>
  <si>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</si>
  <si>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</si>
  <si>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</si>
  <si>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</si>
  <si>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</si>
  <si>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</si>
  <si>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</si>
  <si>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</si>
  <si>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</si>
  <si>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</si>
  <si>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</si>
  <si>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</si>
  <si>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</si>
  <si>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</si>
  <si>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</si>
  <si>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</si>
  <si>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</si>
  <si>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</si>
  <si>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</si>
  <si>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</si>
  <si>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</si>
  <si>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</si>
  <si>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</si>
  <si>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</si>
  <si>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</si>
  <si>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</si>
  <si>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</si>
  <si>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</si>
  <si>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</si>
  <si>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</si>
  <si>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</si>
  <si>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</si>
  <si>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</si>
  <si>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</si>
  <si>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</si>
  <si>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</si>
  <si>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</si>
  <si>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</si>
  <si>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</si>
  <si>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</si>
  <si>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</si>
  <si>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</si>
  <si>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</si>
  <si>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</si>
  <si>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</si>
  <si>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</si>
  <si>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</si>
  <si>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</si>
  <si>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</si>
  <si>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</si>
  <si>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</si>
  <si>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</si>
  <si>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</si>
  <si>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</si>
  <si>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</si>
  <si>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</si>
  <si>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</si>
  <si>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</si>
  <si>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</si>
  <si>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</si>
  <si>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</si>
  <si>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</si>
  <si>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</si>
  <si>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</si>
  <si>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</si>
  <si>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</si>
  <si>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</si>
  <si>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</si>
  <si>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</si>
  <si>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</si>
  <si>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</si>
  <si>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</si>
  <si>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</si>
  <si>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</si>
  <si>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</si>
  <si>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</si>
  <si>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</si>
  <si>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</si>
  <si>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</si>
  <si>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</si>
  <si>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</si>
  <si>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</si>
  <si>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</si>
  <si>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</si>
  <si>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</si>
  <si>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</si>
  <si>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</si>
  <si>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</si>
  <si>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</si>
  <si>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</si>
  <si>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</si>
  <si>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</si>
  <si>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</si>
  <si>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</si>
  <si>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</si>
  <si>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</si>
  <si>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</si>
  <si>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</si>
  <si>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</si>
  <si>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</si>
  <si>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</si>
  <si>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</si>
  <si>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</si>
  <si>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</si>
  <si>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</si>
  <si>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</si>
  <si>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</si>
  <si>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</si>
  <si>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</si>
  <si>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</si>
  <si>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</si>
  <si>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</si>
  <si>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</si>
  <si>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</si>
  <si>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</si>
  <si>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</si>
  <si>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</si>
  <si>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</si>
  <si>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</si>
  <si>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</si>
  <si>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</si>
  <si>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</si>
  <si>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</si>
  <si>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</si>
  <si>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</si>
  <si>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</si>
  <si>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</si>
  <si>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</si>
  <si>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</si>
  <si>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</si>
  <si>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</si>
  <si>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</si>
  <si>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</si>
  <si>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</si>
  <si>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</si>
  <si>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</si>
  <si>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</si>
  <si>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</si>
  <si>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</si>
  <si>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</si>
  <si>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</si>
  <si>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</si>
  <si>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</si>
  <si>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</si>
  <si>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</si>
  <si>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</si>
  <si>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</si>
  <si>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</si>
  <si>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</si>
  <si>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</si>
  <si>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</si>
  <si>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</si>
  <si>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</si>
  <si>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</si>
  <si>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</si>
  <si>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</si>
  <si>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</si>
  <si>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</si>
  <si>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</si>
  <si>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</si>
  <si>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</si>
  <si>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</si>
  <si>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</si>
  <si>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</si>
  <si>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</si>
  <si>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</si>
  <si>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</si>
  <si>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</si>
  <si>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</si>
  <si>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</si>
  <si>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</si>
  <si>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</si>
  <si>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</si>
  <si>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</si>
  <si>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</si>
  <si>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</si>
  <si>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</si>
  <si>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</si>
  <si>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</si>
  <si>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</si>
  <si>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</si>
  <si>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</si>
  <si>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</si>
  <si>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</si>
  <si>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</si>
  <si>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</si>
  <si>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</si>
  <si>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</si>
  <si>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</si>
  <si>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</si>
  <si>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</si>
  <si>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</si>
  <si>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</si>
  <si>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</si>
  <si>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</si>
  <si>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</si>
  <si>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</si>
  <si>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</si>
  <si>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</si>
  <si>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</si>
  <si>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</si>
  <si>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</si>
  <si>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</si>
  <si>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</si>
  <si>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</si>
  <si>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</si>
  <si>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</si>
  <si>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</si>
  <si>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</si>
  <si>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</si>
  <si>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</si>
  <si>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</si>
  <si>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</si>
  <si>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</si>
  <si>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</si>
  <si>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</si>
  <si>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</si>
  <si>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</si>
  <si>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</si>
  <si>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</si>
  <si>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</si>
  <si>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</si>
  <si>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</si>
  <si>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</si>
  <si>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</si>
  <si>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</si>
  <si>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</si>
  <si>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</si>
  <si>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</si>
  <si>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</si>
  <si>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</si>
  <si>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</si>
  <si>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</si>
  <si>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</si>
  <si>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</si>
  <si>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</si>
  <si>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</si>
  <si>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</si>
  <si>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</si>
  <si>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</si>
  <si>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</si>
  <si>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</si>
  <si>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</si>
  <si>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</si>
  <si>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</si>
  <si>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</si>
  <si>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</si>
  <si>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</si>
  <si>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</si>
  <si>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</si>
  <si>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</si>
  <si>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</si>
  <si>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</si>
  <si>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</si>
  <si>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</si>
  <si>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</si>
  <si>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</si>
  <si>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</si>
  <si>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</si>
  <si>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</si>
  <si>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</si>
  <si>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</si>
  <si>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</si>
  <si>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</si>
  <si>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</si>
  <si>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</si>
  <si>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</si>
  <si>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</si>
  <si>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</si>
  <si>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</si>
  <si>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</si>
  <si>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</si>
  <si>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</si>
  <si>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</si>
  <si>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</si>
  <si>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</si>
  <si>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</si>
  <si>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Beni Khalled</t>
  </si>
  <si>
    <t>M Dhia Mechlaoui et M Souheil Draoui</t>
  </si>
  <si>
    <t xml:space="preserve">M Marouen Hadded (Directeur magasin) et Chefs rayon </t>
  </si>
  <si>
    <t>La vitre du four n'était pas propre le jour de l'audit. Renforcer le nettoyage.</t>
  </si>
  <si>
    <t>Les autocontroles n'étaient pas quotidiens.</t>
  </si>
  <si>
    <t>La durée d'exposition n'était pas respectée. L'opérateur enregistre 4h par défaut.</t>
  </si>
  <si>
    <t>La vérification du mois de mars n'était pas enregistrée. La dernière verification date du 01/02/18.</t>
  </si>
  <si>
    <t>La vérification du thermométre n'était pas disponible le jour de l'audit.</t>
  </si>
  <si>
    <t xml:space="preserve">
Un seul thermométre était partagé pour les rayons charcuterie/fromage, volaillerie, boucherie, et traiteur.</t>
  </si>
  <si>
    <t>L'autocontrôle n'était pas enregistré tous les lundi ( jour de repos de l'opératrice), assurer l'autocontrôle quotidiennement.</t>
  </si>
  <si>
    <t>Absence de l'ancien rapport.</t>
  </si>
  <si>
    <t xml:space="preserve">Les abats sont mis en exposition sans égouttoir. </t>
  </si>
  <si>
    <t>L'ancien rapport n'était pas disponible.</t>
  </si>
  <si>
    <t>Stagnation d'eau au niveau de la chambre froide.</t>
  </si>
  <si>
    <t xml:space="preserve">Le balisage était seulement en langue française, assurer le balisage en langue arabe.  </t>
  </si>
  <si>
    <t>L'autocontrôle n'était pas quotidien.</t>
  </si>
  <si>
    <t>L'état de fraîcheur des pommes exposés n'était pas satisfaisante, renforcer le tri à ce niveau.</t>
  </si>
  <si>
    <t>Renforcer le nettoyage au niveau des rayons ( farine, riz ) et sucre.</t>
  </si>
  <si>
    <t>Assurer l'autocontrôle quotidiennement.</t>
  </si>
  <si>
    <t>Absence de papier essuie-mains dans les sanitaires des femmes.</t>
  </si>
  <si>
    <t>Hygrométrie: 51%, conforme.</t>
  </si>
  <si>
    <t>Température affichée: 8°C
Température mesurée: 7,8°C</t>
  </si>
  <si>
    <t>Température affichée: 8°C
Température mesurée: 8,5°C</t>
  </si>
  <si>
    <t>Assurer l'enregistrement des dates d'ouvertures pour tous les produits.</t>
  </si>
  <si>
    <t xml:space="preserve">La planche de découpe était usée, un rabotage est nécessaire à ce niveau.
</t>
  </si>
  <si>
    <t>La planche de découpe était usée, un rabotage est nécessaire à ce niveau.</t>
  </si>
  <si>
    <t>Température affichée: 3,8°C
Température mesurée: 4°C</t>
  </si>
  <si>
    <t>Absence de distributeur de papier dans les sanitaires des femmes.</t>
  </si>
  <si>
    <t>Le distributeur de savon était endommagé, procéder à la réparation de cet élément.</t>
  </si>
  <si>
    <t>Fournir un distributeur papier.</t>
  </si>
  <si>
    <t>Poissonnerie:
Le DEIV était défaillant.</t>
  </si>
  <si>
    <t>Respecter les horaires d'exposition des produits</t>
  </si>
  <si>
    <t xml:space="preserve">Perte de traçabilité  pour les articles suivants (les dates d'ouvertures n'étaient pas inscrites) 
Super salami
Saussice à l'ail fumé 
Sausisson à l'ail </t>
  </si>
  <si>
    <t>Stockage concomittant de produits alimentaires et non alimentaires.</t>
  </si>
  <si>
    <t>Prévoir le papier dans les sanitaires</t>
  </si>
  <si>
    <t>La vitre du meuble froid était démontée. (voir photo)</t>
  </si>
  <si>
    <t>Procéder à la fixation de la vitre du meuble froid.</t>
  </si>
  <si>
    <t>Mme Meriam CHOUCHENE</t>
  </si>
  <si>
    <t>Directeur magasin &amp; chefs rayons</t>
  </si>
  <si>
    <t>T° affichée 5,1°C</t>
  </si>
  <si>
    <t>Les afficheurs des meubles sont difficilement lisibles.</t>
  </si>
  <si>
    <t>L'opérateur ne protège pas sa barbe.</t>
  </si>
  <si>
    <t>Le meuble est partiellement protégé.</t>
  </si>
  <si>
    <t>La chambre froide des poulets marinés est en panne.</t>
  </si>
  <si>
    <t>Réparer la chambre froide.</t>
  </si>
  <si>
    <t>Stockage des poulets marinés dans la chambre froide de la boucherie vu la panne survenue à la chambre froide destinée pour cet effet; (voir volet technique).</t>
  </si>
  <si>
    <t>Manque d'étiquetage UHD sur les boules de harissa.</t>
  </si>
  <si>
    <t>T° meuble 2°C.</t>
  </si>
  <si>
    <t>Il s'agit du même thermomètre de la réception.</t>
  </si>
  <si>
    <t>Développement de moisissures sur les grilles du rideau d'air.</t>
  </si>
  <si>
    <t>Taux d'hygrométrie 50%</t>
  </si>
  <si>
    <t>Absence de dispositifs de séchage aux sanitaires hommes et femmes.</t>
  </si>
  <si>
    <t>Fixer des dispositifs de papier essuie-mains ou des dispositifs de séchage aux sanitaires.</t>
  </si>
  <si>
    <t>Manque d'enregistrement de contrôle des poissons réceptionnés le 07/05/2018.</t>
  </si>
  <si>
    <t>Absence de papier essuie-mains aux sanitaires.</t>
  </si>
  <si>
    <t>Le local déchet de la boucherie est utilisé pour d'autre effet. Prévoir une benne à ordure à ce niveau.</t>
  </si>
  <si>
    <t>T° laboratoire 11,7°C.</t>
  </si>
  <si>
    <t>Présence de piqûres de moisissures sur l'évaporateur du laboratoire.</t>
  </si>
  <si>
    <t>Les certificats de salubrité ne sont pas archivés par le chef rayon, ils sont maintenus à la réception.</t>
  </si>
  <si>
    <t>Indisponibilité des fiches de traçabilité du 28/02 &amp; 17/04 &amp; 28/04.</t>
  </si>
  <si>
    <t>Assurer la séparation entre les produits alimentaires et non alimentaires.
Renforcer le rangement des produits.</t>
  </si>
  <si>
    <t>Prévoir du papier essuie-mains.</t>
  </si>
  <si>
    <t>Le DEIV au niveau de la poissonnerie était rempli de cadavres de mouches, procéder au nettoyage à ce niveau.</t>
  </si>
  <si>
    <t>Vestiaires des femmes: la porte du casier était démontée. Fixer cet élément.</t>
  </si>
  <si>
    <t>Absence de chambre froide au niveau du laboratoire. Cette enceinte frigorifique est placée au couloir menant au laboratoire.</t>
  </si>
  <si>
    <t>Présence de drosophiles sur l'étal de fruits.</t>
  </si>
  <si>
    <t>Taux de réalisation du plan d'action précédent</t>
  </si>
  <si>
    <t>Sensibiliser les opérateurs polyvalents au respect des bonnes pratiques d'hygiène corporelle et vestimentaire.</t>
  </si>
  <si>
    <t>Stockage des paquets des épices dans des casiers maintenus en dehors du laboratoire.</t>
  </si>
  <si>
    <t>La quantité de calamar en tranche réceptionnée le 23/03/2018 est de 16kg hors la traçabilité montre que seule une quantité de 12 kg a été exposée. Manque de traçabilité de 4kg de calamar.</t>
  </si>
  <si>
    <t>Elévation de la température à cœur des yaourts suite à une attente prolongée à température ambiante avant exposition. La température prélevée est de l'ordre de 18°C.</t>
  </si>
  <si>
    <t>Présence d'odeur de regard au rayon PGC &amp; PLS.</t>
  </si>
  <si>
    <t>T° meuble 4°C</t>
  </si>
  <si>
    <t>Identification erronée des caisses de poissons, Assurer l'identification des poissons par le jour de réception.</t>
  </si>
  <si>
    <t>Assurer la traçabilité correcte de la quantité de produits de la mer surgelés.</t>
  </si>
  <si>
    <t>Présence des bulletins d'analyse et plans d'action</t>
  </si>
  <si>
    <t>Enregistrements des autocontrôles de nettoyage et de désinfection</t>
  </si>
  <si>
    <t>Même opérateur aux rayons traiteur, fromage/charcuterie, volaille trad. et poissonnerie.
Cette opérateur polyvalent ne respecte pas correctement les bonnes pratiques d'hygiène (lavage des mains et le changement / protection de sa tenue de travail entre les différentes opérations.</t>
  </si>
  <si>
    <t xml:space="preserve">Utilisation correcte des cadenciers de cuisson et de fabrication </t>
  </si>
  <si>
    <t xml:space="preserve">Respect des durées de vie des produits trad. exposés dans le stand </t>
  </si>
  <si>
    <t>Limiter la durée d'attente des produits périssables à température ambiante.</t>
  </si>
  <si>
    <t>Filmage des portions de pastèque par la machine filmeuse à barquettes du rayon fromage/ charcuterie. Attention au risque de contamination croisée.</t>
  </si>
  <si>
    <t>Etat de propreté du meuble du fromage râpé est insatisfaisant.</t>
  </si>
  <si>
    <t>Manque d'analyses copro et de visites médicales pour les nouveaux recrus des secteurs PFT et réception.</t>
  </si>
  <si>
    <t>Manque de formation en BPH et HACCP pour les nouveaux recrus aux secteurs PFT et réception.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</si>
</sst>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9608"/>
        <c:axId val="203955096"/>
      </c:barChart>
      <c:catAx>
        <c:axId val="203949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55096"/>
        <c:crosses val="autoZero"/>
        <c:auto val="1"/>
        <c:lblAlgn val="ctr"/>
        <c:lblOffset val="100"/>
        <c:noMultiLvlLbl val="0"/>
      </c:catAx>
      <c:valAx>
        <c:axId val="203955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9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2368"/>
        <c:axId val="205719624"/>
      </c:barChart>
      <c:catAx>
        <c:axId val="20572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9624"/>
        <c:crosses val="autoZero"/>
        <c:auto val="1"/>
        <c:lblAlgn val="ctr"/>
        <c:lblOffset val="100"/>
        <c:noMultiLvlLbl val="0"/>
      </c:catAx>
      <c:valAx>
        <c:axId val="205719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1976"/>
        <c:axId val="205722760"/>
      </c:barChart>
      <c:catAx>
        <c:axId val="205721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2760"/>
        <c:crosses val="autoZero"/>
        <c:auto val="1"/>
        <c:lblAlgn val="ctr"/>
        <c:lblOffset val="100"/>
        <c:noMultiLvlLbl val="0"/>
      </c:catAx>
      <c:valAx>
        <c:axId val="205722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1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7464"/>
        <c:axId val="205720408"/>
      </c:barChart>
      <c:catAx>
        <c:axId val="205727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0408"/>
        <c:crosses val="autoZero"/>
        <c:auto val="1"/>
        <c:lblAlgn val="ctr"/>
        <c:lblOffset val="100"/>
        <c:noMultiLvlLbl val="0"/>
      </c:catAx>
      <c:valAx>
        <c:axId val="205720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3152"/>
        <c:axId val="205723936"/>
      </c:barChart>
      <c:catAx>
        <c:axId val="20572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3936"/>
        <c:crosses val="autoZero"/>
        <c:auto val="1"/>
        <c:lblAlgn val="ctr"/>
        <c:lblOffset val="100"/>
        <c:noMultiLvlLbl val="0"/>
      </c:catAx>
      <c:valAx>
        <c:axId val="20572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9424"/>
        <c:axId val="205730992"/>
      </c:barChart>
      <c:catAx>
        <c:axId val="20572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30992"/>
        <c:crosses val="autoZero"/>
        <c:auto val="1"/>
        <c:lblAlgn val="ctr"/>
        <c:lblOffset val="100"/>
        <c:noMultiLvlLbl val="0"/>
      </c:catAx>
      <c:valAx>
        <c:axId val="20573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0.91509433962264153</c:v>
                </c:pt>
                <c:pt idx="1">
                  <c:v>0.95412844036697253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30208"/>
        <c:axId val="205731384"/>
      </c:barChart>
      <c:catAx>
        <c:axId val="20573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31384"/>
        <c:crosses val="autoZero"/>
        <c:auto val="1"/>
        <c:lblAlgn val="ctr"/>
        <c:lblOffset val="100"/>
        <c:noMultiLvlLbl val="0"/>
      </c:catAx>
      <c:valAx>
        <c:axId val="205731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3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0.92434210526315785</c:v>
                </c:pt>
                <c:pt idx="1">
                  <c:v>0.92905405405405406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32168"/>
        <c:axId val="205729032"/>
      </c:barChart>
      <c:catAx>
        <c:axId val="205732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9032"/>
        <c:crosses val="autoZero"/>
        <c:auto val="1"/>
        <c:lblAlgn val="ctr"/>
        <c:lblOffset val="100"/>
        <c:noMultiLvlLbl val="0"/>
      </c:catAx>
      <c:valAx>
        <c:axId val="205729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32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0.91971822244289969</c:v>
                </c:pt>
                <c:pt idx="1">
                  <c:v>0.94159124721051324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6788112"/>
        <c:axId val="206784584"/>
        <c:extLst/>
      </c:barChart>
      <c:catAx>
        <c:axId val="2067881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84584"/>
        <c:crosses val="autoZero"/>
        <c:auto val="1"/>
        <c:lblAlgn val="ctr"/>
        <c:lblOffset val="100"/>
        <c:noMultiLvlLbl val="0"/>
      </c:catAx>
      <c:valAx>
        <c:axId val="206784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8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0.82954545454545459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6783016"/>
        <c:axId val="206784192"/>
        <c:extLst/>
      </c:barChart>
      <c:catAx>
        <c:axId val="206783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84192"/>
        <c:crosses val="autoZero"/>
        <c:auto val="1"/>
        <c:lblAlgn val="ctr"/>
        <c:lblOffset val="100"/>
        <c:noMultiLvlLbl val="0"/>
      </c:catAx>
      <c:valAx>
        <c:axId val="20678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83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0.953125</c:v>
                </c:pt>
                <c:pt idx="1">
                  <c:v>0.98484848484848486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55880"/>
        <c:axId val="203950392"/>
      </c:barChart>
      <c:catAx>
        <c:axId val="203955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50392"/>
        <c:crosses val="autoZero"/>
        <c:auto val="1"/>
        <c:lblAlgn val="ctr"/>
        <c:lblOffset val="100"/>
        <c:noMultiLvlLbl val="0"/>
      </c:catAx>
      <c:valAx>
        <c:axId val="203950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55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0.95714285714285718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0800"/>
        <c:axId val="205717664"/>
      </c:barChart>
      <c:catAx>
        <c:axId val="20572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7664"/>
        <c:crosses val="autoZero"/>
        <c:auto val="1"/>
        <c:lblAlgn val="ctr"/>
        <c:lblOffset val="100"/>
        <c:noMultiLvlLbl val="0"/>
      </c:catAx>
      <c:valAx>
        <c:axId val="20571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</c:v>
                </c:pt>
                <c:pt idx="1">
                  <c:v>0.98333333333333328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6680"/>
        <c:axId val="205721584"/>
      </c:barChart>
      <c:catAx>
        <c:axId val="205726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1584"/>
        <c:crosses val="autoZero"/>
        <c:auto val="1"/>
        <c:lblAlgn val="ctr"/>
        <c:lblOffset val="100"/>
        <c:noMultiLvlLbl val="0"/>
      </c:catAx>
      <c:valAx>
        <c:axId val="20572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6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0.97499999999999998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4720"/>
        <c:axId val="205725112"/>
      </c:barChart>
      <c:catAx>
        <c:axId val="20572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5112"/>
        <c:crosses val="autoZero"/>
        <c:auto val="1"/>
        <c:lblAlgn val="ctr"/>
        <c:lblOffset val="100"/>
        <c:noMultiLvlLbl val="0"/>
      </c:catAx>
      <c:valAx>
        <c:axId val="205725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5896"/>
        <c:axId val="205718056"/>
      </c:barChart>
      <c:catAx>
        <c:axId val="205725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8056"/>
        <c:crosses val="autoZero"/>
        <c:auto val="1"/>
        <c:lblAlgn val="ctr"/>
        <c:lblOffset val="100"/>
        <c:noMultiLvlLbl val="0"/>
      </c:catAx>
      <c:valAx>
        <c:axId val="205718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9232"/>
        <c:axId val="205717272"/>
      </c:barChart>
      <c:catAx>
        <c:axId val="2057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7272"/>
        <c:crosses val="autoZero"/>
        <c:auto val="1"/>
        <c:lblAlgn val="ctr"/>
        <c:lblOffset val="100"/>
        <c:noMultiLvlLbl val="0"/>
      </c:catAx>
      <c:valAx>
        <c:axId val="205717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26288"/>
        <c:axId val="205724328"/>
      </c:barChart>
      <c:catAx>
        <c:axId val="20572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4328"/>
        <c:crosses val="autoZero"/>
        <c:auto val="1"/>
        <c:lblAlgn val="ctr"/>
        <c:lblOffset val="100"/>
        <c:noMultiLvlLbl val="0"/>
      </c:catAx>
      <c:valAx>
        <c:axId val="205724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2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0.74137931034482762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8448"/>
        <c:axId val="205727072"/>
      </c:barChart>
      <c:catAx>
        <c:axId val="20571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27072"/>
        <c:crosses val="autoZero"/>
        <c:auto val="1"/>
        <c:lblAlgn val="ctr"/>
        <c:lblOffset val="100"/>
        <c:noMultiLvlLbl val="0"/>
      </c:catAx>
      <c:valAx>
        <c:axId val="20572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8" zoomScaleSheetLayoutView="100" workbookViewId="0">
      <selection activeCell="H3" sqref="H3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408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4" t="s">
        <v>327</v>
      </c>
      <c r="C23" s="304"/>
      <c r="D23" s="78"/>
      <c r="E23" s="78"/>
      <c r="F23" s="78"/>
      <c r="G23" s="78"/>
      <c r="H23" s="78"/>
      <c r="I23" s="78"/>
      <c r="J23" s="77" t="str">
        <f>D18</f>
        <v>Beni Khalled</v>
      </c>
    </row>
    <row r="24" spans="1:11" ht="33" customHeight="1" x14ac:dyDescent="0.25">
      <c r="A24" s="86" t="s">
        <v>328</v>
      </c>
      <c r="B24" s="305">
        <f>AVERAGE('A1 Exploitation'!D549,'A1 Technique'!D199)</f>
        <v>0.91971822244289969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0.94159124721051324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4" t="s">
        <v>334</v>
      </c>
      <c r="C33" s="304"/>
      <c r="D33" s="78"/>
      <c r="E33" s="78"/>
      <c r="F33" s="78"/>
      <c r="G33" s="78"/>
      <c r="H33" s="78"/>
      <c r="I33" s="78"/>
      <c r="J33" s="77" t="str">
        <f>D18</f>
        <v>Beni Khalled</v>
      </c>
    </row>
    <row r="34" spans="1:10" ht="33" customHeight="1" x14ac:dyDescent="0.25">
      <c r="A34" s="86" t="s">
        <v>328</v>
      </c>
      <c r="B34" s="305">
        <f>'A1 Exploitation'!D549</f>
        <v>0.92434210526315785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0.92905405405405406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6" t="s">
        <v>335</v>
      </c>
      <c r="C42" s="306"/>
      <c r="D42" s="78"/>
      <c r="E42" s="78"/>
      <c r="F42" s="78"/>
      <c r="G42" s="78"/>
      <c r="H42" s="78"/>
      <c r="I42" s="78"/>
      <c r="J42" s="77" t="str">
        <f>D18</f>
        <v>Beni Khalled</v>
      </c>
    </row>
    <row r="43" spans="1:10" ht="33" customHeight="1" x14ac:dyDescent="0.25">
      <c r="A43" s="86" t="s">
        <v>328</v>
      </c>
      <c r="B43" s="305">
        <f>AVERAGE('A1 Exploitation'!D547, 'A1 Technique'!D197)</f>
        <v>0.5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>
        <f>AVERAGE('A2 Exploitation'!D547, 'A2 Technique'!D197)</f>
        <v>0.82954545454545459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 t="e">
        <f>AVERAGE('A3 Exploitation'!D547, 'A3 Technique'!D197)</f>
        <v>#DIV/0!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4" t="s">
        <v>336</v>
      </c>
      <c r="C51" s="304"/>
      <c r="D51" s="78"/>
      <c r="E51" s="78"/>
      <c r="F51" s="78"/>
      <c r="G51" s="78"/>
      <c r="H51" s="78"/>
      <c r="I51" s="78"/>
      <c r="J51" s="77" t="str">
        <f>D18</f>
        <v>Beni Khalled</v>
      </c>
    </row>
    <row r="52" spans="1:10" ht="33" customHeight="1" x14ac:dyDescent="0.25">
      <c r="A52" s="86" t="s">
        <v>328</v>
      </c>
      <c r="B52" s="307">
        <f>'A1 Exploitation'!D46</f>
        <v>0.96666666666666667</v>
      </c>
      <c r="C52" s="307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7">
        <f>'A2 Exploitation'!D46</f>
        <v>0.96666666666666667</v>
      </c>
      <c r="C53" s="307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7">
        <f>'A3 Exploitation'!D46</f>
        <v>0</v>
      </c>
      <c r="C54" s="307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7">
        <f>'A4 Exploitation'!D46</f>
        <v>0</v>
      </c>
      <c r="C55" s="307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7">
        <f>'A5 Exploitation'!D46</f>
        <v>0</v>
      </c>
      <c r="C56" s="307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7">
        <f>'A6 Exploitation'!D46</f>
        <v>0</v>
      </c>
      <c r="C57" s="307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4" t="s">
        <v>337</v>
      </c>
      <c r="C60" s="304"/>
      <c r="D60" s="78"/>
      <c r="E60" s="78"/>
      <c r="F60" s="78"/>
      <c r="G60" s="78"/>
      <c r="H60" s="78"/>
      <c r="I60" s="78"/>
      <c r="J60" s="77" t="str">
        <f>D18</f>
        <v>Beni Khalled</v>
      </c>
    </row>
    <row r="61" spans="1:10" ht="33" customHeight="1" x14ac:dyDescent="0.25">
      <c r="A61" s="86" t="s">
        <v>328</v>
      </c>
      <c r="B61" s="305">
        <f>'A1 Exploitation'!D103</f>
        <v>0.953125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0.98484848484848486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4" t="s">
        <v>338</v>
      </c>
      <c r="C69" s="304"/>
      <c r="D69" s="78"/>
      <c r="E69" s="78"/>
      <c r="F69" s="78"/>
      <c r="G69" s="78"/>
      <c r="H69" s="78"/>
      <c r="I69" s="78"/>
      <c r="J69" s="77" t="str">
        <f>D18</f>
        <v>Beni Khalled</v>
      </c>
    </row>
    <row r="70" spans="1:10" ht="33" customHeight="1" x14ac:dyDescent="0.25">
      <c r="A70" s="86" t="s">
        <v>328</v>
      </c>
      <c r="B70" s="305">
        <f>'A1 Exploitation'!D158</f>
        <v>0.83333333333333337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>
        <f>'A2 Exploitation'!D158</f>
        <v>0.95714285714285718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4" t="s">
        <v>339</v>
      </c>
      <c r="C78" s="304"/>
      <c r="D78" s="78"/>
      <c r="E78" s="78"/>
      <c r="F78" s="78"/>
      <c r="G78" s="78"/>
      <c r="H78" s="78"/>
      <c r="I78" s="78"/>
      <c r="J78" s="77" t="str">
        <f>D18</f>
        <v>Beni Khalled</v>
      </c>
    </row>
    <row r="79" spans="1:10" ht="33" customHeight="1" x14ac:dyDescent="0.25">
      <c r="A79" s="86" t="s">
        <v>328</v>
      </c>
      <c r="B79" s="305">
        <f>'A1 Exploitation'!D205</f>
        <v>0.75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0.98333333333333328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0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4" t="s">
        <v>340</v>
      </c>
      <c r="C87" s="304"/>
      <c r="D87" s="78"/>
      <c r="E87" s="78"/>
      <c r="F87" s="78"/>
      <c r="G87" s="78"/>
      <c r="H87" s="78"/>
      <c r="I87" s="78"/>
      <c r="J87" s="77" t="str">
        <f>D18</f>
        <v>Beni Khalled</v>
      </c>
    </row>
    <row r="88" spans="1:10" ht="33" customHeight="1" x14ac:dyDescent="0.25">
      <c r="A88" s="86" t="s">
        <v>328</v>
      </c>
      <c r="B88" s="305">
        <f>'A1 Exploitation'!D266</f>
        <v>0.96250000000000002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>
        <f>'A2 Exploitation'!D266</f>
        <v>0.97499999999999998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4" t="s">
        <v>341</v>
      </c>
      <c r="C96" s="304"/>
      <c r="D96" s="78"/>
      <c r="E96" s="78"/>
      <c r="F96" s="78"/>
      <c r="G96" s="78"/>
      <c r="H96" s="78"/>
      <c r="I96" s="78"/>
      <c r="J96" s="77" t="str">
        <f>D18</f>
        <v>Beni Khalled</v>
      </c>
    </row>
    <row r="97" spans="1:10" ht="33" customHeight="1" x14ac:dyDescent="0.25">
      <c r="A97" s="86" t="s">
        <v>328</v>
      </c>
      <c r="B97" s="305">
        <f>'A1 Exploitation'!D318</f>
        <v>0.95833333333333337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0.83333333333333337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4" t="s">
        <v>342</v>
      </c>
      <c r="C105" s="304"/>
      <c r="D105" s="78"/>
      <c r="E105" s="78"/>
      <c r="F105" s="78"/>
      <c r="G105" s="78"/>
      <c r="H105" s="78"/>
      <c r="I105" s="78"/>
      <c r="J105" s="77" t="str">
        <f>D18</f>
        <v>Beni Khalled</v>
      </c>
    </row>
    <row r="106" spans="1:10" ht="33" customHeight="1" x14ac:dyDescent="0.25">
      <c r="A106" s="86" t="s">
        <v>328</v>
      </c>
      <c r="B106" s="305">
        <f>'A1 Exploitation'!D358</f>
        <v>0.97916666666666663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0.97727272727272729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0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4" t="s">
        <v>343</v>
      </c>
      <c r="C114" s="304"/>
      <c r="D114" s="78"/>
      <c r="E114" s="78"/>
      <c r="F114" s="78"/>
      <c r="G114" s="78"/>
      <c r="H114" s="78"/>
      <c r="I114" s="78"/>
      <c r="J114" s="77" t="str">
        <f>D18</f>
        <v>Beni Khalled</v>
      </c>
    </row>
    <row r="115" spans="1:10" ht="33" customHeight="1" x14ac:dyDescent="0.25">
      <c r="A115" s="86" t="s">
        <v>328</v>
      </c>
      <c r="B115" s="305">
        <f>'A1 Exploitation'!D391</f>
        <v>0.88235294117647056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1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4" t="s">
        <v>344</v>
      </c>
      <c r="C123" s="304"/>
      <c r="D123" s="78"/>
      <c r="E123" s="78"/>
      <c r="F123" s="78"/>
      <c r="G123" s="78"/>
      <c r="H123" s="78"/>
      <c r="I123" s="78"/>
      <c r="J123" s="77" t="str">
        <f>D18</f>
        <v>Beni Khalled</v>
      </c>
    </row>
    <row r="124" spans="1:10" ht="33" customHeight="1" x14ac:dyDescent="0.25">
      <c r="A124" s="86" t="s">
        <v>328</v>
      </c>
      <c r="B124" s="305">
        <f>'A1 Exploitation'!D444</f>
        <v>0.98275862068965514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0.74137931034482762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0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4" t="s">
        <v>345</v>
      </c>
      <c r="C132" s="304"/>
      <c r="D132" s="78"/>
      <c r="E132" s="78"/>
      <c r="F132" s="78"/>
      <c r="G132" s="78"/>
      <c r="H132" s="78"/>
      <c r="I132" s="78"/>
      <c r="J132" s="77" t="str">
        <f>D18</f>
        <v>Beni Khalled</v>
      </c>
    </row>
    <row r="133" spans="1:10" ht="33" customHeight="1" x14ac:dyDescent="0.25">
      <c r="A133" s="86" t="s">
        <v>328</v>
      </c>
      <c r="B133" s="305">
        <f>'A1 Exploitation'!D481</f>
        <v>1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0.97222222222222221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0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4" t="s">
        <v>346</v>
      </c>
      <c r="C141" s="304"/>
      <c r="D141" s="78"/>
      <c r="E141" s="78"/>
      <c r="F141" s="78"/>
      <c r="G141" s="78"/>
      <c r="H141" s="78"/>
      <c r="I141" s="78"/>
      <c r="J141" s="77" t="str">
        <f>D18</f>
        <v>Beni Khalled</v>
      </c>
    </row>
    <row r="142" spans="1:10" ht="33" customHeight="1" x14ac:dyDescent="0.25">
      <c r="A142" s="86" t="s">
        <v>328</v>
      </c>
      <c r="B142" s="305">
        <f>'A1 Exploitation'!D503</f>
        <v>0.875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0.8571428571428571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0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4" t="s">
        <v>347</v>
      </c>
      <c r="C150" s="304"/>
      <c r="D150" s="78"/>
      <c r="E150" s="78"/>
      <c r="F150" s="78"/>
      <c r="G150" s="78"/>
      <c r="H150" s="78"/>
      <c r="I150" s="78"/>
      <c r="J150" s="77" t="str">
        <f>D18</f>
        <v>Beni Khalled</v>
      </c>
    </row>
    <row r="151" spans="1:10" ht="33" customHeight="1" x14ac:dyDescent="0.25">
      <c r="A151" s="86" t="s">
        <v>328</v>
      </c>
      <c r="B151" s="305">
        <f>'A1 Exploitation'!D514</f>
        <v>0.875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1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0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8"/>
      <c r="C159" s="30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4" t="s">
        <v>348</v>
      </c>
      <c r="C160" s="304"/>
      <c r="D160" s="78"/>
      <c r="E160" s="78"/>
      <c r="F160" s="78"/>
      <c r="G160" s="78"/>
      <c r="H160" s="78"/>
      <c r="I160" s="78"/>
      <c r="J160" s="77" t="str">
        <f>D18</f>
        <v>Beni Khalled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0.8125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0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4" t="s">
        <v>349</v>
      </c>
      <c r="C169" s="304"/>
      <c r="J169" s="77" t="str">
        <f>D18</f>
        <v>Beni Khalled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1</v>
      </c>
      <c r="C171" s="305"/>
    </row>
    <row r="172" spans="1:10" ht="33" customHeight="1" x14ac:dyDescent="0.25">
      <c r="A172" s="86" t="s">
        <v>330</v>
      </c>
      <c r="B172" s="305">
        <f>'A3 Exploitation'!D545</f>
        <v>0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4" t="s">
        <v>350</v>
      </c>
      <c r="C178" s="304"/>
      <c r="J178" s="77" t="str">
        <f>D18</f>
        <v>Beni Khalled</v>
      </c>
    </row>
    <row r="179" spans="1:10" ht="33" customHeight="1" x14ac:dyDescent="0.25">
      <c r="A179" s="86" t="s">
        <v>328</v>
      </c>
      <c r="B179" s="305">
        <f>'A1 Technique'!D199</f>
        <v>0.91509433962264153</v>
      </c>
      <c r="C179" s="305"/>
    </row>
    <row r="180" spans="1:10" ht="33" customHeight="1" x14ac:dyDescent="0.25">
      <c r="A180" s="85" t="s">
        <v>329</v>
      </c>
      <c r="B180" s="305">
        <f>'A2 Technique'!D199</f>
        <v>0.95412844036697253</v>
      </c>
      <c r="C180" s="305"/>
    </row>
    <row r="181" spans="1:10" ht="33" customHeight="1" x14ac:dyDescent="0.25">
      <c r="A181" s="86" t="s">
        <v>330</v>
      </c>
      <c r="B181" s="305">
        <f>'A3 Technique'!D199</f>
        <v>0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9"/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4P+v9WSXo5tU99aeQ9/KXzUGwhZ1wfXGQXZnF53PZqvBIJdmSzYHbUZpsigRzdhfHGul5eB+stKGfhvG2A5IbA==" saltValue="iBNPfDLlUrBYpEYMwrNm/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0"/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'A5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'A5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'A5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'A5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COUNTIF('A4 Technique'!F17:F193,"ok")</f>
        <v>0</v>
      </c>
      <c r="F197" s="299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B549"/>
  <sheetViews>
    <sheetView view="pageBreakPreview" topLeftCell="A529" zoomScale="60" workbookViewId="0">
      <selection activeCell="G541" sqref="G54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DF+eYVJ/1eKNGX7d4jzdLtsaUDIGwNObAYr3rpvZPNpTaxGQPRQ/BWVhae+D+9jNBiFexqADF9LOUPFgv6JriA==" saltValue="rqGWFHqI6M6gbkqvLzoJW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G199"/>
  <sheetViews>
    <sheetView view="pageBreakPreview" topLeftCell="A170" zoomScale="60" zoomScaleNormal="9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'A6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'A6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'A6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'A6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COUNTIF('A5 Technique'!F17:F193,"ok")</f>
        <v>0</v>
      </c>
      <c r="F197" s="299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B549"/>
  <sheetViews>
    <sheetView view="pageBreakPreview" topLeftCell="A488" zoomScale="80" zoomScaleSheetLayoutView="80" workbookViewId="0">
      <selection activeCell="D530" sqref="D53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409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410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43182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0.92434210526315785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43182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49.5" x14ac:dyDescent="0.3">
      <c r="A33" s="4" t="s">
        <v>51</v>
      </c>
      <c r="B33" s="130">
        <v>1</v>
      </c>
      <c r="C33" s="131"/>
      <c r="D33" s="240" t="s">
        <v>414</v>
      </c>
      <c r="E33" s="94"/>
      <c r="F33" s="204" t="s">
        <v>356</v>
      </c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43182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415</v>
      </c>
      <c r="E77" s="106"/>
      <c r="F77" s="204" t="s">
        <v>356</v>
      </c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106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412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0.953125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43182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ht="54" customHeight="1" x14ac:dyDescent="0.3">
      <c r="A128" s="4" t="s">
        <v>170</v>
      </c>
      <c r="B128" s="130">
        <v>1</v>
      </c>
      <c r="C128" s="131"/>
      <c r="D128" s="223" t="s">
        <v>416</v>
      </c>
      <c r="E128" s="94"/>
      <c r="F128" s="204" t="s">
        <v>356</v>
      </c>
    </row>
    <row r="129" spans="1:7" s="112" customFormat="1" ht="37.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21.75" customHeight="1" x14ac:dyDescent="0.3">
      <c r="A130" s="70" t="s">
        <v>240</v>
      </c>
      <c r="B130" s="130">
        <v>2</v>
      </c>
      <c r="C130" s="131"/>
      <c r="D130" s="138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0.97058823529411764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413</v>
      </c>
      <c r="E147" s="116" t="s">
        <v>439</v>
      </c>
      <c r="F147" s="204" t="s">
        <v>356</v>
      </c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49.5" x14ac:dyDescent="0.3">
      <c r="A151" s="219" t="s">
        <v>391</v>
      </c>
      <c r="B151" s="130">
        <v>1</v>
      </c>
      <c r="C151" s="225"/>
      <c r="D151" s="116" t="s">
        <v>417</v>
      </c>
      <c r="E151" s="116"/>
      <c r="F151" s="204" t="s">
        <v>356</v>
      </c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0.83333333333333337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43182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433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87.7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440</v>
      </c>
      <c r="E186" s="95" t="s">
        <v>431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1</v>
      </c>
      <c r="C196" s="131"/>
      <c r="D196" s="116" t="s">
        <v>418</v>
      </c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43182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5.25" customHeight="1" x14ac:dyDescent="0.3">
      <c r="A228" s="4" t="s">
        <v>173</v>
      </c>
      <c r="B228" s="130">
        <v>1</v>
      </c>
      <c r="C228" s="136"/>
      <c r="D228" s="113" t="s">
        <v>432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0.97058823529411764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1</v>
      </c>
      <c r="C249" s="150" t="str">
        <f>IF(B249=0, -5, "0")</f>
        <v>0</v>
      </c>
      <c r="D249" s="137" t="s">
        <v>419</v>
      </c>
      <c r="E249" s="94"/>
      <c r="F249" s="204" t="s">
        <v>356</v>
      </c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1</v>
      </c>
      <c r="C257" s="227"/>
      <c r="D257" s="295" t="s">
        <v>420</v>
      </c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0.96250000000000002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43182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33" x14ac:dyDescent="0.3">
      <c r="A274" s="7" t="s">
        <v>135</v>
      </c>
      <c r="B274" s="130">
        <v>1</v>
      </c>
      <c r="C274" s="130"/>
      <c r="D274" s="138" t="s">
        <v>421</v>
      </c>
      <c r="E274" s="106"/>
      <c r="F274" s="204" t="s">
        <v>356</v>
      </c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422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1</v>
      </c>
      <c r="C311" s="213"/>
      <c r="D311" s="165" t="s">
        <v>423</v>
      </c>
      <c r="E311" s="106"/>
      <c r="F311" s="204" t="s">
        <v>356</v>
      </c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43182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9" t="s">
        <v>6</v>
      </c>
      <c r="B325" s="131">
        <v>2</v>
      </c>
      <c r="C325" s="131"/>
      <c r="D325" s="116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424</v>
      </c>
      <c r="E340" s="94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43182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ht="99" x14ac:dyDescent="0.3">
      <c r="A366" s="70" t="s">
        <v>49</v>
      </c>
      <c r="B366" s="130">
        <v>0</v>
      </c>
      <c r="C366" s="130"/>
      <c r="D366" s="95" t="s">
        <v>441</v>
      </c>
      <c r="E366" s="124" t="s">
        <v>468</v>
      </c>
      <c r="F366" s="204" t="s">
        <v>356</v>
      </c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425</v>
      </c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423</v>
      </c>
      <c r="E385" s="94"/>
      <c r="F385" s="204" t="s">
        <v>356</v>
      </c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43182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29" t="s">
        <v>426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43182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43182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427</v>
      </c>
      <c r="E492" s="116" t="s">
        <v>442</v>
      </c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43182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470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43182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43182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0.92434210526315785</v>
      </c>
    </row>
  </sheetData>
  <sheetProtection algorithmName="SHA-512" hashValue="+qy5L087SYu90JYbtfxUqtuJYKd3xfW5x03koTv9esfh2ZjYRGhV2wlMM59Bdvznhv5I3GbOl7cYYlOm1hBmqg==" saltValue="DjXW+CyhQ+b0f1faBut25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540:B542 B451:B456 B436:B438 B488:B492 B461:B470 B496:B497 B509:B511 B472:B476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543 B498 B512 B532" xr:uid="{00000000-0002-0000-0100-000003000000}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G199"/>
  <sheetViews>
    <sheetView view="pageBreakPreview" topLeftCell="A184" zoomScale="80" zoomScaleNormal="90" zoomScaleSheetLayoutView="80" workbookViewId="0">
      <selection activeCell="F198" sqref="F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'A1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'A1 Exploitation'!B9:F9</f>
        <v>M Dhia Mechlaoui et M Souheil Draoui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'A1 Exploitation'!B10:F10</f>
        <v xml:space="preserve">M Marouen Hadded (Directeur magasin) et Chefs rayon 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'A1 Exploitation'!B11:F11</f>
        <v>43182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0.91509433962264153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10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12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429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14</v>
      </c>
    </row>
    <row r="64" spans="1:7" x14ac:dyDescent="0.3">
      <c r="A64" s="338" t="s">
        <v>295</v>
      </c>
      <c r="B64" s="339"/>
      <c r="C64" s="340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430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24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443</v>
      </c>
      <c r="E95" s="95" t="s">
        <v>444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20</v>
      </c>
    </row>
    <row r="103" spans="1:7" x14ac:dyDescent="0.3">
      <c r="A103" s="338" t="s">
        <v>295</v>
      </c>
      <c r="B103" s="339"/>
      <c r="C103" s="340"/>
      <c r="D103" s="33">
        <f>D102/(COUNT(B88:C101)*2)</f>
        <v>0.90909090909090906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10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0.7142857142857143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434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24</v>
      </c>
    </row>
    <row r="150" spans="1:7" x14ac:dyDescent="0.3">
      <c r="A150" s="338" t="s">
        <v>295</v>
      </c>
      <c r="B150" s="339"/>
      <c r="C150" s="340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ht="48.75" customHeight="1" x14ac:dyDescent="0.3">
      <c r="A153" s="50" t="s">
        <v>279</v>
      </c>
      <c r="B153" s="94">
        <v>1</v>
      </c>
      <c r="C153" s="94"/>
      <c r="D153" s="95" t="s">
        <v>471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436</v>
      </c>
      <c r="E155" s="94"/>
      <c r="F155" s="94" t="s">
        <v>356</v>
      </c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435</v>
      </c>
      <c r="E156" s="95" t="s">
        <v>437</v>
      </c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7</v>
      </c>
    </row>
    <row r="162" spans="1:7" x14ac:dyDescent="0.3">
      <c r="A162" s="338" t="s">
        <v>295</v>
      </c>
      <c r="B162" s="339"/>
      <c r="C162" s="340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33" x14ac:dyDescent="0.3">
      <c r="A173" s="20" t="s">
        <v>180</v>
      </c>
      <c r="B173" s="94">
        <v>1</v>
      </c>
      <c r="C173" s="94"/>
      <c r="D173" s="297" t="s">
        <v>438</v>
      </c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10</v>
      </c>
    </row>
    <row r="187" spans="1:7" x14ac:dyDescent="0.3">
      <c r="A187" s="338" t="s">
        <v>295</v>
      </c>
      <c r="B187" s="339"/>
      <c r="C187" s="340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4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0.91509433962264153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B549"/>
  <sheetViews>
    <sheetView view="pageBreakPreview" zoomScale="73" zoomScaleSheetLayoutView="73" workbookViewId="0">
      <selection activeCell="E5" sqref="E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445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446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43229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0.92905405405405406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43229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461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43229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298" t="s">
        <v>467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483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484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43229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66" x14ac:dyDescent="0.3">
      <c r="A110" s="7" t="s">
        <v>53</v>
      </c>
      <c r="B110" s="130">
        <v>2</v>
      </c>
      <c r="C110" s="130"/>
      <c r="D110" s="95" t="s">
        <v>453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135" customHeight="1" x14ac:dyDescent="0.3">
      <c r="A124" s="4" t="s">
        <v>59</v>
      </c>
      <c r="B124" s="130">
        <v>0</v>
      </c>
      <c r="C124" s="130"/>
      <c r="D124" s="157" t="s">
        <v>485</v>
      </c>
      <c r="E124" s="95" t="s">
        <v>475</v>
      </c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486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449</v>
      </c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483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484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43229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490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18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483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484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3</v>
      </c>
      <c r="F200" s="283">
        <f>COUNTA('A1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43229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30.75" customHeight="1" x14ac:dyDescent="0.3">
      <c r="A214" s="7" t="s">
        <v>91</v>
      </c>
      <c r="B214" s="130">
        <v>1</v>
      </c>
      <c r="C214" s="130"/>
      <c r="D214" s="95" t="s">
        <v>476</v>
      </c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17</v>
      </c>
    </row>
    <row r="223" spans="1:7" x14ac:dyDescent="0.3">
      <c r="A223" s="5" t="s">
        <v>35</v>
      </c>
      <c r="B223" s="132"/>
      <c r="C223" s="133"/>
      <c r="D223" s="134">
        <f>D222/(COUNT(B212:C221)*2)</f>
        <v>0.94444444444444442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1</v>
      </c>
      <c r="C226" s="130"/>
      <c r="D226" s="95" t="s">
        <v>466</v>
      </c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487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18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483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484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0.97499999999999998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43229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9.5" x14ac:dyDescent="0.3">
      <c r="A279" s="10" t="s">
        <v>174</v>
      </c>
      <c r="B279" s="130">
        <v>1</v>
      </c>
      <c r="C279" s="130"/>
      <c r="D279" s="116" t="s">
        <v>481</v>
      </c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132" x14ac:dyDescent="0.3">
      <c r="A298" s="70" t="s">
        <v>260</v>
      </c>
      <c r="B298" s="130">
        <v>0</v>
      </c>
      <c r="C298" s="130"/>
      <c r="D298" s="156" t="s">
        <v>485</v>
      </c>
      <c r="E298" s="116" t="s">
        <v>475</v>
      </c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82.5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477</v>
      </c>
      <c r="E302" s="116" t="s">
        <v>482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483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484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0.77083333333333337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0.83333333333333337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43229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489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18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484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0.9642857142857143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0.97727272727272729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43229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7.5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484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3</v>
      </c>
      <c r="F386" s="283">
        <f>COUNTA('A1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43229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1</v>
      </c>
      <c r="C404" s="130"/>
      <c r="D404" s="95" t="s">
        <v>456</v>
      </c>
      <c r="E404" s="94"/>
      <c r="F404" s="204"/>
      <c r="G404" s="127"/>
    </row>
    <row r="405" spans="1:7" ht="66" x14ac:dyDescent="0.3">
      <c r="A405" s="272" t="s">
        <v>406</v>
      </c>
      <c r="B405" s="130">
        <v>0</v>
      </c>
      <c r="C405" s="136">
        <f>IF(B405=0, -10, "0")</f>
        <v>-10</v>
      </c>
      <c r="D405" s="116" t="s">
        <v>478</v>
      </c>
      <c r="E405" s="95" t="s">
        <v>488</v>
      </c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3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0.16666666666666666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484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0.74137931034482762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43229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483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484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1,IF(D476=0,"0","NA")))</f>
        <v>NA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35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0.97222222222222221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43229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462</v>
      </c>
      <c r="E492" s="116" t="s">
        <v>469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0.8571428571428571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43229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52"/>
      <c r="E508" s="319"/>
      <c r="F508" s="31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43229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52"/>
      <c r="E519" s="319"/>
      <c r="F519" s="31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1</v>
      </c>
      <c r="C522" s="130"/>
      <c r="D522" s="95" t="s">
        <v>491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1</v>
      </c>
      <c r="C528" s="289" t="str">
        <f>IF(B528=0, -5, "0")</f>
        <v>0</v>
      </c>
      <c r="D528" s="174" t="s">
        <v>492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55.5" customHeight="1" x14ac:dyDescent="0.3">
      <c r="A530" s="66" t="s">
        <v>394</v>
      </c>
      <c r="B530" s="130">
        <v>1</v>
      </c>
      <c r="C530" s="150" t="str">
        <f>IF(B530=0, -5, "0")</f>
        <v>0</v>
      </c>
      <c r="D530" s="116" t="s">
        <v>463</v>
      </c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13</v>
      </c>
    </row>
    <row r="534" spans="1:7" x14ac:dyDescent="0.3">
      <c r="A534" s="5" t="s">
        <v>35</v>
      </c>
      <c r="B534" s="132"/>
      <c r="C534" s="133"/>
      <c r="D534" s="134">
        <f>D533/(COUNT(B520:C532)*2)</f>
        <v>0.8125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43229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52"/>
      <c r="E539" s="319"/>
      <c r="F539" s="319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0.90909090909090906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0.92905405405405406</v>
      </c>
    </row>
  </sheetData>
  <sheetProtection algorithmName="SHA-512" hashValue="brqdlqRqf/Bm0LrOl3Th1RammVAkWGnxShkdmqd/uF6rX4uPODTEFYTDsEYJ9IRk0CEwhA6hyAWNN/Xnw93PCw==" saltValue="4TRCwQnsRgJTVBQROu9Sr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G199"/>
  <sheetViews>
    <sheetView view="pageBreakPreview" topLeftCell="A5" zoomScale="76" zoomScaleNormal="90" zoomScaleSheetLayoutView="76" workbookViewId="0">
      <selection activeCell="E194" sqref="E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'A2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'A2 Exploitation'!B9:F9</f>
        <v>Mme Meriam CHOUCHENE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'A2 Exploitation'!B10:F10</f>
        <v>Directeur magasin &amp; chefs rayons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'A2 Exploitation'!B11:F11</f>
        <v>43229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0.95412844036697253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8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10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457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0.25" customHeight="1" x14ac:dyDescent="0.35">
      <c r="A60" s="43" t="s">
        <v>221</v>
      </c>
      <c r="B60" s="94">
        <v>2</v>
      </c>
      <c r="C60" s="120" t="str">
        <f>IF(B60=0, -5, "0")</f>
        <v>0</v>
      </c>
      <c r="D60" s="95" t="s">
        <v>455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13</v>
      </c>
    </row>
    <row r="64" spans="1:7" x14ac:dyDescent="0.3">
      <c r="A64" s="338" t="s">
        <v>295</v>
      </c>
      <c r="B64" s="339"/>
      <c r="C64" s="34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22.5" customHeight="1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28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 t="s">
        <v>451</v>
      </c>
      <c r="E88" s="95" t="s">
        <v>452</v>
      </c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21" customHeight="1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21" customHeight="1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450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19</v>
      </c>
    </row>
    <row r="103" spans="1:7" x14ac:dyDescent="0.3">
      <c r="A103" s="338" t="s">
        <v>295</v>
      </c>
      <c r="B103" s="339"/>
      <c r="C103" s="340"/>
      <c r="D103" s="33">
        <f>D102/(COUNT(B88:C101)*2)</f>
        <v>0.86363636363636365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22.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448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ht="66" x14ac:dyDescent="0.3">
      <c r="A122" s="44" t="s">
        <v>275</v>
      </c>
      <c r="B122" s="111">
        <v>1</v>
      </c>
      <c r="C122" s="94"/>
      <c r="D122" s="113" t="s">
        <v>472</v>
      </c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34.5" x14ac:dyDescent="0.4">
      <c r="A125" s="20" t="s">
        <v>247</v>
      </c>
      <c r="B125" s="111">
        <v>1</v>
      </c>
      <c r="C125" s="101"/>
      <c r="D125" s="95" t="s">
        <v>465</v>
      </c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464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24</v>
      </c>
    </row>
    <row r="150" spans="1:7" x14ac:dyDescent="0.3">
      <c r="A150" s="338" t="s">
        <v>295</v>
      </c>
      <c r="B150" s="339"/>
      <c r="C150" s="340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99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459</v>
      </c>
      <c r="E156" s="95" t="s">
        <v>460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15</v>
      </c>
    </row>
    <row r="162" spans="1:7" x14ac:dyDescent="0.3">
      <c r="A162" s="338" t="s">
        <v>295</v>
      </c>
      <c r="B162" s="339"/>
      <c r="C162" s="340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473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ht="33" x14ac:dyDescent="0.3">
      <c r="A185" s="17" t="s">
        <v>309</v>
      </c>
      <c r="B185" s="94">
        <v>1</v>
      </c>
      <c r="C185" s="94"/>
      <c r="D185" s="95" t="s">
        <v>479</v>
      </c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9</v>
      </c>
    </row>
    <row r="187" spans="1:7" x14ac:dyDescent="0.3">
      <c r="A187" s="338" t="s">
        <v>295</v>
      </c>
      <c r="B187" s="339"/>
      <c r="C187" s="340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2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474</v>
      </c>
      <c r="B197" s="63"/>
      <c r="C197" s="63"/>
      <c r="D197" s="294">
        <f>E197/F197</f>
        <v>0.75</v>
      </c>
      <c r="E197" s="299">
        <f>COUNTIF('A1 Technique'!F17:F193,"ok")</f>
        <v>3</v>
      </c>
      <c r="F197" s="299">
        <f>COUNTA('A1 Technique'!F17:F193)</f>
        <v>4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XMbBR9dIVgWvq22A/2Di/ze9OCWfL8fvXwLu4RB5dxy1bPCNX1VBwdEPXIN7I93b7cuf8xzYBHkQbtRoTr/Oag==" saltValue="NlYqEGxMQLomoJJs88lnZ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FA+MIeZqkQv4KXbB9GXGOEhq3Mji5e4kK+88wabquhhmqHBsF0+tTNQV6zdHUGeQknZyxzwH5CHIGhjcKZ/Fog==" saltValue="Xzn9QByWgjapdZLJa671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B171" sqref="B1:B104857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'A3 Exploitation'!A8:F8</f>
        <v>Beni Khalled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'A3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'A3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'A3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92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91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91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91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91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91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91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91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91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92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91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91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91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COUNTIF('A2 Technique'!F17:F193,"ok")</f>
        <v>0</v>
      </c>
      <c r="F197" s="299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A1:XFB549"/>
  <sheetViews>
    <sheetView tabSelected="1" view="pageBreakPreview" topLeftCell="A396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Beni Khalled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/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XZ5wVtO0+jnZlczQTifIpO+2KJJ5DBt8O0AQdCU7Ac5vIHI/R/luDZlzbX13Jvf8uA0gbSWPY8zj5ke3rb/C4g==" saltValue="Sml2Hq/Lk5U5UfxyoyxIP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8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e">
        <f>#REF!</f>
        <v>#REF!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'A4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'A4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'A4 Exploitation'!A8:F8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45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4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4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4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4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4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4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4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4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45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4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4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4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COUNTIF('A3 Technique'!F17:F193,"ok")</f>
        <v>0</v>
      </c>
      <c r="F197" s="299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2018-06-22T10:48:30Z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