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Béni Khalled\2018\10\"/>
    </mc:Choice>
  </mc:AlternateContent>
  <bookViews>
    <workbookView xWindow="0" yWindow="0" windowWidth="20490" windowHeight="71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0" i="32" l="1"/>
  <c r="F543" i="40" l="1"/>
  <c r="F543" i="38"/>
  <c r="F543" i="31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E543" i="40"/>
  <c r="D543" i="40" s="1"/>
  <c r="B543" i="40" s="1"/>
  <c r="C542" i="40"/>
  <c r="A537" i="40"/>
  <c r="F532" i="40"/>
  <c r="E532" i="40"/>
  <c r="D532" i="40" s="1"/>
  <c r="B532" i="40" s="1"/>
  <c r="C530" i="40"/>
  <c r="C528" i="40"/>
  <c r="A517" i="40"/>
  <c r="F512" i="40"/>
  <c r="E512" i="40"/>
  <c r="A506" i="40"/>
  <c r="F498" i="40"/>
  <c r="E498" i="40"/>
  <c r="D498" i="40" s="1"/>
  <c r="C490" i="40"/>
  <c r="D493" i="40" s="1"/>
  <c r="D494" i="40" s="1"/>
  <c r="A484" i="40"/>
  <c r="F476" i="40"/>
  <c r="E476" i="40"/>
  <c r="D476" i="40"/>
  <c r="B476" i="40" s="1"/>
  <c r="C469" i="40"/>
  <c r="C466" i="40"/>
  <c r="C465" i="40"/>
  <c r="C461" i="40"/>
  <c r="C455" i="40"/>
  <c r="D457" i="40" s="1"/>
  <c r="D458" i="40" s="1"/>
  <c r="A447" i="40"/>
  <c r="F439" i="40"/>
  <c r="E439" i="40"/>
  <c r="C438" i="40"/>
  <c r="C432" i="40"/>
  <c r="C431" i="40"/>
  <c r="C425" i="40"/>
  <c r="C422" i="40"/>
  <c r="C415" i="40"/>
  <c r="C411" i="40"/>
  <c r="C405" i="40"/>
  <c r="C402" i="40"/>
  <c r="A394" i="40"/>
  <c r="F386" i="40"/>
  <c r="E386" i="40"/>
  <c r="C381" i="40"/>
  <c r="C378" i="40"/>
  <c r="C371" i="40"/>
  <c r="C369" i="40"/>
  <c r="C368" i="40"/>
  <c r="A361" i="40"/>
  <c r="F353" i="40"/>
  <c r="E353" i="40"/>
  <c r="C348" i="40"/>
  <c r="C344" i="40"/>
  <c r="C342" i="40"/>
  <c r="C340" i="40"/>
  <c r="C331" i="40"/>
  <c r="D333" i="40" s="1"/>
  <c r="D334" i="40" s="1"/>
  <c r="A321" i="40"/>
  <c r="F313" i="40"/>
  <c r="E313" i="40"/>
  <c r="C304" i="40"/>
  <c r="C302" i="40"/>
  <c r="C297" i="40"/>
  <c r="C295" i="40"/>
  <c r="C294" i="40"/>
  <c r="C291" i="40"/>
  <c r="C282" i="40"/>
  <c r="C278" i="40"/>
  <c r="A269" i="40"/>
  <c r="F261" i="40"/>
  <c r="E261" i="40"/>
  <c r="C252" i="40"/>
  <c r="C251" i="40"/>
  <c r="C250" i="40"/>
  <c r="C249" i="40"/>
  <c r="C240" i="40"/>
  <c r="C238" i="40"/>
  <c r="C235" i="40"/>
  <c r="C230" i="40"/>
  <c r="C227" i="40"/>
  <c r="C220" i="40"/>
  <c r="C219" i="40"/>
  <c r="A208" i="40"/>
  <c r="F200" i="40"/>
  <c r="E200" i="40"/>
  <c r="D200" i="40"/>
  <c r="B200" i="40" s="1"/>
  <c r="C194" i="40"/>
  <c r="C190" i="40"/>
  <c r="C186" i="40"/>
  <c r="C184" i="40"/>
  <c r="C182" i="40"/>
  <c r="C181" i="40"/>
  <c r="C170" i="40"/>
  <c r="D172" i="40" s="1"/>
  <c r="A161" i="40"/>
  <c r="F153" i="40"/>
  <c r="E153" i="40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D99" i="40" s="1"/>
  <c r="B99" i="40" s="1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D41" i="40"/>
  <c r="B41" i="40" s="1"/>
  <c r="C35" i="40"/>
  <c r="C34" i="40"/>
  <c r="C30" i="40"/>
  <c r="D25" i="40"/>
  <c r="D26" i="40" s="1"/>
  <c r="A16" i="40"/>
  <c r="A8" i="40"/>
  <c r="A7" i="41" s="1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E543" i="38"/>
  <c r="D543" i="38" s="1"/>
  <c r="B543" i="38" s="1"/>
  <c r="C542" i="38"/>
  <c r="A537" i="38"/>
  <c r="F532" i="38"/>
  <c r="E532" i="38"/>
  <c r="C530" i="38"/>
  <c r="C528" i="38"/>
  <c r="A517" i="38"/>
  <c r="F512" i="38"/>
  <c r="E512" i="38"/>
  <c r="A506" i="38"/>
  <c r="F498" i="38"/>
  <c r="E498" i="38"/>
  <c r="D498" i="38" s="1"/>
  <c r="B498" i="38" s="1"/>
  <c r="D499" i="38" s="1"/>
  <c r="C490" i="38"/>
  <c r="D493" i="38" s="1"/>
  <c r="D494" i="38" s="1"/>
  <c r="A484" i="38"/>
  <c r="F476" i="38"/>
  <c r="E476" i="38"/>
  <c r="D476" i="38" s="1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D439" i="38" s="1"/>
  <c r="B439" i="38" s="1"/>
  <c r="C438" i="38"/>
  <c r="C432" i="38"/>
  <c r="C431" i="38"/>
  <c r="C425" i="38"/>
  <c r="C422" i="38"/>
  <c r="C415" i="38"/>
  <c r="C411" i="38"/>
  <c r="C405" i="38"/>
  <c r="C402" i="38"/>
  <c r="A394" i="38"/>
  <c r="F386" i="38"/>
  <c r="E386" i="38"/>
  <c r="C381" i="38"/>
  <c r="C378" i="38"/>
  <c r="C371" i="38"/>
  <c r="C369" i="38"/>
  <c r="C368" i="38"/>
  <c r="A361" i="38"/>
  <c r="F353" i="38"/>
  <c r="E353" i="38"/>
  <c r="C348" i="38"/>
  <c r="C344" i="38"/>
  <c r="C342" i="38"/>
  <c r="C340" i="38"/>
  <c r="C331" i="38"/>
  <c r="D333" i="38" s="1"/>
  <c r="D334" i="38" s="1"/>
  <c r="A321" i="38"/>
  <c r="F313" i="38"/>
  <c r="E313" i="38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C220" i="38"/>
  <c r="C219" i="38"/>
  <c r="A208" i="38"/>
  <c r="F200" i="38"/>
  <c r="E200" i="38"/>
  <c r="C194" i="38"/>
  <c r="C190" i="38"/>
  <c r="C186" i="38"/>
  <c r="C184" i="38"/>
  <c r="C182" i="38"/>
  <c r="C181" i="38"/>
  <c r="C170" i="38"/>
  <c r="D172" i="38" s="1"/>
  <c r="D173" i="38" s="1"/>
  <c r="A161" i="38"/>
  <c r="F153" i="38"/>
  <c r="E153" i="38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C35" i="38"/>
  <c r="C34" i="38"/>
  <c r="C30" i="38"/>
  <c r="D25" i="38"/>
  <c r="D26" i="38" s="1"/>
  <c r="A16" i="38"/>
  <c r="A8" i="38"/>
  <c r="A7" i="39" s="1"/>
  <c r="F197" i="32"/>
  <c r="E197" i="32"/>
  <c r="C191" i="32"/>
  <c r="D194" i="32" s="1"/>
  <c r="D195" i="32" s="1"/>
  <c r="D186" i="32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9" i="32"/>
  <c r="B8" i="32"/>
  <c r="E543" i="31"/>
  <c r="D543" i="31" s="1"/>
  <c r="B543" i="31" s="1"/>
  <c r="C542" i="31"/>
  <c r="A537" i="31"/>
  <c r="F532" i="31"/>
  <c r="E532" i="31"/>
  <c r="C530" i="31"/>
  <c r="C528" i="31"/>
  <c r="A517" i="31"/>
  <c r="F512" i="31"/>
  <c r="E512" i="31"/>
  <c r="A506" i="31"/>
  <c r="F498" i="31"/>
  <c r="E498" i="31"/>
  <c r="C490" i="31"/>
  <c r="D493" i="31" s="1"/>
  <c r="D494" i="31" s="1"/>
  <c r="A484" i="31"/>
  <c r="F476" i="31"/>
  <c r="D476" i="31" s="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C438" i="31"/>
  <c r="C432" i="31"/>
  <c r="C431" i="31"/>
  <c r="C425" i="31"/>
  <c r="C422" i="31"/>
  <c r="C415" i="31"/>
  <c r="C411" i="31"/>
  <c r="C405" i="31"/>
  <c r="C402" i="31"/>
  <c r="A394" i="31"/>
  <c r="F386" i="31"/>
  <c r="E386" i="31"/>
  <c r="C381" i="31"/>
  <c r="C378" i="31"/>
  <c r="C371" i="31"/>
  <c r="C369" i="31"/>
  <c r="C368" i="3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C35" i="31"/>
  <c r="C34" i="31"/>
  <c r="C30" i="31"/>
  <c r="D25" i="31"/>
  <c r="D26" i="31" s="1"/>
  <c r="A16" i="31"/>
  <c r="A8" i="31"/>
  <c r="A7" i="32" s="1"/>
  <c r="F197" i="25"/>
  <c r="E197" i="25"/>
  <c r="D197" i="25" s="1"/>
  <c r="C191" i="25"/>
  <c r="D194" i="25" s="1"/>
  <c r="D195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D543" i="33" s="1"/>
  <c r="B543" i="33" s="1"/>
  <c r="C542" i="33"/>
  <c r="A537" i="33"/>
  <c r="F532" i="33"/>
  <c r="E532" i="33"/>
  <c r="D532" i="33" s="1"/>
  <c r="B532" i="33" s="1"/>
  <c r="C530" i="33"/>
  <c r="C528" i="33"/>
  <c r="A517" i="33"/>
  <c r="F512" i="33"/>
  <c r="E512" i="33"/>
  <c r="A506" i="33"/>
  <c r="F498" i="33"/>
  <c r="E498" i="33"/>
  <c r="C490" i="33"/>
  <c r="D493" i="33" s="1"/>
  <c r="D494" i="33" s="1"/>
  <c r="A484" i="33"/>
  <c r="F476" i="33"/>
  <c r="E476" i="33"/>
  <c r="D476" i="33" s="1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C415" i="33"/>
  <c r="C411" i="33"/>
  <c r="C405" i="33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D353" i="33" s="1"/>
  <c r="B353" i="33" s="1"/>
  <c r="C348" i="33"/>
  <c r="C344" i="33"/>
  <c r="C342" i="33"/>
  <c r="C340" i="33"/>
  <c r="C331" i="33"/>
  <c r="D333" i="33" s="1"/>
  <c r="D334" i="33" s="1"/>
  <c r="A321" i="33"/>
  <c r="F313" i="33"/>
  <c r="E313" i="33"/>
  <c r="D313" i="33" s="1"/>
  <c r="B313" i="33" s="1"/>
  <c r="C304" i="33"/>
  <c r="C302" i="33"/>
  <c r="C297" i="33"/>
  <c r="C295" i="33"/>
  <c r="C294" i="33"/>
  <c r="C291" i="33"/>
  <c r="C282" i="33"/>
  <c r="C278" i="33"/>
  <c r="D285" i="33" s="1"/>
  <c r="D286" i="33" s="1"/>
  <c r="A269" i="33"/>
  <c r="F261" i="33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C194" i="33"/>
  <c r="C190" i="33"/>
  <c r="C186" i="33"/>
  <c r="C184" i="33"/>
  <c r="C182" i="33"/>
  <c r="C181" i="33"/>
  <c r="C170" i="33"/>
  <c r="D172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95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A506" i="43"/>
  <c r="F498" i="43"/>
  <c r="E498" i="43"/>
  <c r="C490" i="43"/>
  <c r="D493" i="43" s="1"/>
  <c r="D494" i="43" s="1"/>
  <c r="A484" i="43"/>
  <c r="F476" i="43"/>
  <c r="E476" i="43"/>
  <c r="D476" i="43" s="1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C194" i="43"/>
  <c r="C190" i="43"/>
  <c r="C186" i="43"/>
  <c r="C184" i="43"/>
  <c r="C182" i="43"/>
  <c r="C181" i="43"/>
  <c r="C170" i="43"/>
  <c r="D172" i="43" s="1"/>
  <c r="D173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D222" i="36" s="1"/>
  <c r="D223" i="36" s="1"/>
  <c r="C219" i="36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A49" i="36"/>
  <c r="B41" i="36"/>
  <c r="C35" i="36"/>
  <c r="C34" i="36"/>
  <c r="C30" i="36"/>
  <c r="D25" i="36"/>
  <c r="D26" i="36" s="1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7" i="35" l="1"/>
  <c r="D149" i="32"/>
  <c r="D150" i="32" s="1"/>
  <c r="D313" i="38"/>
  <c r="B313" i="38" s="1"/>
  <c r="D417" i="38"/>
  <c r="D418" i="38" s="1"/>
  <c r="D153" i="40"/>
  <c r="B153" i="40" s="1"/>
  <c r="D313" i="40"/>
  <c r="B313" i="40" s="1"/>
  <c r="D373" i="40"/>
  <c r="D374" i="40" s="1"/>
  <c r="D161" i="32"/>
  <c r="D162" i="32" s="1"/>
  <c r="D197" i="39"/>
  <c r="D118" i="32"/>
  <c r="D119" i="32" s="1"/>
  <c r="D512" i="31"/>
  <c r="B512" i="31" s="1"/>
  <c r="D513" i="31" s="1"/>
  <c r="D514" i="31" s="1"/>
  <c r="B154" i="29" s="1"/>
  <c r="D41" i="31"/>
  <c r="B41" i="31" s="1"/>
  <c r="D42" i="31" s="1"/>
  <c r="D43" i="31" s="1"/>
  <c r="D41" i="33"/>
  <c r="B41" i="33" s="1"/>
  <c r="D261" i="33"/>
  <c r="B261" i="33" s="1"/>
  <c r="D512" i="33"/>
  <c r="D373" i="31"/>
  <c r="D374" i="31" s="1"/>
  <c r="D406" i="31"/>
  <c r="D407" i="31" s="1"/>
  <c r="D439" i="31"/>
  <c r="B439" i="31" s="1"/>
  <c r="D440" i="31" s="1"/>
  <c r="D84" i="32"/>
  <c r="D85" i="32" s="1"/>
  <c r="D41" i="38"/>
  <c r="B41" i="38" s="1"/>
  <c r="D353" i="38"/>
  <c r="B353" i="38" s="1"/>
  <c r="D354" i="38" s="1"/>
  <c r="D357" i="38" s="1"/>
  <c r="D358" i="38" s="1"/>
  <c r="B110" i="29" s="1"/>
  <c r="D426" i="38"/>
  <c r="D427" i="38" s="1"/>
  <c r="D261" i="40"/>
  <c r="B261" i="40" s="1"/>
  <c r="D285" i="40"/>
  <c r="D286" i="40" s="1"/>
  <c r="D353" i="40"/>
  <c r="B353" i="40" s="1"/>
  <c r="D386" i="40"/>
  <c r="B386" i="40" s="1"/>
  <c r="D439" i="40"/>
  <c r="B439" i="40" s="1"/>
  <c r="D512" i="40"/>
  <c r="B512" i="40" s="1"/>
  <c r="D513" i="40" s="1"/>
  <c r="D514" i="40" s="1"/>
  <c r="B156" i="29" s="1"/>
  <c r="D544" i="40"/>
  <c r="D200" i="43"/>
  <c r="B200" i="43" s="1"/>
  <c r="D222" i="43"/>
  <c r="D223" i="43" s="1"/>
  <c r="D84" i="41"/>
  <c r="D85" i="41" s="1"/>
  <c r="D102" i="41"/>
  <c r="D103" i="41" s="1"/>
  <c r="D118" i="41"/>
  <c r="D119" i="41" s="1"/>
  <c r="D149" i="25"/>
  <c r="D150" i="25" s="1"/>
  <c r="D426" i="33"/>
  <c r="D427" i="33" s="1"/>
  <c r="D406" i="33"/>
  <c r="D407" i="33" s="1"/>
  <c r="D118" i="25"/>
  <c r="D119" i="25" s="1"/>
  <c r="D200" i="33"/>
  <c r="B200" i="33" s="1"/>
  <c r="D201" i="33" s="1"/>
  <c r="D202" i="33" s="1"/>
  <c r="D285" i="36"/>
  <c r="D286" i="36" s="1"/>
  <c r="D285" i="43"/>
  <c r="D286" i="43" s="1"/>
  <c r="D153" i="33"/>
  <c r="B153" i="33" s="1"/>
  <c r="D154" i="33" s="1"/>
  <c r="B512" i="33"/>
  <c r="D513" i="33" s="1"/>
  <c r="D514" i="33" s="1"/>
  <c r="B153" i="29" s="1"/>
  <c r="D222" i="31"/>
  <c r="D223" i="31" s="1"/>
  <c r="D102" i="32"/>
  <c r="D103" i="32" s="1"/>
  <c r="D133" i="32"/>
  <c r="D134" i="32" s="1"/>
  <c r="D373" i="38"/>
  <c r="D374" i="38" s="1"/>
  <c r="D386" i="38"/>
  <c r="B386" i="38" s="1"/>
  <c r="D387" i="38" s="1"/>
  <c r="D532" i="38"/>
  <c r="B532" i="38" s="1"/>
  <c r="D406" i="40"/>
  <c r="D407" i="40" s="1"/>
  <c r="D477" i="40"/>
  <c r="D149" i="41"/>
  <c r="D150" i="41" s="1"/>
  <c r="D102" i="37"/>
  <c r="D103" i="37" s="1"/>
  <c r="D118" i="37"/>
  <c r="D119" i="37" s="1"/>
  <c r="D84" i="43"/>
  <c r="D85" i="43" s="1"/>
  <c r="D498" i="31"/>
  <c r="B498" i="31" s="1"/>
  <c r="D499" i="31" s="1"/>
  <c r="D502" i="31" s="1"/>
  <c r="D503" i="31" s="1"/>
  <c r="B145" i="29" s="1"/>
  <c r="D84" i="39"/>
  <c r="D85" i="39" s="1"/>
  <c r="D133" i="39"/>
  <c r="D134" i="39" s="1"/>
  <c r="D149" i="39"/>
  <c r="D150" i="39" s="1"/>
  <c r="D100" i="40"/>
  <c r="D101" i="40" s="1"/>
  <c r="B498" i="40"/>
  <c r="D499" i="40" s="1"/>
  <c r="D63" i="41"/>
  <c r="D64" i="41" s="1"/>
  <c r="D154" i="36"/>
  <c r="D155" i="36" s="1"/>
  <c r="D99" i="43"/>
  <c r="B99" i="43" s="1"/>
  <c r="D99" i="33"/>
  <c r="B99" i="33" s="1"/>
  <c r="D100" i="33" s="1"/>
  <c r="D63" i="25"/>
  <c r="D64" i="25" s="1"/>
  <c r="D133" i="25"/>
  <c r="D134" i="25" s="1"/>
  <c r="D99" i="31"/>
  <c r="B99" i="31" s="1"/>
  <c r="D100" i="31" s="1"/>
  <c r="D153" i="31"/>
  <c r="B153" i="31" s="1"/>
  <c r="D313" i="31"/>
  <c r="B313" i="31" s="1"/>
  <c r="D314" i="31" s="1"/>
  <c r="D353" i="31"/>
  <c r="B353" i="31" s="1"/>
  <c r="D386" i="31"/>
  <c r="B386" i="31" s="1"/>
  <c r="D387" i="31" s="1"/>
  <c r="D197" i="32"/>
  <c r="D99" i="38"/>
  <c r="B99" i="38" s="1"/>
  <c r="D100" i="38" s="1"/>
  <c r="D101" i="38" s="1"/>
  <c r="D153" i="38"/>
  <c r="D261" i="38"/>
  <c r="B261" i="38" s="1"/>
  <c r="D512" i="38"/>
  <c r="D417" i="40"/>
  <c r="D418" i="40" s="1"/>
  <c r="D161" i="41"/>
  <c r="D162" i="41" s="1"/>
  <c r="D139" i="40"/>
  <c r="D140" i="40" s="1"/>
  <c r="D426" i="40"/>
  <c r="D427" i="40" s="1"/>
  <c r="D84" i="40"/>
  <c r="D85" i="40" s="1"/>
  <c r="D222" i="40"/>
  <c r="D223" i="40" s="1"/>
  <c r="D387" i="40"/>
  <c r="D84" i="38"/>
  <c r="D85" i="38" s="1"/>
  <c r="D285" i="38"/>
  <c r="D286" i="38" s="1"/>
  <c r="D222" i="38"/>
  <c r="D223" i="38" s="1"/>
  <c r="D406" i="38"/>
  <c r="D407" i="38" s="1"/>
  <c r="D533" i="38"/>
  <c r="D534" i="38" s="1"/>
  <c r="B165" i="29" s="1"/>
  <c r="D84" i="31"/>
  <c r="D85" i="31" s="1"/>
  <c r="D244" i="31"/>
  <c r="D245" i="31" s="1"/>
  <c r="D285" i="31"/>
  <c r="D286" i="31" s="1"/>
  <c r="D477" i="31"/>
  <c r="D480" i="31" s="1"/>
  <c r="D481" i="31" s="1"/>
  <c r="B136" i="29" s="1"/>
  <c r="D426" i="31"/>
  <c r="D427" i="31" s="1"/>
  <c r="D154" i="31"/>
  <c r="D155" i="31" s="1"/>
  <c r="D417" i="31"/>
  <c r="D418" i="31" s="1"/>
  <c r="D244" i="33"/>
  <c r="D245" i="33" s="1"/>
  <c r="D84" i="33"/>
  <c r="D85" i="33" s="1"/>
  <c r="D222" i="33"/>
  <c r="D223" i="33" s="1"/>
  <c r="D354" i="33"/>
  <c r="D357" i="33" s="1"/>
  <c r="D358" i="33" s="1"/>
  <c r="B108" i="29" s="1"/>
  <c r="D139" i="33"/>
  <c r="D140" i="33" s="1"/>
  <c r="D417" i="33"/>
  <c r="D418" i="33" s="1"/>
  <c r="D544" i="33"/>
  <c r="D545" i="33" s="1"/>
  <c r="B172" i="29" s="1"/>
  <c r="D314" i="33"/>
  <c r="D317" i="33" s="1"/>
  <c r="D318" i="33" s="1"/>
  <c r="B99" i="29" s="1"/>
  <c r="D373" i="33"/>
  <c r="D374" i="33" s="1"/>
  <c r="D500" i="31"/>
  <c r="D478" i="40"/>
  <c r="D480" i="40"/>
  <c r="D481" i="40" s="1"/>
  <c r="B138" i="29" s="1"/>
  <c r="D195" i="39"/>
  <c r="D545" i="40"/>
  <c r="B175" i="29" s="1"/>
  <c r="D502" i="38"/>
  <c r="D503" i="38" s="1"/>
  <c r="B146" i="29" s="1"/>
  <c r="D500" i="38"/>
  <c r="D63" i="37"/>
  <c r="D64" i="37" s="1"/>
  <c r="D173" i="33"/>
  <c r="D477" i="33"/>
  <c r="D173" i="31"/>
  <c r="D388" i="40"/>
  <c r="D390" i="40"/>
  <c r="D391" i="40" s="1"/>
  <c r="B120" i="29" s="1"/>
  <c r="D133" i="41"/>
  <c r="D134" i="41" s="1"/>
  <c r="D440" i="33"/>
  <c r="D314" i="38"/>
  <c r="D149" i="37"/>
  <c r="D150" i="37" s="1"/>
  <c r="D313" i="43"/>
  <c r="B313" i="43" s="1"/>
  <c r="D353" i="43"/>
  <c r="B353" i="43" s="1"/>
  <c r="D386" i="43"/>
  <c r="B386" i="43" s="1"/>
  <c r="D387" i="43" s="1"/>
  <c r="D388" i="43" s="1"/>
  <c r="D439" i="43"/>
  <c r="B439" i="43" s="1"/>
  <c r="D42" i="33"/>
  <c r="D533" i="33"/>
  <c r="D534" i="33" s="1"/>
  <c r="B163" i="29" s="1"/>
  <c r="D84" i="25"/>
  <c r="D85" i="25" s="1"/>
  <c r="D139" i="31"/>
  <c r="D140" i="31" s="1"/>
  <c r="D187" i="32"/>
  <c r="D244" i="38"/>
  <c r="D245" i="38" s="1"/>
  <c r="D173" i="40"/>
  <c r="D161" i="25"/>
  <c r="D162" i="25" s="1"/>
  <c r="D440" i="38"/>
  <c r="D547" i="40"/>
  <c r="B48" i="29" s="1"/>
  <c r="D42" i="40"/>
  <c r="D154" i="40"/>
  <c r="D201" i="40"/>
  <c r="D202" i="40" s="1"/>
  <c r="D314" i="40"/>
  <c r="D244" i="36"/>
  <c r="D245" i="36" s="1"/>
  <c r="D498" i="43"/>
  <c r="B498" i="43" s="1"/>
  <c r="D499" i="43" s="1"/>
  <c r="D500" i="43" s="1"/>
  <c r="D532" i="43"/>
  <c r="B532" i="43" s="1"/>
  <c r="D543" i="43"/>
  <c r="D161" i="35"/>
  <c r="D162" i="35" s="1"/>
  <c r="D262" i="33"/>
  <c r="D386" i="33"/>
  <c r="B386" i="33" s="1"/>
  <c r="D387" i="33" s="1"/>
  <c r="D102" i="25"/>
  <c r="D103" i="25" s="1"/>
  <c r="D261" i="31"/>
  <c r="D354" i="31"/>
  <c r="D532" i="31"/>
  <c r="D544" i="31"/>
  <c r="D63" i="32"/>
  <c r="D64" i="32" s="1"/>
  <c r="D42" i="38"/>
  <c r="D262" i="38"/>
  <c r="D477" i="38"/>
  <c r="D544" i="38"/>
  <c r="D63" i="39"/>
  <c r="D64" i="39" s="1"/>
  <c r="D118" i="39"/>
  <c r="D119" i="39" s="1"/>
  <c r="D354" i="40"/>
  <c r="D440" i="40"/>
  <c r="D153" i="43"/>
  <c r="B153" i="43" s="1"/>
  <c r="D154" i="43" s="1"/>
  <c r="D155" i="43" s="1"/>
  <c r="D118" i="35"/>
  <c r="D119" i="35" s="1"/>
  <c r="D498" i="33"/>
  <c r="D200" i="31"/>
  <c r="B200" i="31" s="1"/>
  <c r="D139" i="38"/>
  <c r="D140" i="38" s="1"/>
  <c r="D262" i="40"/>
  <c r="D200" i="38"/>
  <c r="D102" i="39"/>
  <c r="D103" i="39" s="1"/>
  <c r="D244" i="40"/>
  <c r="D245" i="40" s="1"/>
  <c r="D533" i="40"/>
  <c r="D534" i="40" s="1"/>
  <c r="B166" i="29" s="1"/>
  <c r="D195" i="41"/>
  <c r="D512" i="43"/>
  <c r="B512" i="43" s="1"/>
  <c r="D513" i="43" s="1"/>
  <c r="D514" i="43" s="1"/>
  <c r="B152" i="29" s="1"/>
  <c r="D201" i="43"/>
  <c r="D204" i="43" s="1"/>
  <c r="D205" i="43" s="1"/>
  <c r="B80" i="29" s="1"/>
  <c r="D262" i="43"/>
  <c r="D263" i="43" s="1"/>
  <c r="D244" i="43"/>
  <c r="D245" i="43" s="1"/>
  <c r="D314" i="43"/>
  <c r="D315" i="43" s="1"/>
  <c r="D373" i="43"/>
  <c r="D374" i="43" s="1"/>
  <c r="D440" i="43"/>
  <c r="D441" i="43" s="1"/>
  <c r="D426" i="43"/>
  <c r="D427" i="43" s="1"/>
  <c r="D417" i="43"/>
  <c r="D418" i="43" s="1"/>
  <c r="D406" i="43"/>
  <c r="D407" i="43" s="1"/>
  <c r="D149" i="35"/>
  <c r="D150" i="35" s="1"/>
  <c r="D133" i="35"/>
  <c r="D134" i="35" s="1"/>
  <c r="D84" i="35"/>
  <c r="D85" i="35" s="1"/>
  <c r="D63" i="35"/>
  <c r="D64" i="35" s="1"/>
  <c r="D477" i="43"/>
  <c r="D478" i="43" s="1"/>
  <c r="D533" i="43"/>
  <c r="D534" i="43" s="1"/>
  <c r="B162" i="29" s="1"/>
  <c r="D102" i="35"/>
  <c r="D103" i="35" s="1"/>
  <c r="D139" i="43"/>
  <c r="D140" i="43" s="1"/>
  <c r="D100" i="43"/>
  <c r="D354" i="43"/>
  <c r="D355" i="43" s="1"/>
  <c r="B41" i="43"/>
  <c r="D42" i="43" s="1"/>
  <c r="D45" i="43" s="1"/>
  <c r="D46" i="43" s="1"/>
  <c r="B53" i="29" s="1"/>
  <c r="D161" i="37"/>
  <c r="D162" i="37" s="1"/>
  <c r="D133" i="37"/>
  <c r="D134" i="37" s="1"/>
  <c r="D84" i="37"/>
  <c r="D85" i="37" s="1"/>
  <c r="D23" i="37"/>
  <c r="D533" i="36"/>
  <c r="D534" i="36" s="1"/>
  <c r="B161" i="29" s="1"/>
  <c r="D502" i="36"/>
  <c r="D503" i="36" s="1"/>
  <c r="B142" i="29" s="1"/>
  <c r="D494" i="36"/>
  <c r="D477" i="36"/>
  <c r="D478" i="36" s="1"/>
  <c r="D458" i="36"/>
  <c r="D440" i="36"/>
  <c r="D441" i="36" s="1"/>
  <c r="D426" i="36"/>
  <c r="D427" i="36" s="1"/>
  <c r="D417" i="36"/>
  <c r="D418" i="36" s="1"/>
  <c r="D406" i="36"/>
  <c r="D407" i="36" s="1"/>
  <c r="D387" i="36"/>
  <c r="D388" i="36" s="1"/>
  <c r="D373" i="36"/>
  <c r="D354" i="36"/>
  <c r="D355" i="36" s="1"/>
  <c r="D314" i="36"/>
  <c r="D315" i="36" s="1"/>
  <c r="D262" i="36"/>
  <c r="D263" i="36" s="1"/>
  <c r="D201" i="36"/>
  <c r="D202" i="36" s="1"/>
  <c r="D139" i="36"/>
  <c r="D140" i="36" s="1"/>
  <c r="D100" i="36"/>
  <c r="D101" i="36" s="1"/>
  <c r="D84" i="36"/>
  <c r="D85" i="36" s="1"/>
  <c r="D62" i="36"/>
  <c r="D42" i="36"/>
  <c r="D43" i="36" s="1"/>
  <c r="D45" i="31" l="1"/>
  <c r="D46" i="31" s="1"/>
  <c r="B55" i="29" s="1"/>
  <c r="D355" i="33"/>
  <c r="D315" i="33"/>
  <c r="D500" i="40"/>
  <c r="D502" i="40"/>
  <c r="D503" i="40" s="1"/>
  <c r="B147" i="29" s="1"/>
  <c r="D157" i="33"/>
  <c r="D158" i="33" s="1"/>
  <c r="B72" i="29" s="1"/>
  <c r="D155" i="33"/>
  <c r="D101" i="33"/>
  <c r="D102" i="33"/>
  <c r="D103" i="33" s="1"/>
  <c r="B63" i="29" s="1"/>
  <c r="D101" i="31"/>
  <c r="D102" i="31"/>
  <c r="D103" i="31" s="1"/>
  <c r="B64" i="29" s="1"/>
  <c r="B261" i="31"/>
  <c r="D262" i="31" s="1"/>
  <c r="B512" i="38"/>
  <c r="D513" i="38" s="1"/>
  <c r="D514" i="38" s="1"/>
  <c r="B155" i="29" s="1"/>
  <c r="B543" i="43"/>
  <c r="D544" i="43" s="1"/>
  <c r="D545" i="43" s="1"/>
  <c r="B171" i="29" s="1"/>
  <c r="D502" i="43"/>
  <c r="D503" i="43" s="1"/>
  <c r="B143" i="29" s="1"/>
  <c r="D102" i="43"/>
  <c r="D103" i="43" s="1"/>
  <c r="B62" i="29" s="1"/>
  <c r="D547" i="38"/>
  <c r="B47" i="29" s="1"/>
  <c r="D198" i="41"/>
  <c r="D199" i="41" s="1"/>
  <c r="B200" i="38"/>
  <c r="D201" i="38" s="1"/>
  <c r="B498" i="33"/>
  <c r="D499" i="33" s="1"/>
  <c r="B532" i="31"/>
  <c r="D533" i="31" s="1"/>
  <c r="D534" i="31" s="1"/>
  <c r="B164" i="29" s="1"/>
  <c r="D198" i="25"/>
  <c r="D199" i="25" s="1"/>
  <c r="B181" i="29" s="1"/>
  <c r="D198" i="39"/>
  <c r="D199" i="39" s="1"/>
  <c r="B183" i="29" s="1"/>
  <c r="D102" i="40"/>
  <c r="D103" i="40" s="1"/>
  <c r="B66" i="29" s="1"/>
  <c r="B153" i="38"/>
  <c r="D154" i="38" s="1"/>
  <c r="D155" i="38" s="1"/>
  <c r="D478" i="31"/>
  <c r="D355" i="38"/>
  <c r="D102" i="38"/>
  <c r="D103" i="38" s="1"/>
  <c r="B65" i="29" s="1"/>
  <c r="D45" i="40"/>
  <c r="D46" i="40" s="1"/>
  <c r="B57" i="29" s="1"/>
  <c r="D43" i="40"/>
  <c r="D545" i="38"/>
  <c r="B174" i="29" s="1"/>
  <c r="D390" i="31"/>
  <c r="D391" i="31" s="1"/>
  <c r="B118" i="29" s="1"/>
  <c r="D388" i="31"/>
  <c r="D317" i="38"/>
  <c r="D318" i="38" s="1"/>
  <c r="B101" i="29" s="1"/>
  <c r="D315" i="38"/>
  <c r="D315" i="40"/>
  <c r="D317" i="40"/>
  <c r="D318" i="40" s="1"/>
  <c r="B102" i="29" s="1"/>
  <c r="D441" i="33"/>
  <c r="D443" i="33"/>
  <c r="D478" i="33"/>
  <c r="D480" i="33"/>
  <c r="D481" i="33" s="1"/>
  <c r="B135" i="29" s="1"/>
  <c r="D388" i="33"/>
  <c r="D390" i="33"/>
  <c r="D391" i="33" s="1"/>
  <c r="B117" i="29" s="1"/>
  <c r="D198" i="37"/>
  <c r="D199" i="37" s="1"/>
  <c r="B179" i="29" s="1"/>
  <c r="D263" i="38"/>
  <c r="D265" i="38"/>
  <c r="D266" i="38" s="1"/>
  <c r="B92" i="29" s="1"/>
  <c r="D443" i="38"/>
  <c r="D441" i="38"/>
  <c r="D198" i="32"/>
  <c r="D199" i="32" s="1"/>
  <c r="D317" i="31"/>
  <c r="D318" i="31" s="1"/>
  <c r="B100" i="29" s="1"/>
  <c r="D315" i="31"/>
  <c r="D204" i="33"/>
  <c r="D205" i="33" s="1"/>
  <c r="B81" i="29" s="1"/>
  <c r="D443" i="31"/>
  <c r="D441" i="31"/>
  <c r="D265" i="40"/>
  <c r="D266" i="40" s="1"/>
  <c r="B93" i="29" s="1"/>
  <c r="D263" i="40"/>
  <c r="D355" i="40"/>
  <c r="D357" i="40"/>
  <c r="D358" i="40" s="1"/>
  <c r="B111" i="29" s="1"/>
  <c r="D480" i="38"/>
  <c r="D481" i="38" s="1"/>
  <c r="B137" i="29" s="1"/>
  <c r="D478" i="38"/>
  <c r="D545" i="31"/>
  <c r="B173" i="29" s="1"/>
  <c r="D45" i="33"/>
  <c r="D46" i="33" s="1"/>
  <c r="B54" i="29" s="1"/>
  <c r="D43" i="33"/>
  <c r="B11" i="39"/>
  <c r="D157" i="31"/>
  <c r="D158" i="31" s="1"/>
  <c r="B73" i="29" s="1"/>
  <c r="D547" i="43"/>
  <c r="B44" i="29" s="1"/>
  <c r="B11" i="41"/>
  <c r="B184" i="29"/>
  <c r="D201" i="31"/>
  <c r="D547" i="31"/>
  <c r="B46" i="29" s="1"/>
  <c r="D441" i="40"/>
  <c r="D443" i="40"/>
  <c r="D444" i="40" s="1"/>
  <c r="B129" i="29" s="1"/>
  <c r="D43" i="38"/>
  <c r="D45" i="38"/>
  <c r="D46" i="38" s="1"/>
  <c r="B56" i="29" s="1"/>
  <c r="D357" i="31"/>
  <c r="D358" i="31" s="1"/>
  <c r="B109" i="29" s="1"/>
  <c r="D355" i="31"/>
  <c r="D265" i="33"/>
  <c r="D266" i="33" s="1"/>
  <c r="B90" i="29" s="1"/>
  <c r="D263" i="33"/>
  <c r="D157" i="40"/>
  <c r="D158" i="40" s="1"/>
  <c r="B75" i="29" s="1"/>
  <c r="D155" i="40"/>
  <c r="D204" i="40"/>
  <c r="D205" i="40" s="1"/>
  <c r="B84" i="29" s="1"/>
  <c r="D547" i="33"/>
  <c r="B45" i="29" s="1"/>
  <c r="D390" i="38"/>
  <c r="D391" i="38" s="1"/>
  <c r="B119" i="29" s="1"/>
  <c r="D388" i="38"/>
  <c r="D390" i="43"/>
  <c r="D391" i="43" s="1"/>
  <c r="B116" i="29" s="1"/>
  <c r="D202" i="43"/>
  <c r="D265" i="43"/>
  <c r="D266" i="43" s="1"/>
  <c r="B89" i="29" s="1"/>
  <c r="D317" i="43"/>
  <c r="D318" i="43" s="1"/>
  <c r="B98" i="29" s="1"/>
  <c r="D443" i="43"/>
  <c r="D198" i="35"/>
  <c r="D199" i="35" s="1"/>
  <c r="B180" i="29" s="1"/>
  <c r="D480" i="43"/>
  <c r="D481" i="43" s="1"/>
  <c r="B134" i="29" s="1"/>
  <c r="D157" i="43"/>
  <c r="D158" i="43" s="1"/>
  <c r="B71" i="29" s="1"/>
  <c r="D101" i="43"/>
  <c r="D357" i="43"/>
  <c r="D358" i="43" s="1"/>
  <c r="B107" i="29" s="1"/>
  <c r="D43" i="43"/>
  <c r="D480" i="36"/>
  <c r="D481" i="36" s="1"/>
  <c r="B133" i="29" s="1"/>
  <c r="D443" i="36"/>
  <c r="D444" i="36" s="1"/>
  <c r="B124" i="29" s="1"/>
  <c r="D390" i="36"/>
  <c r="D391" i="36" s="1"/>
  <c r="B115" i="29" s="1"/>
  <c r="D374" i="36"/>
  <c r="D357" i="36"/>
  <c r="D358" i="36" s="1"/>
  <c r="B106" i="29" s="1"/>
  <c r="D317" i="36"/>
  <c r="D318" i="36" s="1"/>
  <c r="B97" i="29" s="1"/>
  <c r="D265" i="36"/>
  <c r="D266" i="36" s="1"/>
  <c r="B88" i="29" s="1"/>
  <c r="D204" i="36"/>
  <c r="D205" i="36" s="1"/>
  <c r="B79" i="29" s="1"/>
  <c r="D157" i="36"/>
  <c r="D158" i="36" s="1"/>
  <c r="B70" i="29" s="1"/>
  <c r="D102" i="36"/>
  <c r="D103" i="36" s="1"/>
  <c r="B61" i="29" s="1"/>
  <c r="D45" i="36"/>
  <c r="D46" i="36" s="1"/>
  <c r="B52" i="29" s="1"/>
  <c r="D444" i="43" l="1"/>
  <c r="B125" i="29" s="1"/>
  <c r="D444" i="31"/>
  <c r="B127" i="29" s="1"/>
  <c r="D444" i="38"/>
  <c r="B128" i="29" s="1"/>
  <c r="D444" i="33"/>
  <c r="B126" i="29" s="1"/>
  <c r="B11" i="25"/>
  <c r="D202" i="38"/>
  <c r="D204" i="38"/>
  <c r="D205" i="38" s="1"/>
  <c r="B83" i="29" s="1"/>
  <c r="D500" i="33"/>
  <c r="D502" i="33"/>
  <c r="D503" i="33" s="1"/>
  <c r="B144" i="29" s="1"/>
  <c r="D263" i="31"/>
  <c r="D265" i="31"/>
  <c r="D266" i="31" s="1"/>
  <c r="B91" i="29" s="1"/>
  <c r="D157" i="38"/>
  <c r="D158" i="38" s="1"/>
  <c r="B74" i="29" s="1"/>
  <c r="D548" i="40"/>
  <c r="D549" i="40" s="1"/>
  <c r="B11" i="32"/>
  <c r="B182" i="29"/>
  <c r="D202" i="31"/>
  <c r="D204" i="31"/>
  <c r="D205" i="31" s="1"/>
  <c r="B82" i="29" s="1"/>
  <c r="B11" i="37"/>
  <c r="D548" i="43"/>
  <c r="D549" i="43" s="1"/>
  <c r="B11" i="35"/>
  <c r="D548" i="36"/>
  <c r="D549" i="36" s="1"/>
  <c r="B12" i="36" s="1"/>
  <c r="D548" i="38" l="1"/>
  <c r="D549" i="38" s="1"/>
  <c r="B38" i="29" s="1"/>
  <c r="D548" i="33"/>
  <c r="D549" i="33" s="1"/>
  <c r="B12" i="33" s="1"/>
  <c r="B35" i="29"/>
  <c r="D548" i="31"/>
  <c r="D549" i="31" s="1"/>
  <c r="B12" i="40"/>
  <c r="B39" i="29"/>
  <c r="B29" i="29"/>
  <c r="B24" i="29"/>
  <c r="B34" i="29"/>
  <c r="B28" i="29" l="1"/>
  <c r="B12" i="38"/>
  <c r="B36" i="29"/>
  <c r="B26" i="29"/>
  <c r="B12" i="43"/>
  <c r="B25" i="29"/>
  <c r="B12" i="31"/>
  <c r="B27" i="29"/>
  <c r="B37" i="29"/>
</calcChain>
</file>

<file path=xl/sharedStrings.xml><?xml version="1.0" encoding="utf-8"?>
<sst xmlns="http://schemas.openxmlformats.org/spreadsheetml/2006/main" count="5173" uniqueCount="574">
  <si>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</si>
  <si>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</si>
  <si>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</si>
  <si>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</si>
  <si>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</si>
  <si>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</si>
  <si>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</si>
  <si>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</si>
  <si>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</si>
  <si>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</si>
  <si>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</si>
  <si>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</si>
  <si>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</si>
  <si>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</si>
  <si>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</si>
  <si>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</si>
  <si>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</si>
  <si>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</si>
  <si>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</si>
  <si>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</si>
  <si>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</si>
  <si>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</si>
  <si>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</si>
  <si>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</si>
  <si>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</si>
  <si>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</si>
  <si>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</si>
  <si>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</si>
  <si>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</si>
  <si>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</si>
  <si>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</si>
  <si>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</si>
  <si>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</si>
  <si>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</si>
  <si>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</si>
  <si>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</si>
  <si>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</si>
  <si>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</si>
  <si>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</si>
  <si>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</si>
  <si>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</si>
  <si>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</si>
  <si>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</si>
  <si>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</si>
  <si>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</si>
  <si>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</si>
  <si>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</si>
  <si>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</si>
  <si>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</si>
  <si>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</si>
  <si>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</si>
  <si>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</si>
  <si>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</si>
  <si>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</si>
  <si>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</si>
  <si>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</si>
  <si>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</si>
  <si>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</si>
  <si>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</si>
  <si>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</si>
  <si>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</si>
  <si>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</si>
  <si>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</si>
  <si>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</si>
  <si>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</si>
  <si>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</si>
  <si>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</si>
  <si>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</si>
  <si>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</si>
  <si>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</si>
  <si>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</si>
  <si>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</si>
  <si>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</si>
  <si>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</si>
  <si>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</si>
  <si>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</si>
  <si>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</si>
  <si>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</si>
  <si>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</si>
  <si>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</si>
  <si>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</si>
  <si>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</si>
  <si>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</si>
  <si>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</si>
  <si>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</si>
  <si>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</si>
  <si>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</si>
  <si>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</si>
  <si>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</si>
  <si>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</si>
  <si>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</si>
  <si>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</si>
  <si>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</si>
  <si>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</si>
  <si>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</si>
  <si>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</si>
  <si>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</si>
  <si>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</si>
  <si>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</si>
  <si>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</si>
  <si>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</si>
  <si>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</si>
  <si>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</si>
  <si>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</si>
  <si>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</si>
  <si>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</si>
  <si>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</si>
  <si>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</si>
  <si>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</si>
  <si>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</si>
  <si>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</si>
  <si>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</si>
  <si>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</si>
  <si>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</si>
  <si>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</si>
  <si>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</si>
  <si>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</si>
  <si>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</si>
  <si>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</si>
  <si>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</si>
  <si>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</si>
  <si>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</si>
  <si>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</si>
  <si>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</si>
  <si>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</si>
  <si>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</si>
  <si>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</si>
  <si>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</si>
  <si>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</si>
  <si>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</si>
  <si>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</si>
  <si>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</si>
  <si>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</si>
  <si>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</si>
  <si>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</si>
  <si>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</si>
  <si>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</si>
  <si>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</si>
  <si>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</si>
  <si>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</si>
  <si>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</si>
  <si>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</si>
  <si>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</si>
  <si>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</si>
  <si>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</si>
  <si>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</si>
  <si>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</si>
  <si>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</si>
  <si>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</si>
  <si>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</si>
  <si>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</si>
  <si>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</si>
  <si>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</si>
  <si>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</si>
  <si>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</si>
  <si>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</si>
  <si>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</si>
  <si>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</si>
  <si>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</si>
  <si>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</si>
  <si>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</si>
  <si>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</si>
  <si>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</si>
  <si>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</si>
  <si>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</si>
  <si>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</si>
  <si>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</si>
  <si>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</si>
  <si>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</si>
  <si>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</si>
  <si>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</si>
  <si>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</si>
  <si>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</si>
  <si>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</si>
  <si>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</si>
  <si>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</si>
  <si>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</si>
  <si>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</si>
  <si>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</si>
  <si>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</si>
  <si>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</si>
  <si>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</si>
  <si>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</si>
  <si>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</si>
  <si>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</si>
  <si>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</si>
  <si>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</si>
  <si>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</si>
  <si>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</si>
  <si>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</si>
  <si>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</si>
  <si>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</si>
  <si>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</si>
  <si>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</si>
  <si>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</si>
  <si>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</si>
  <si>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</si>
  <si>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</si>
  <si>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</si>
  <si>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</si>
  <si>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</si>
  <si>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</si>
  <si>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</si>
  <si>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</si>
  <si>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</si>
  <si>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</si>
  <si>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</si>
  <si>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</si>
  <si>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</si>
  <si>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</si>
  <si>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</si>
  <si>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</si>
  <si>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</si>
  <si>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</si>
  <si>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</si>
  <si>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</si>
  <si>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</si>
  <si>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</si>
  <si>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</si>
  <si>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</si>
  <si>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</si>
  <si>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</si>
  <si>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</si>
  <si>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</si>
  <si>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</si>
  <si>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</si>
  <si>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</si>
  <si>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</si>
  <si>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</si>
  <si>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</si>
  <si>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</si>
  <si>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</si>
  <si>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</si>
  <si>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</si>
  <si>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</si>
  <si>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</si>
  <si>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</si>
  <si>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</si>
  <si>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</si>
  <si>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</si>
  <si>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</si>
  <si>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</si>
  <si>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</si>
  <si>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</si>
  <si>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</si>
  <si>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</si>
  <si>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</si>
  <si>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</si>
  <si>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</si>
  <si>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</si>
  <si>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</si>
  <si>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</si>
  <si>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</si>
  <si>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</si>
  <si>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</si>
  <si>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</si>
  <si>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</si>
  <si>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</si>
  <si>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</si>
  <si>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</si>
  <si>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</si>
  <si>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</si>
  <si>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</si>
  <si>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</si>
  <si>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</si>
  <si>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</si>
  <si>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</si>
  <si>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</si>
  <si>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</si>
  <si>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</si>
  <si>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</si>
  <si>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</si>
  <si>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</si>
  <si>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</si>
  <si>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</si>
  <si>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</si>
  <si>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</si>
  <si>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</si>
  <si>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</si>
  <si>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</si>
  <si>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</si>
  <si>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</si>
  <si>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</si>
  <si>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</si>
  <si>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</si>
  <si>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</si>
  <si>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</si>
  <si>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</si>
  <si>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</si>
  <si>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</si>
  <si>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</si>
  <si>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</si>
  <si>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</si>
  <si>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</si>
  <si>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</si>
  <si>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</si>
  <si>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</si>
  <si>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</si>
  <si>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</si>
  <si>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</si>
  <si>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</si>
  <si>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</si>
  <si>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</si>
  <si>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</si>
  <si>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</si>
  <si>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</si>
  <si>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</si>
  <si>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</si>
  <si>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</si>
  <si>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</si>
  <si>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</si>
  <si>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</si>
  <si>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</si>
  <si>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</si>
  <si>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</si>
  <si>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</si>
  <si>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</si>
  <si>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</si>
  <si>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</si>
  <si>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</si>
  <si>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</si>
  <si>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</si>
  <si>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</si>
  <si>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</si>
  <si>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</si>
  <si>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</si>
  <si>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</si>
  <si>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</si>
  <si>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</si>
  <si>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</si>
  <si>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</si>
  <si>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</si>
  <si>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</si>
  <si>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</si>
  <si>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</si>
  <si>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</si>
  <si>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</si>
  <si>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</si>
  <si>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</si>
  <si>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</si>
  <si>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</si>
  <si>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</si>
  <si>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</si>
  <si>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</si>
  <si>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</si>
  <si>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</si>
  <si>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</si>
  <si>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</si>
  <si>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</si>
  <si>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</si>
  <si>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</si>
  <si>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</si>
  <si>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</si>
  <si>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</si>
  <si>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</si>
  <si>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</si>
  <si>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</si>
  <si>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</si>
  <si>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</si>
  <si>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</si>
  <si>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</si>
  <si>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</si>
  <si>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</si>
  <si>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</si>
  <si>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</si>
  <si>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</si>
  <si>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</si>
  <si>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</si>
  <si>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</si>
  <si>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</si>
  <si>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</si>
  <si>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</si>
  <si>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</si>
  <si>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</si>
  <si>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</si>
  <si>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</si>
  <si>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</si>
  <si>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</si>
  <si>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</si>
  <si>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</si>
  <si>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</si>
  <si>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</si>
  <si>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</si>
  <si>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</si>
  <si>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</si>
  <si>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</si>
  <si>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</si>
  <si>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</si>
  <si>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</si>
  <si>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</si>
  <si>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</si>
  <si>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</si>
  <si>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</si>
  <si>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</si>
  <si>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</si>
  <si>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</si>
  <si>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</si>
  <si>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</si>
  <si>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</si>
  <si>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</si>
  <si>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</si>
  <si>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</si>
  <si>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</si>
  <si>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</si>
  <si>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</si>
  <si>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</si>
  <si>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</si>
  <si>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</si>
  <si>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Beni Khalled</t>
  </si>
  <si>
    <t>M Dhia Mechlaoui et M Souheil Draoui</t>
  </si>
  <si>
    <t xml:space="preserve">M Marouen Hadded (Directeur magasin) et Chefs rayon </t>
  </si>
  <si>
    <t>La vitre du four n'était pas propre le jour de l'audit. Renforcer le nettoyage.</t>
  </si>
  <si>
    <t>Les autocontroles n'étaient pas quotidiens.</t>
  </si>
  <si>
    <t>La durée d'exposition n'était pas respectée. L'opérateur enregistre 4h par défaut.</t>
  </si>
  <si>
    <t>La vérification du mois de mars n'était pas enregistrée. La dernière verification date du 01/02/18.</t>
  </si>
  <si>
    <t>La vérification du thermométre n'était pas disponible le jour de l'audit.</t>
  </si>
  <si>
    <t xml:space="preserve">
Un seul thermométre était partagé pour les rayons charcuterie/fromage, volaillerie, boucherie, et traiteur.</t>
  </si>
  <si>
    <t>L'autocontrôle n'était pas enregistré tous les lundi ( jour de repos de l'opératrice), assurer l'autocontrôle quotidiennement.</t>
  </si>
  <si>
    <t>Absence de l'ancien rapport.</t>
  </si>
  <si>
    <t xml:space="preserve">Les abats sont mis en exposition sans égouttoir. </t>
  </si>
  <si>
    <t>L'ancien rapport n'était pas disponible.</t>
  </si>
  <si>
    <t>Stagnation d'eau au niveau de la chambre froide.</t>
  </si>
  <si>
    <t xml:space="preserve">Le balisage était seulement en langue française, assurer le balisage en langue arabe.  </t>
  </si>
  <si>
    <t>L'autocontrôle n'était pas quotidien.</t>
  </si>
  <si>
    <t>L'état de fraîcheur des pommes exposés n'était pas satisfaisante, renforcer le tri à ce niveau.</t>
  </si>
  <si>
    <t>Renforcer le nettoyage au niveau des rayons ( farine, riz ) et sucre.</t>
  </si>
  <si>
    <t>Assurer l'autocontrôle quotidiennement.</t>
  </si>
  <si>
    <t>Absence de papier essuie-mains dans les sanitaires des femmes.</t>
  </si>
  <si>
    <t>Hygrométrie: 51%, conforme.</t>
  </si>
  <si>
    <t>Température affichée: 8°C
Température mesurée: 7,8°C</t>
  </si>
  <si>
    <t>Température affichée: 8°C
Température mesurée: 8,5°C</t>
  </si>
  <si>
    <t>Assurer l'enregistrement des dates d'ouvertures pour tous les produits.</t>
  </si>
  <si>
    <t xml:space="preserve">La planche de découpe était usée, un rabotage est nécessaire à ce niveau.
</t>
  </si>
  <si>
    <t>La planche de découpe était usée, un rabotage est nécessaire à ce niveau.</t>
  </si>
  <si>
    <t>Température affichée: 3,8°C
Température mesurée: 4°C</t>
  </si>
  <si>
    <t>Absence de distributeur de papier dans les sanitaires des femmes.</t>
  </si>
  <si>
    <t>Le distributeur de savon était endommagé, procéder à la réparation de cet élément.</t>
  </si>
  <si>
    <t>Fournir un distributeur papier.</t>
  </si>
  <si>
    <t>Poissonnerie:
Le DEIV était défaillant.</t>
  </si>
  <si>
    <t>Respecter les horaires d'exposition des produits</t>
  </si>
  <si>
    <t xml:space="preserve">Perte de traçabilité  pour les articles suivants (les dates d'ouvertures n'étaient pas inscrites) 
Super salami
Saussice à l'ail fumé 
Sausisson à l'ail </t>
  </si>
  <si>
    <t>Stockage concomittant de produits alimentaires et non alimentaires.</t>
  </si>
  <si>
    <t>Prévoir le papier dans les sanitaires</t>
  </si>
  <si>
    <t>La vitre du meuble froid était démontée. (voir photo)</t>
  </si>
  <si>
    <t>Procéder à la fixation de la vitre du meuble froid.</t>
  </si>
  <si>
    <t>Mme Meriam CHOUCHENE</t>
  </si>
  <si>
    <t>Directeur magasin &amp; chefs rayons</t>
  </si>
  <si>
    <t>T° affichée 5,1°C</t>
  </si>
  <si>
    <t>Les afficheurs des meubles sont difficilement lisibles.</t>
  </si>
  <si>
    <t>L'opérateur ne protège pas sa barbe.</t>
  </si>
  <si>
    <t>Le meuble est partiellement protégé.</t>
  </si>
  <si>
    <t>La chambre froide des poulets marinés est en panne.</t>
  </si>
  <si>
    <t>Réparer la chambre froide.</t>
  </si>
  <si>
    <t>Stockage des poulets marinés dans la chambre froide de la boucherie vu la panne survenue à la chambre froide destinée pour cet effet; (voir volet technique).</t>
  </si>
  <si>
    <t>Manque d'étiquetage UHD sur les boules de harissa.</t>
  </si>
  <si>
    <t>T° meuble 2°C.</t>
  </si>
  <si>
    <t>Il s'agit du même thermomètre de la réception.</t>
  </si>
  <si>
    <t>Développement de moisissures sur les grilles du rideau d'air.</t>
  </si>
  <si>
    <t>Taux d'hygrométrie 50%</t>
  </si>
  <si>
    <t>Absence de dispositifs de séchage aux sanitaires hommes et femmes.</t>
  </si>
  <si>
    <t>Fixer des dispositifs de papier essuie-mains ou des dispositifs de séchage aux sanitaires.</t>
  </si>
  <si>
    <t>Manque d'enregistrement de contrôle des poissons réceptionnés le 07/05/2018.</t>
  </si>
  <si>
    <t>Absence de papier essuie-mains aux sanitaires.</t>
  </si>
  <si>
    <t>Le local déchet de la boucherie est utilisé pour d'autre effet. Prévoir une benne à ordure à ce niveau.</t>
  </si>
  <si>
    <t>T° laboratoire 11,7°C.</t>
  </si>
  <si>
    <t>Présence de piqûres de moisissures sur l'évaporateur du laboratoire.</t>
  </si>
  <si>
    <t>Les certificats de salubrité ne sont pas archivés par le chef rayon, ils sont maintenus à la réception.</t>
  </si>
  <si>
    <t>Indisponibilité des fiches de traçabilité du 28/02 &amp; 17/04 &amp; 28/04.</t>
  </si>
  <si>
    <t>Assurer la séparation entre les produits alimentaires et non alimentaires.
Renforcer le rangement des produits.</t>
  </si>
  <si>
    <t>Prévoir du papier essuie-mains.</t>
  </si>
  <si>
    <t>Le DEIV au niveau de la poissonnerie était rempli de cadavres de mouches, procéder au nettoyage à ce niveau.</t>
  </si>
  <si>
    <t>Vestiaires des femmes: la porte du casier était démontée. Fixer cet élément.</t>
  </si>
  <si>
    <t>Absence de chambre froide au niveau du laboratoire. Cette enceinte frigorifique est placée au couloir menant au laboratoire.</t>
  </si>
  <si>
    <t>Présence de drosophiles sur l'étal de fruits.</t>
  </si>
  <si>
    <t>Taux de réalisation du plan d'action précédent</t>
  </si>
  <si>
    <t>Sensibiliser les opérateurs polyvalents au respect des bonnes pratiques d'hygiène corporelle et vestimentaire.</t>
  </si>
  <si>
    <t>Stockage des paquets des épices dans des casiers maintenus en dehors du laboratoire.</t>
  </si>
  <si>
    <t>La quantité de calamar en tranche réceptionnée le 23/03/2018 est de 16kg hors la traçabilité montre que seule une quantité de 12 kg a été exposée. Manque de traçabilité de 4kg de calamar.</t>
  </si>
  <si>
    <t>Elévation de la température à cœur des yaourts suite à une attente prolongée à température ambiante avant exposition. La température prélevée est de l'ordre de 18°C.</t>
  </si>
  <si>
    <t>Présence d'odeur de regard au rayon PGC &amp; PLS.</t>
  </si>
  <si>
    <t>T° meuble 4°C</t>
  </si>
  <si>
    <t>Identification erronée des caisses de poissons, Assurer l'identification des poissons par le jour de réception.</t>
  </si>
  <si>
    <t>Assurer la traçabilité correcte de la quantité de produits de la mer surgelés.</t>
  </si>
  <si>
    <t>Présence des bulletins d'analyse et plans d'action</t>
  </si>
  <si>
    <t>Enregistrements des autocontrôles de nettoyage et de désinfection</t>
  </si>
  <si>
    <t>Même opérateur aux rayons traiteur, fromage/charcuterie, volaille trad. et poissonnerie.
Cette opérateur polyvalent ne respecte pas correctement les bonnes pratiques d'hygiène (lavage des mains et le changement / protection de sa tenue de travail entre les différentes opérations.</t>
  </si>
  <si>
    <t xml:space="preserve">Utilisation correcte des cadenciers de cuisson et de fabrication </t>
  </si>
  <si>
    <t xml:space="preserve">Respect des durées de vie des produits trad. exposés dans le stand </t>
  </si>
  <si>
    <t>Limiter la durée d'attente des produits périssables à température ambiante.</t>
  </si>
  <si>
    <t>Filmage des portions de pastèque par la machine filmeuse à barquettes du rayon fromage/ charcuterie. Attention au risque de contamination croisée.</t>
  </si>
  <si>
    <t>Etat de propreté du meuble du fromage râpé est insatisfaisant.</t>
  </si>
  <si>
    <t>Manque d'analyses copro et de visites médicales pour les nouveaux recrus des secteurs PFT et réception.</t>
  </si>
  <si>
    <t>Manque de formation en BPH et HACCP pour les nouveaux recrus aux secteurs PFT et réception.</t>
  </si>
  <si>
    <t>Dr Hend KAMOUN</t>
  </si>
  <si>
    <t>Chefs rayons</t>
  </si>
  <si>
    <t>Manque d'enregistrement du contrôle à la réception des produits surgelés</t>
  </si>
  <si>
    <t>température vérifiée est 1,5°C et celle affichée 5,5°C</t>
  </si>
  <si>
    <t>Poids de la flute tradition est non conforme poids verifié est 190g &lt;200g</t>
  </si>
  <si>
    <t>manque d'enregistrement de l'heure de fin d'expostion</t>
  </si>
  <si>
    <t>certains certificats de salubrité ne sont pas archivées ex: certificat de somovir lot 223/2018, mliha 22918, mazraa 18229</t>
  </si>
  <si>
    <t>barbe non rasée</t>
  </si>
  <si>
    <t>indication sur la fiche de tracabilité trad de date de découpe des volailles hors ces produits ne sont pas manipulés au labo.</t>
  </si>
  <si>
    <t>archiver les certificats de salubrité en version papier</t>
  </si>
  <si>
    <t xml:space="preserve">manque de fraicheur pour les crevettes recus le 18/08/18 et exposées au linéaire </t>
  </si>
  <si>
    <t>manque d'indication de la température de conservation sur l'étiquette fournisseur sole moi des tomates séchées</t>
  </si>
  <si>
    <t>l’étiquetage du produit banania est non conforme (certaines mentions sont barrés au marqueur noir) </t>
  </si>
  <si>
    <t>une partie des meubles surgelés est en panne
température surgelée affichée est -13°C et celle vérifiée -16°C
afficheur de température du meuble fromage est en panne</t>
  </si>
  <si>
    <t>Absence de dispositifs de séchage aux sanitaires  femmes.</t>
  </si>
  <si>
    <t>vitre du meuble surgelé est fissuré</t>
  </si>
  <si>
    <t>DEIV non fonctionelle au labo boul/pat</t>
  </si>
  <si>
    <t>absence de poste lave mains a ouverture non manuelle au labo boucherie vu la vente de viandes hachée en LS
revoir le fonctionnement de l'évacuation au poste lave boul/pat</t>
  </si>
  <si>
    <t>Dr Raja Bouhalfaya</t>
  </si>
  <si>
    <t>Directeur du magasin et chefs rayons</t>
  </si>
  <si>
    <t>Les emballages étaient maintenus dans leurs cartons d'origine au niveau des armoires de rangements.
Utiliser des bacs en plastique protégés pour l'entreposage des emballages.</t>
  </si>
  <si>
    <t>Contrôle des poids des pains:
1/Flute traditionnelle: 218g/250g
2/Pain de campagne: 180g/186g
3/Pain complet: 218g
Aviser le fournisseur (Sopral) sur l'écart du poids de l'article Pain de campagne.</t>
  </si>
  <si>
    <t>L'égouttoir de la friteuse n'était pas dans un état de propreté satisfaisant. Présence de traces de gras sur les grilles. Renforcer le nettoyage de cet élément.</t>
  </si>
  <si>
    <t>Pas de fabrication au niveau de ce rayon.</t>
  </si>
  <si>
    <t>Absence de meuble froid.</t>
  </si>
  <si>
    <t>Ecaillement au niveau de la cire de la meule de fromage Edam de Majesté (Lot n°18229R1), avec début de formation de moisissures.</t>
  </si>
  <si>
    <r>
      <rPr>
        <b/>
        <sz val="11"/>
        <color theme="1"/>
        <rFont val="Comic Sans MS"/>
        <family val="4"/>
      </rPr>
      <t>Jambon de dinde fumé:</t>
    </r>
    <r>
      <rPr>
        <sz val="11"/>
        <color theme="1"/>
        <rFont val="Comic Sans MS"/>
        <family val="4"/>
      </rPr>
      <t xml:space="preserve">
La date d'ouverture inscrite sur le boudin était le 13/10/2018, or la date d'emballage mentionnée sur la fiche de traçabilité était le 30/09/2018.
Attention aux enregistrements erronés.</t>
    </r>
  </si>
  <si>
    <t>Même thermomètre que le rayon traiteur.</t>
  </si>
  <si>
    <t>Présence de traces de rouille à l'intérieur de la fabrique de glace, risque de contamination à ce niveau.</t>
  </si>
  <si>
    <t>La vérification mensuelle du thermomètre n'était pas effectuée.</t>
  </si>
  <si>
    <t>Absence de savon liquide vu que le distributeur était démonté.</t>
  </si>
  <si>
    <t>Manque d'indication des conditions de conservation des tomates séchées Sole moi.</t>
  </si>
  <si>
    <t>Présence de piqures de moisissures sur la partie inférieure de certaines étagères des meubles froids.</t>
  </si>
  <si>
    <t>Même thermomètre utilisé pour la réception.</t>
  </si>
  <si>
    <t>Mêmes opérateurs pour les rayons fromages/charcuterie, traiteur et boucherie.
Cette polyvalence peut être source de contaminations croisées.</t>
  </si>
  <si>
    <t>Exposition des fromages fondus et des œufs pré-emballés au niveau d'un meuble froid. Risque d'humidification des emballages et de multiplication bactérienne dues aux fluctuations de températures.</t>
  </si>
  <si>
    <t>Le climatiseur du local poubelle était mis en arrêt le jour de l'audit.</t>
  </si>
  <si>
    <t>Manque de signature du chef rayon sur les enregistrements.</t>
  </si>
  <si>
    <t>Présence d'un grattoir métallique au niveau de la plonge. Attention aux fils métalliques.</t>
  </si>
  <si>
    <t xml:space="preserve">Prévoir un préau de protection </t>
  </si>
  <si>
    <t>Température affichée: 8,3°C
Température mesurée: 6,4°C</t>
  </si>
  <si>
    <t>Température affichée: 4°C
Température mesurée: 3,8°C</t>
  </si>
  <si>
    <t>Même CF que FLEG
Température affichée: 8,3°C
Température mesurée: 6,4°C</t>
  </si>
  <si>
    <t>Hygrométrie mesurée: 60%.</t>
  </si>
  <si>
    <t>Quelques afficheurs des meubles froids positifs étaient non fonctionnels.</t>
  </si>
  <si>
    <t>Température affichée: 4,2°C
Température mesurée: 3°C</t>
  </si>
  <si>
    <t>Température affichée: 3,8°C
Température mesurée: 2,6°C</t>
  </si>
  <si>
    <t>Même CF que les produits volaille trad.
Température affichée: 2,5°C
Température mesurée: 3,6°C</t>
  </si>
  <si>
    <t>Les meubles étaient partiellement protégés.</t>
  </si>
  <si>
    <t>Absence d'un meuble froid.</t>
  </si>
  <si>
    <t>Température mesurée: 5,4°C</t>
  </si>
  <si>
    <t>Température affichée: 4,4°C
Température mesurée: 3,6°C</t>
  </si>
  <si>
    <t>Température affichée: 2,5°C
Température mesurée: 3,6°C</t>
  </si>
  <si>
    <t>Température mesurée: 9,6°C</t>
  </si>
  <si>
    <t>Température affichée: 3,6°C
Température mesurée: 4,6°C</t>
  </si>
  <si>
    <t>Température à cœur au niveau de l'escalope de dinde: 4,6°C</t>
  </si>
  <si>
    <t>Température affichée: 2,8°C
Température mesurée: 2,6°C</t>
  </si>
  <si>
    <t>Température affichée: -18°C
Température mesurée: -16°C</t>
  </si>
  <si>
    <t>Présence de stagnation d'eau au niveau du stand vu le problème d'inclinaison au niveau de pente menant au siphon .</t>
  </si>
  <si>
    <t>Présence de rouille au niveau du revêtement interne de la machine à glace.</t>
  </si>
  <si>
    <t>Présence de rouille à l'intérieur de la machine de glace.</t>
  </si>
  <si>
    <t>Les DEIV  étaient non fonctionnels au niveau des rayons boucherie, poissonnerie et terminal de cuisson.</t>
  </si>
  <si>
    <t>Les ouvertures d'aération de la réserve donnant sur l'extérieur, étaient dépourvues de moustiquaires.</t>
  </si>
  <si>
    <t>Stagnation d'eau au stand poissonnerie.</t>
  </si>
  <si>
    <t>Les poulets marinés réceptionnés le 22/10/18 (DF: 20/10 et DLC 28/10/18), n'étaient pas mentionnés sur la fiche de réception des produits.</t>
  </si>
  <si>
    <t>Le balisage sur les ardoises était effectué en une seule langue: arabe ou français. L'étiquetage doit être avec les deux langues.</t>
  </si>
  <si>
    <t>Les barquettes bleues destinées aux produits de la mer étaient stockées au niveau de la réserve, l'un des sachets était maintenu ouvert, de ce fait ces emballages n'étaient pas à l'abri des contaminations et souillures.</t>
  </si>
  <si>
    <t>L'huile de friture était d'un aspect brunâtre. Assurer un changement régulier (tous les 2 jours et une filtration quotidienne).</t>
  </si>
  <si>
    <t>Une attention particulière est à accorder à la propreté des pinces, cas de l'une des pinces qui était souillée le jour de l'audit.</t>
  </si>
  <si>
    <t>Indiquer la quantité des morceaux de parage utilisés pour la viande hâchée sur la feuille de traçabilité découpe pour le meuble LS.</t>
  </si>
  <si>
    <t>Exposition des abats dans des récipients dépourvus d'égouttoirs.</t>
  </si>
  <si>
    <t>Présence d'une ouverture au niveau du couvercle de la poubelle; les déchets mis à nu attiraient les mouches.</t>
  </si>
  <si>
    <t xml:space="preserve">Meuble froid yaourts:
Températures mesurées: 1,6°C, 2,6°C
Meuble négatif des surgelés:
Température affichée: -17°C
Température mesurée: -19°C
</t>
  </si>
  <si>
    <t>Le distributeur de savon était démonté au niveau de la poissonnerie.</t>
  </si>
  <si>
    <t>Les poubelles des rayons poissonnerie et FLEG, présentaient des ouvertures au niveau de leurs couvercles.</t>
  </si>
  <si>
    <t>Les documents sanitaires des poissons frais (Les bons de débarquement) étaient seulement disponibles sous format éléctronique (PC du chef rayon).</t>
  </si>
  <si>
    <t>Le magasin ne dispose pas d'un laboratoire traiteur.</t>
  </si>
  <si>
    <t>Les quitus de débarquements au ports pour les poissons réceptionnés, étaient seulement disponibles en format éléctronique sur le pc du réceptionniste. Ces documents doivent être imprimés et classés</t>
  </si>
  <si>
    <t>Respecter l'affectation du personnel pour prévenir les croisement des flux</t>
  </si>
  <si>
    <t>Respecter le rmplissage des cases.</t>
  </si>
  <si>
    <t>Le quai de la réception n'était pas protégé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</si>
</sst>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 wrapText="1"/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43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vertical="top" wrapText="1"/>
    </xf>
    <xf numFmtId="0" fontId="8" fillId="2" borderId="7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left" vertical="top" wrapText="1"/>
      <protection locked="0"/>
    </xf>
    <xf numFmtId="0" fontId="8" fillId="2" borderId="7" xfId="0" applyFont="1" applyFill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/>
      <protection locked="0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0.96666666666666667</c:v>
                </c:pt>
                <c:pt idx="2">
                  <c:v>0.96875</c:v>
                </c:pt>
                <c:pt idx="3">
                  <c:v>0.96666666666666667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31497888"/>
        <c:axId val="1099053264"/>
      </c:barChart>
      <c:catAx>
        <c:axId val="83149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53264"/>
        <c:crosses val="autoZero"/>
        <c:auto val="1"/>
        <c:lblAlgn val="ctr"/>
        <c:lblOffset val="100"/>
        <c:noMultiLvlLbl val="0"/>
      </c:catAx>
      <c:valAx>
        <c:axId val="1099053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3149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0.97222222222222221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0428112"/>
        <c:axId val="1100420496"/>
      </c:barChart>
      <c:catAx>
        <c:axId val="110042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0420496"/>
        <c:crosses val="autoZero"/>
        <c:auto val="1"/>
        <c:lblAlgn val="ctr"/>
        <c:lblOffset val="100"/>
        <c:noMultiLvlLbl val="0"/>
      </c:catAx>
      <c:valAx>
        <c:axId val="110042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042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0.875</c:v>
                </c:pt>
                <c:pt idx="1">
                  <c:v>0.8571428571428571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0423760"/>
        <c:axId val="1100429200"/>
      </c:barChart>
      <c:catAx>
        <c:axId val="110042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0429200"/>
        <c:crosses val="autoZero"/>
        <c:auto val="1"/>
        <c:lblAlgn val="ctr"/>
        <c:lblOffset val="100"/>
        <c:noMultiLvlLbl val="0"/>
      </c:catAx>
      <c:valAx>
        <c:axId val="110042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042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0427024"/>
        <c:axId val="1100432464"/>
      </c:barChart>
      <c:catAx>
        <c:axId val="110042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0432464"/>
        <c:crosses val="autoZero"/>
        <c:auto val="1"/>
        <c:lblAlgn val="ctr"/>
        <c:lblOffset val="100"/>
        <c:noMultiLvlLbl val="0"/>
      </c:catAx>
      <c:valAx>
        <c:axId val="1100432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042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0.8125</c:v>
                </c:pt>
                <c:pt idx="2">
                  <c:v>1</c:v>
                </c:pt>
                <c:pt idx="3">
                  <c:v>0.91666666666666663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0433008"/>
        <c:axId val="1100430288"/>
      </c:barChart>
      <c:catAx>
        <c:axId val="110043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0430288"/>
        <c:crosses val="autoZero"/>
        <c:auto val="1"/>
        <c:lblAlgn val="ctr"/>
        <c:lblOffset val="100"/>
        <c:noMultiLvlLbl val="0"/>
      </c:catAx>
      <c:valAx>
        <c:axId val="1100430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043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0425936"/>
        <c:axId val="1100430832"/>
      </c:barChart>
      <c:catAx>
        <c:axId val="110042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0430832"/>
        <c:crosses val="autoZero"/>
        <c:auto val="1"/>
        <c:lblAlgn val="ctr"/>
        <c:lblOffset val="100"/>
        <c:noMultiLvlLbl val="0"/>
      </c:catAx>
      <c:valAx>
        <c:axId val="110043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0425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0.91509433962264153</c:v>
                </c:pt>
                <c:pt idx="1">
                  <c:v>0.95412844036697253</c:v>
                </c:pt>
                <c:pt idx="2">
                  <c:v>0.96551724137931039</c:v>
                </c:pt>
                <c:pt idx="3">
                  <c:v>0.9464285714285714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0422128"/>
        <c:axId val="1100431920"/>
      </c:barChart>
      <c:catAx>
        <c:axId val="110042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0431920"/>
        <c:crosses val="autoZero"/>
        <c:auto val="1"/>
        <c:lblAlgn val="ctr"/>
        <c:lblOffset val="100"/>
        <c:noMultiLvlLbl val="0"/>
      </c:catAx>
      <c:valAx>
        <c:axId val="110043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042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0.92434210526315785</c:v>
                </c:pt>
                <c:pt idx="1">
                  <c:v>0.92905405405405406</c:v>
                </c:pt>
                <c:pt idx="2">
                  <c:v>0.97564935064935066</c:v>
                </c:pt>
                <c:pt idx="3">
                  <c:v>0.92123287671232879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1193920"/>
        <c:axId val="1101187936"/>
      </c:barChart>
      <c:catAx>
        <c:axId val="110119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1187936"/>
        <c:crosses val="autoZero"/>
        <c:auto val="1"/>
        <c:lblAlgn val="ctr"/>
        <c:lblOffset val="100"/>
        <c:noMultiLvlLbl val="0"/>
      </c:catAx>
      <c:valAx>
        <c:axId val="110118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119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0.91971822244289969</c:v>
                </c:pt>
                <c:pt idx="1">
                  <c:v>0.94159124721051324</c:v>
                </c:pt>
                <c:pt idx="2">
                  <c:v>0.97058329601433058</c:v>
                </c:pt>
                <c:pt idx="3">
                  <c:v>0.93383072407045009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01197728"/>
        <c:axId val="1101198272"/>
        <c:extLst xmlns:c16r2="http://schemas.microsoft.com/office/drawing/2015/06/chart"/>
      </c:barChart>
      <c:catAx>
        <c:axId val="11011977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1198272"/>
        <c:crosses val="autoZero"/>
        <c:auto val="1"/>
        <c:lblAlgn val="ctr"/>
        <c:lblOffset val="100"/>
        <c:noMultiLvlLbl val="0"/>
      </c:catAx>
      <c:valAx>
        <c:axId val="11011982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119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0.82954545454545459</c:v>
                </c:pt>
                <c:pt idx="2">
                  <c:v>0.54166666666666674</c:v>
                </c:pt>
                <c:pt idx="3">
                  <c:v>0.72209653092006032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01195552"/>
        <c:axId val="1101196096"/>
        <c:extLst xmlns:c16r2="http://schemas.microsoft.com/office/drawing/2015/06/chart"/>
      </c:barChart>
      <c:catAx>
        <c:axId val="110119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1196096"/>
        <c:crosses val="autoZero"/>
        <c:auto val="1"/>
        <c:lblAlgn val="ctr"/>
        <c:lblOffset val="100"/>
        <c:noMultiLvlLbl val="0"/>
      </c:catAx>
      <c:valAx>
        <c:axId val="1101196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119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0.953125</c:v>
                </c:pt>
                <c:pt idx="1">
                  <c:v>0.98484848484848486</c:v>
                </c:pt>
                <c:pt idx="2">
                  <c:v>0.98529411764705888</c:v>
                </c:pt>
                <c:pt idx="3">
                  <c:v>0.96969696969696972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53808"/>
        <c:axId val="1099054896"/>
      </c:barChart>
      <c:catAx>
        <c:axId val="109905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54896"/>
        <c:crosses val="autoZero"/>
        <c:auto val="1"/>
        <c:lblAlgn val="ctr"/>
        <c:lblOffset val="100"/>
        <c:noMultiLvlLbl val="0"/>
      </c:catAx>
      <c:valAx>
        <c:axId val="1099054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5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0.95714285714285718</c:v>
                </c:pt>
                <c:pt idx="2">
                  <c:v>0.97142857142857142</c:v>
                </c:pt>
                <c:pt idx="3">
                  <c:v>0.796875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57072"/>
        <c:axId val="1099065776"/>
      </c:barChart>
      <c:catAx>
        <c:axId val="109905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65776"/>
        <c:crosses val="autoZero"/>
        <c:auto val="1"/>
        <c:lblAlgn val="ctr"/>
        <c:lblOffset val="100"/>
        <c:noMultiLvlLbl val="0"/>
      </c:catAx>
      <c:valAx>
        <c:axId val="1099065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5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0.75</c:v>
                </c:pt>
                <c:pt idx="1">
                  <c:v>0.98333333333333328</c:v>
                </c:pt>
                <c:pt idx="2">
                  <c:v>1</c:v>
                </c:pt>
                <c:pt idx="3">
                  <c:v>0.93103448275862066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56528"/>
        <c:axId val="1099051088"/>
      </c:barChart>
      <c:catAx>
        <c:axId val="109905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51088"/>
        <c:crosses val="autoZero"/>
        <c:auto val="1"/>
        <c:lblAlgn val="ctr"/>
        <c:lblOffset val="100"/>
        <c:noMultiLvlLbl val="0"/>
      </c:catAx>
      <c:valAx>
        <c:axId val="109905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5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0.96250000000000002</c:v>
                </c:pt>
                <c:pt idx="1">
                  <c:v>0.97499999999999998</c:v>
                </c:pt>
                <c:pt idx="2">
                  <c:v>0.95</c:v>
                </c:pt>
                <c:pt idx="3">
                  <c:v>0.83750000000000002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51632"/>
        <c:axId val="1099058704"/>
      </c:barChart>
      <c:catAx>
        <c:axId val="109905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58704"/>
        <c:crosses val="autoZero"/>
        <c:auto val="1"/>
        <c:lblAlgn val="ctr"/>
        <c:lblOffset val="100"/>
        <c:noMultiLvlLbl val="0"/>
      </c:catAx>
      <c:valAx>
        <c:axId val="1099058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5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0.83333333333333337</c:v>
                </c:pt>
                <c:pt idx="2">
                  <c:v>0.9285714285714286</c:v>
                </c:pt>
                <c:pt idx="3">
                  <c:v>0.8970588235294118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52176"/>
        <c:axId val="1099062512"/>
      </c:barChart>
      <c:catAx>
        <c:axId val="109905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62512"/>
        <c:crosses val="autoZero"/>
        <c:auto val="1"/>
        <c:lblAlgn val="ctr"/>
        <c:lblOffset val="100"/>
        <c:noMultiLvlLbl val="0"/>
      </c:catAx>
      <c:valAx>
        <c:axId val="109906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5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0.97727272727272729</c:v>
                </c:pt>
                <c:pt idx="2">
                  <c:v>0.97916666666666663</c:v>
                </c:pt>
                <c:pt idx="3">
                  <c:v>0.95652173913043481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63056"/>
        <c:axId val="1099063600"/>
      </c:barChart>
      <c:catAx>
        <c:axId val="109906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63600"/>
        <c:crosses val="autoZero"/>
        <c:auto val="1"/>
        <c:lblAlgn val="ctr"/>
        <c:lblOffset val="100"/>
        <c:noMultiLvlLbl val="0"/>
      </c:catAx>
      <c:valAx>
        <c:axId val="1099063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63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0.88235294117647056</c:v>
                </c:pt>
                <c:pt idx="1">
                  <c:v>1</c:v>
                </c:pt>
                <c:pt idx="2">
                  <c:v>0.96875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9065232"/>
        <c:axId val="1099052720"/>
      </c:barChart>
      <c:catAx>
        <c:axId val="109906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9052720"/>
        <c:crosses val="autoZero"/>
        <c:auto val="1"/>
        <c:lblAlgn val="ctr"/>
        <c:lblOffset val="100"/>
        <c:noMultiLvlLbl val="0"/>
      </c:catAx>
      <c:valAx>
        <c:axId val="109905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906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0.74137931034482762</c:v>
                </c:pt>
                <c:pt idx="2">
                  <c:v>1</c:v>
                </c:pt>
                <c:pt idx="3">
                  <c:v>0.94827586206896552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00424304"/>
        <c:axId val="1100418864"/>
      </c:barChart>
      <c:catAx>
        <c:axId val="110042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0418864"/>
        <c:crosses val="autoZero"/>
        <c:auto val="1"/>
        <c:lblAlgn val="ctr"/>
        <c:lblOffset val="100"/>
        <c:noMultiLvlLbl val="0"/>
      </c:catAx>
      <c:valAx>
        <c:axId val="1100418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0042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7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2" t="s">
        <v>324</v>
      </c>
      <c r="B18" s="312"/>
      <c r="C18" s="312"/>
      <c r="D18" s="313" t="s">
        <v>408</v>
      </c>
      <c r="E18" s="313"/>
      <c r="F18" s="313"/>
      <c r="G18" s="313"/>
      <c r="H18" s="313"/>
      <c r="I18" s="313"/>
      <c r="J18" s="313"/>
      <c r="K18" s="313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4" t="s">
        <v>325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8" t="s">
        <v>327</v>
      </c>
      <c r="C23" s="308"/>
      <c r="D23" s="78"/>
      <c r="E23" s="78"/>
      <c r="F23" s="78"/>
      <c r="G23" s="78"/>
      <c r="H23" s="78"/>
      <c r="I23" s="78"/>
      <c r="J23" s="77" t="str">
        <f>D18</f>
        <v>Beni Khalled</v>
      </c>
    </row>
    <row r="24" spans="1:11" ht="33" customHeight="1" x14ac:dyDescent="0.25">
      <c r="A24" s="86" t="s">
        <v>328</v>
      </c>
      <c r="B24" s="307">
        <f>AVERAGE('A1 Exploitation'!D549,'A1 Technique'!D199)</f>
        <v>0.91971822244289969</v>
      </c>
      <c r="C24" s="307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7">
        <f>AVERAGE('A2 Exploitation'!D549,'A2 Technique'!D199)</f>
        <v>0.94159124721051324</v>
      </c>
      <c r="C25" s="307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7">
        <f>AVERAGE('A3 Exploitation'!D549,'A3 Technique'!D199)</f>
        <v>0.97058329601433058</v>
      </c>
      <c r="C26" s="307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7">
        <f>AVERAGE('A4 Exploitation'!D549,'A4 Technique'!D199)</f>
        <v>0.93383072407045009</v>
      </c>
      <c r="C27" s="307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7">
        <f>AVERAGE('A5 Exploitation'!D549,'A5 Technique'!D199)</f>
        <v>0</v>
      </c>
      <c r="C28" s="307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7">
        <f>AVERAGE('A6 Exploitation'!D549,'A6 Technique'!D199)</f>
        <v>0</v>
      </c>
      <c r="C29" s="307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8" t="s">
        <v>334</v>
      </c>
      <c r="C33" s="308"/>
      <c r="D33" s="78"/>
      <c r="E33" s="78"/>
      <c r="F33" s="78"/>
      <c r="G33" s="78"/>
      <c r="H33" s="78"/>
      <c r="I33" s="78"/>
      <c r="J33" s="77" t="str">
        <f>D18</f>
        <v>Beni Khalled</v>
      </c>
    </row>
    <row r="34" spans="1:10" ht="33" customHeight="1" x14ac:dyDescent="0.25">
      <c r="A34" s="86" t="s">
        <v>328</v>
      </c>
      <c r="B34" s="307">
        <f>'A1 Exploitation'!D549</f>
        <v>0.92434210526315785</v>
      </c>
      <c r="C34" s="307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7">
        <f>'A2 Exploitation'!D549</f>
        <v>0.92905405405405406</v>
      </c>
      <c r="C35" s="307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7">
        <f>'A3 Exploitation'!D549</f>
        <v>0.97564935064935066</v>
      </c>
      <c r="C36" s="307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7">
        <f>'A4 Exploitation'!D549</f>
        <v>0.92123287671232879</v>
      </c>
      <c r="C37" s="307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7">
        <f>'A5 Exploitation'!D549</f>
        <v>0</v>
      </c>
      <c r="C38" s="307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7">
        <f>'A6 Exploitation'!D549</f>
        <v>0</v>
      </c>
      <c r="C39" s="307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1" t="s">
        <v>335</v>
      </c>
      <c r="C42" s="311"/>
      <c r="D42" s="78"/>
      <c r="E42" s="78"/>
      <c r="F42" s="78"/>
      <c r="G42" s="78"/>
      <c r="H42" s="78"/>
      <c r="I42" s="78"/>
      <c r="J42" s="77" t="str">
        <f>D18</f>
        <v>Beni Khalled</v>
      </c>
    </row>
    <row r="43" spans="1:10" ht="33" customHeight="1" x14ac:dyDescent="0.25">
      <c r="A43" s="86" t="s">
        <v>328</v>
      </c>
      <c r="B43" s="307">
        <f>AVERAGE('A1 Exploitation'!D547, 'A1 Technique'!D197)</f>
        <v>0.5</v>
      </c>
      <c r="C43" s="307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7">
        <f>AVERAGE('A2 Exploitation'!D547, 'A2 Technique'!D197)</f>
        <v>0.82954545454545459</v>
      </c>
      <c r="C44" s="307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7">
        <f>AVERAGE('A3 Exploitation'!D547, 'A3 Technique'!D197)</f>
        <v>0.54166666666666674</v>
      </c>
      <c r="C45" s="307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7">
        <f>AVERAGE('A4 Exploitation'!D547, 'A4 Technique'!D197)</f>
        <v>0.72209653092006032</v>
      </c>
      <c r="C46" s="307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7" t="e">
        <f>AVERAGE('A5 Exploitation'!D547, 'A5 Technique'!D197)</f>
        <v>#DIV/0!</v>
      </c>
      <c r="C47" s="307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7" t="e">
        <f>AVERAGE('A6 Exploitation'!D547, 'A6 Technique'!D197)</f>
        <v>#DIV/0!</v>
      </c>
      <c r="C48" s="307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8" t="s">
        <v>336</v>
      </c>
      <c r="C51" s="308"/>
      <c r="D51" s="78"/>
      <c r="E51" s="78"/>
      <c r="F51" s="78"/>
      <c r="G51" s="78"/>
      <c r="H51" s="78"/>
      <c r="I51" s="78"/>
      <c r="J51" s="77" t="str">
        <f>D18</f>
        <v>Beni Khalled</v>
      </c>
    </row>
    <row r="52" spans="1:10" ht="33" customHeight="1" x14ac:dyDescent="0.25">
      <c r="A52" s="86" t="s">
        <v>328</v>
      </c>
      <c r="B52" s="310">
        <f>'A1 Exploitation'!D46</f>
        <v>0.96666666666666667</v>
      </c>
      <c r="C52" s="310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0">
        <f>'A2 Exploitation'!D46</f>
        <v>0.96666666666666667</v>
      </c>
      <c r="C53" s="310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0">
        <f>'A3 Exploitation'!D46</f>
        <v>0.96875</v>
      </c>
      <c r="C54" s="310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0">
        <f>'A4 Exploitation'!D46</f>
        <v>0.96666666666666667</v>
      </c>
      <c r="C55" s="310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0">
        <f>'A5 Exploitation'!D46</f>
        <v>0</v>
      </c>
      <c r="C56" s="310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0">
        <f>'A6 Exploitation'!D46</f>
        <v>0</v>
      </c>
      <c r="C57" s="310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8" t="s">
        <v>337</v>
      </c>
      <c r="C60" s="308"/>
      <c r="D60" s="78"/>
      <c r="E60" s="78"/>
      <c r="F60" s="78"/>
      <c r="G60" s="78"/>
      <c r="H60" s="78"/>
      <c r="I60" s="78"/>
      <c r="J60" s="77" t="str">
        <f>D18</f>
        <v>Beni Khalled</v>
      </c>
    </row>
    <row r="61" spans="1:10" ht="33" customHeight="1" x14ac:dyDescent="0.25">
      <c r="A61" s="86" t="s">
        <v>328</v>
      </c>
      <c r="B61" s="307">
        <f>'A1 Exploitation'!D103</f>
        <v>0.953125</v>
      </c>
      <c r="C61" s="307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7">
        <f>'A2 Exploitation'!D103</f>
        <v>0.98484848484848486</v>
      </c>
      <c r="C62" s="307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7">
        <f>'A3 Exploitation'!D103</f>
        <v>0.98529411764705888</v>
      </c>
      <c r="C63" s="307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7">
        <f>'A4 Exploitation'!D103</f>
        <v>0.96969696969696972</v>
      </c>
      <c r="C64" s="307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7">
        <f>'A5 Exploitation'!D103</f>
        <v>0</v>
      </c>
      <c r="C65" s="307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7">
        <f>'A6 Exploitation'!D103</f>
        <v>0</v>
      </c>
      <c r="C66" s="307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8" t="s">
        <v>338</v>
      </c>
      <c r="C69" s="308"/>
      <c r="D69" s="78"/>
      <c r="E69" s="78"/>
      <c r="F69" s="78"/>
      <c r="G69" s="78"/>
      <c r="H69" s="78"/>
      <c r="I69" s="78"/>
      <c r="J69" s="77" t="str">
        <f>D18</f>
        <v>Beni Khalled</v>
      </c>
    </row>
    <row r="70" spans="1:10" ht="33" customHeight="1" x14ac:dyDescent="0.25">
      <c r="A70" s="86" t="s">
        <v>328</v>
      </c>
      <c r="B70" s="307">
        <f>'A1 Exploitation'!D158</f>
        <v>0.83333333333333337</v>
      </c>
      <c r="C70" s="307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7">
        <f>'A2 Exploitation'!D158</f>
        <v>0.95714285714285718</v>
      </c>
      <c r="C71" s="307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7">
        <f>'A3 Exploitation'!D158</f>
        <v>0.97142857142857142</v>
      </c>
      <c r="C72" s="307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7">
        <f>'A4 Exploitation'!D158</f>
        <v>0.796875</v>
      </c>
      <c r="C73" s="307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7">
        <f>'A5 Exploitation'!D158</f>
        <v>0</v>
      </c>
      <c r="C74" s="307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7">
        <f>'A6 Exploitation'!D158</f>
        <v>0</v>
      </c>
      <c r="C75" s="307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8" t="s">
        <v>339</v>
      </c>
      <c r="C78" s="308"/>
      <c r="D78" s="78"/>
      <c r="E78" s="78"/>
      <c r="F78" s="78"/>
      <c r="G78" s="78"/>
      <c r="H78" s="78"/>
      <c r="I78" s="78"/>
      <c r="J78" s="77" t="str">
        <f>D18</f>
        <v>Beni Khalled</v>
      </c>
    </row>
    <row r="79" spans="1:10" ht="33" customHeight="1" x14ac:dyDescent="0.25">
      <c r="A79" s="86" t="s">
        <v>328</v>
      </c>
      <c r="B79" s="307">
        <f>'A1 Exploitation'!D205</f>
        <v>0.75</v>
      </c>
      <c r="C79" s="307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7">
        <f>'A2 Exploitation'!D205</f>
        <v>0.98333333333333328</v>
      </c>
      <c r="C80" s="307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7">
        <f>'A3 Exploitation'!D205</f>
        <v>1</v>
      </c>
      <c r="C81" s="307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7">
        <f>'A4 Exploitation'!D205</f>
        <v>0.93103448275862066</v>
      </c>
      <c r="C82" s="307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7">
        <f>'A5 Exploitation'!D205</f>
        <v>0</v>
      </c>
      <c r="C83" s="307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7">
        <f>'A6 Exploitation'!D205</f>
        <v>0</v>
      </c>
      <c r="C84" s="307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8" t="s">
        <v>340</v>
      </c>
      <c r="C87" s="308"/>
      <c r="D87" s="78"/>
      <c r="E87" s="78"/>
      <c r="F87" s="78"/>
      <c r="G87" s="78"/>
      <c r="H87" s="78"/>
      <c r="I87" s="78"/>
      <c r="J87" s="77" t="str">
        <f>D18</f>
        <v>Beni Khalled</v>
      </c>
    </row>
    <row r="88" spans="1:10" ht="33" customHeight="1" x14ac:dyDescent="0.25">
      <c r="A88" s="86" t="s">
        <v>328</v>
      </c>
      <c r="B88" s="307">
        <f>'A1 Exploitation'!D266</f>
        <v>0.96250000000000002</v>
      </c>
      <c r="C88" s="307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7">
        <f>'A2 Exploitation'!D266</f>
        <v>0.97499999999999998</v>
      </c>
      <c r="C89" s="307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7">
        <f>'A3 Exploitation'!D266</f>
        <v>0.95</v>
      </c>
      <c r="C90" s="307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7">
        <f>'A4 Exploitation'!D266</f>
        <v>0.83750000000000002</v>
      </c>
      <c r="C91" s="307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7">
        <f>'A5 Exploitation'!D266</f>
        <v>0</v>
      </c>
      <c r="C92" s="307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7">
        <f>'A6 Exploitation'!D266</f>
        <v>0</v>
      </c>
      <c r="C93" s="307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8" t="s">
        <v>341</v>
      </c>
      <c r="C96" s="308"/>
      <c r="D96" s="78"/>
      <c r="E96" s="78"/>
      <c r="F96" s="78"/>
      <c r="G96" s="78"/>
      <c r="H96" s="78"/>
      <c r="I96" s="78"/>
      <c r="J96" s="77" t="str">
        <f>D18</f>
        <v>Beni Khalled</v>
      </c>
    </row>
    <row r="97" spans="1:10" ht="33" customHeight="1" x14ac:dyDescent="0.25">
      <c r="A97" s="86" t="s">
        <v>328</v>
      </c>
      <c r="B97" s="307">
        <f>'A1 Exploitation'!D318</f>
        <v>0.95833333333333337</v>
      </c>
      <c r="C97" s="307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7">
        <f>'A2 Exploitation'!D318</f>
        <v>0.83333333333333337</v>
      </c>
      <c r="C98" s="307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7">
        <f>'A3 Exploitation'!D318</f>
        <v>0.9285714285714286</v>
      </c>
      <c r="C99" s="307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7">
        <f>'A4 Exploitation'!D318</f>
        <v>0.8970588235294118</v>
      </c>
      <c r="C100" s="307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7">
        <f>'A5 Exploitation'!D318</f>
        <v>0</v>
      </c>
      <c r="C101" s="307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7">
        <f>'A6 Exploitation'!D318</f>
        <v>0</v>
      </c>
      <c r="C102" s="307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8" t="s">
        <v>342</v>
      </c>
      <c r="C105" s="308"/>
      <c r="D105" s="78"/>
      <c r="E105" s="78"/>
      <c r="F105" s="78"/>
      <c r="G105" s="78"/>
      <c r="H105" s="78"/>
      <c r="I105" s="78"/>
      <c r="J105" s="77" t="str">
        <f>D18</f>
        <v>Beni Khalled</v>
      </c>
    </row>
    <row r="106" spans="1:10" ht="33" customHeight="1" x14ac:dyDescent="0.25">
      <c r="A106" s="86" t="s">
        <v>328</v>
      </c>
      <c r="B106" s="307">
        <f>'A1 Exploitation'!D358</f>
        <v>0.97916666666666663</v>
      </c>
      <c r="C106" s="307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7">
        <f>'A2 Exploitation'!D358</f>
        <v>0.97727272727272729</v>
      </c>
      <c r="C107" s="307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7">
        <f>'A3 Exploitation'!D358</f>
        <v>0.97916666666666663</v>
      </c>
      <c r="C108" s="307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7">
        <f>'A4 Exploitation'!D358</f>
        <v>0.95652173913043481</v>
      </c>
      <c r="C109" s="307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7">
        <f>'A5 Exploitation'!D358</f>
        <v>0</v>
      </c>
      <c r="C110" s="307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7">
        <f>'A6 Exploitation'!D358</f>
        <v>0</v>
      </c>
      <c r="C111" s="307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8" t="s">
        <v>343</v>
      </c>
      <c r="C114" s="308"/>
      <c r="D114" s="78"/>
      <c r="E114" s="78"/>
      <c r="F114" s="78"/>
      <c r="G114" s="78"/>
      <c r="H114" s="78"/>
      <c r="I114" s="78"/>
      <c r="J114" s="77" t="str">
        <f>D18</f>
        <v>Beni Khalled</v>
      </c>
    </row>
    <row r="115" spans="1:10" ht="33" customHeight="1" x14ac:dyDescent="0.25">
      <c r="A115" s="86" t="s">
        <v>328</v>
      </c>
      <c r="B115" s="307">
        <f>'A1 Exploitation'!D391</f>
        <v>0.88235294117647056</v>
      </c>
      <c r="C115" s="307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7">
        <f>'A2 Exploitation'!D391</f>
        <v>1</v>
      </c>
      <c r="C116" s="307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7">
        <f>'A3 Exploitation'!D391</f>
        <v>0.96875</v>
      </c>
      <c r="C117" s="307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7">
        <f>'A4 Exploitation'!D391</f>
        <v>1</v>
      </c>
      <c r="C118" s="307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7">
        <f>'A5 Exploitation'!D391</f>
        <v>0</v>
      </c>
      <c r="C119" s="307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7">
        <f>'A6 Exploitation'!D391</f>
        <v>0</v>
      </c>
      <c r="C120" s="307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8" t="s">
        <v>344</v>
      </c>
      <c r="C123" s="308"/>
      <c r="D123" s="78"/>
      <c r="E123" s="78"/>
      <c r="F123" s="78"/>
      <c r="G123" s="78"/>
      <c r="H123" s="78"/>
      <c r="I123" s="78"/>
      <c r="J123" s="77" t="str">
        <f>D18</f>
        <v>Beni Khalled</v>
      </c>
    </row>
    <row r="124" spans="1:10" ht="33" customHeight="1" x14ac:dyDescent="0.25">
      <c r="A124" s="86" t="s">
        <v>328</v>
      </c>
      <c r="B124" s="307">
        <f>'A1 Exploitation'!D444</f>
        <v>0.98275862068965514</v>
      </c>
      <c r="C124" s="307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7">
        <f>'A2 Exploitation'!D444</f>
        <v>0.74137931034482762</v>
      </c>
      <c r="C125" s="307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7">
        <f>'A3 Exploitation'!D444</f>
        <v>1</v>
      </c>
      <c r="C126" s="307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7">
        <f>'A4 Exploitation'!D444</f>
        <v>0.94827586206896552</v>
      </c>
      <c r="C127" s="307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7">
        <f>'A5 Exploitation'!D444</f>
        <v>0</v>
      </c>
      <c r="C128" s="307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7">
        <f>'A6 Exploitation'!D444</f>
        <v>0</v>
      </c>
      <c r="C129" s="307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8" t="s">
        <v>345</v>
      </c>
      <c r="C132" s="308"/>
      <c r="D132" s="78"/>
      <c r="E132" s="78"/>
      <c r="F132" s="78"/>
      <c r="G132" s="78"/>
      <c r="H132" s="78"/>
      <c r="I132" s="78"/>
      <c r="J132" s="77" t="str">
        <f>D18</f>
        <v>Beni Khalled</v>
      </c>
    </row>
    <row r="133" spans="1:10" ht="33" customHeight="1" x14ac:dyDescent="0.25">
      <c r="A133" s="86" t="s">
        <v>328</v>
      </c>
      <c r="B133" s="307">
        <f>'A1 Exploitation'!D481</f>
        <v>1</v>
      </c>
      <c r="C133" s="307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7">
        <f>'A2 Exploitation'!D481</f>
        <v>0.97222222222222221</v>
      </c>
      <c r="C134" s="307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7">
        <f>'A3 Exploitation'!D481</f>
        <v>1</v>
      </c>
      <c r="C135" s="307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7">
        <f>'A4 Exploitation'!D481</f>
        <v>1</v>
      </c>
      <c r="C136" s="307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7">
        <f>'A5 Exploitation'!D481</f>
        <v>0</v>
      </c>
      <c r="C137" s="307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7">
        <f>'A6 Exploitation'!D481</f>
        <v>0</v>
      </c>
      <c r="C138" s="307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8" t="s">
        <v>346</v>
      </c>
      <c r="C141" s="308"/>
      <c r="D141" s="78"/>
      <c r="E141" s="78"/>
      <c r="F141" s="78"/>
      <c r="G141" s="78"/>
      <c r="H141" s="78"/>
      <c r="I141" s="78"/>
      <c r="J141" s="77" t="str">
        <f>D18</f>
        <v>Beni Khalled</v>
      </c>
    </row>
    <row r="142" spans="1:10" ht="33" customHeight="1" x14ac:dyDescent="0.25">
      <c r="A142" s="86" t="s">
        <v>328</v>
      </c>
      <c r="B142" s="307">
        <f>'A1 Exploitation'!D503</f>
        <v>0.875</v>
      </c>
      <c r="C142" s="307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7">
        <f>'A2 Exploitation'!D503</f>
        <v>0.8571428571428571</v>
      </c>
      <c r="C143" s="307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7">
        <f>'A3 Exploitation'!D503</f>
        <v>1</v>
      </c>
      <c r="C144" s="307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7">
        <f>'A4 Exploitation'!D503</f>
        <v>1</v>
      </c>
      <c r="C145" s="307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7">
        <f>'A5 Exploitation'!D503</f>
        <v>0</v>
      </c>
      <c r="C146" s="307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7">
        <f>'A6 Exploitation'!D503</f>
        <v>0</v>
      </c>
      <c r="C147" s="307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8" t="s">
        <v>347</v>
      </c>
      <c r="C150" s="308"/>
      <c r="D150" s="78"/>
      <c r="E150" s="78"/>
      <c r="F150" s="78"/>
      <c r="G150" s="78"/>
      <c r="H150" s="78"/>
      <c r="I150" s="78"/>
      <c r="J150" s="77" t="str">
        <f>D18</f>
        <v>Beni Khalled</v>
      </c>
    </row>
    <row r="151" spans="1:10" ht="33" customHeight="1" x14ac:dyDescent="0.25">
      <c r="A151" s="86" t="s">
        <v>328</v>
      </c>
      <c r="B151" s="307">
        <f>'A1 Exploitation'!D514</f>
        <v>0.875</v>
      </c>
      <c r="C151" s="307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7">
        <f>'A2 Exploitation'!D514</f>
        <v>1</v>
      </c>
      <c r="C152" s="307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7">
        <f>'A3 Exploitation'!D514</f>
        <v>1</v>
      </c>
      <c r="C153" s="307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7">
        <f>'A4 Exploitation'!D514</f>
        <v>1</v>
      </c>
      <c r="C154" s="307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7">
        <f>'A5 Exploitation'!D514</f>
        <v>0</v>
      </c>
      <c r="C155" s="307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7">
        <f>'A6 Exploitation'!D514</f>
        <v>0</v>
      </c>
      <c r="C156" s="307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9"/>
      <c r="C159" s="309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8" t="s">
        <v>348</v>
      </c>
      <c r="C160" s="308"/>
      <c r="D160" s="78"/>
      <c r="E160" s="78"/>
      <c r="F160" s="78"/>
      <c r="G160" s="78"/>
      <c r="H160" s="78"/>
      <c r="I160" s="78"/>
      <c r="J160" s="77" t="str">
        <f>D18</f>
        <v>Beni Khalled</v>
      </c>
    </row>
    <row r="161" spans="1:10" ht="33" customHeight="1" x14ac:dyDescent="0.25">
      <c r="A161" s="86" t="s">
        <v>328</v>
      </c>
      <c r="B161" s="307">
        <f>'A1 Exploitation'!D534</f>
        <v>1</v>
      </c>
      <c r="C161" s="307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7">
        <f>'A2 Exploitation'!D534</f>
        <v>0.8125</v>
      </c>
      <c r="C162" s="307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7">
        <f>'A3 Exploitation'!D534</f>
        <v>1</v>
      </c>
      <c r="C163" s="307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7">
        <f>'A4 Exploitation'!D534</f>
        <v>0.91666666666666663</v>
      </c>
      <c r="C164" s="307"/>
    </row>
    <row r="165" spans="1:10" ht="33" customHeight="1" x14ac:dyDescent="0.25">
      <c r="A165" s="85" t="s">
        <v>332</v>
      </c>
      <c r="B165" s="307">
        <f>'A5 Exploitation'!D534</f>
        <v>0</v>
      </c>
      <c r="C165" s="307"/>
    </row>
    <row r="166" spans="1:10" ht="18" x14ac:dyDescent="0.25">
      <c r="A166" s="85" t="s">
        <v>333</v>
      </c>
      <c r="B166" s="307">
        <f>'A6 Exploitation'!D534</f>
        <v>0</v>
      </c>
      <c r="C166" s="307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8" t="s">
        <v>349</v>
      </c>
      <c r="C169" s="308"/>
      <c r="J169" s="77" t="str">
        <f>D18</f>
        <v>Beni Khalled</v>
      </c>
    </row>
    <row r="170" spans="1:10" ht="33" customHeight="1" x14ac:dyDescent="0.25">
      <c r="A170" s="86" t="s">
        <v>328</v>
      </c>
      <c r="B170" s="307">
        <f>'A1 Exploitation'!D545</f>
        <v>1</v>
      </c>
      <c r="C170" s="307"/>
    </row>
    <row r="171" spans="1:10" ht="33" customHeight="1" x14ac:dyDescent="0.25">
      <c r="A171" s="85" t="s">
        <v>329</v>
      </c>
      <c r="B171" s="307">
        <f>'A2 Exploitation'!D545</f>
        <v>1</v>
      </c>
      <c r="C171" s="307"/>
    </row>
    <row r="172" spans="1:10" ht="33" customHeight="1" x14ac:dyDescent="0.25">
      <c r="A172" s="86" t="s">
        <v>330</v>
      </c>
      <c r="B172" s="307">
        <f>'A3 Exploitation'!D545</f>
        <v>1</v>
      </c>
      <c r="C172" s="307"/>
    </row>
    <row r="173" spans="1:10" ht="33" customHeight="1" x14ac:dyDescent="0.25">
      <c r="A173" s="86" t="s">
        <v>331</v>
      </c>
      <c r="B173" s="307">
        <f>'A4 Exploitation'!D545</f>
        <v>1</v>
      </c>
      <c r="C173" s="307"/>
    </row>
    <row r="174" spans="1:10" ht="33" customHeight="1" x14ac:dyDescent="0.25">
      <c r="A174" s="85" t="s">
        <v>332</v>
      </c>
      <c r="B174" s="307">
        <f>'A5 Exploitation'!D545</f>
        <v>0</v>
      </c>
      <c r="C174" s="307"/>
    </row>
    <row r="175" spans="1:10" ht="18" x14ac:dyDescent="0.25">
      <c r="A175" s="85" t="s">
        <v>333</v>
      </c>
      <c r="B175" s="307">
        <f>'A6 Exploitation'!D545</f>
        <v>0</v>
      </c>
      <c r="C175" s="307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8" t="s">
        <v>350</v>
      </c>
      <c r="C178" s="308"/>
      <c r="J178" s="77" t="str">
        <f>D18</f>
        <v>Beni Khalled</v>
      </c>
    </row>
    <row r="179" spans="1:10" ht="33" customHeight="1" x14ac:dyDescent="0.25">
      <c r="A179" s="86" t="s">
        <v>328</v>
      </c>
      <c r="B179" s="307">
        <f>'A1 Technique'!D199</f>
        <v>0.91509433962264153</v>
      </c>
      <c r="C179" s="307"/>
    </row>
    <row r="180" spans="1:10" ht="33" customHeight="1" x14ac:dyDescent="0.25">
      <c r="A180" s="85" t="s">
        <v>329</v>
      </c>
      <c r="B180" s="307">
        <f>'A2 Technique'!D199</f>
        <v>0.95412844036697253</v>
      </c>
      <c r="C180" s="307"/>
    </row>
    <row r="181" spans="1:10" ht="33" customHeight="1" x14ac:dyDescent="0.25">
      <c r="A181" s="86" t="s">
        <v>330</v>
      </c>
      <c r="B181" s="307">
        <f>'A3 Technique'!D199</f>
        <v>0.96551724137931039</v>
      </c>
      <c r="C181" s="307"/>
    </row>
    <row r="182" spans="1:10" ht="33" customHeight="1" x14ac:dyDescent="0.25">
      <c r="A182" s="86" t="s">
        <v>331</v>
      </c>
      <c r="B182" s="307">
        <f>'A4 Technique'!D199</f>
        <v>0.9464285714285714</v>
      </c>
      <c r="C182" s="307"/>
    </row>
    <row r="183" spans="1:10" ht="33" customHeight="1" x14ac:dyDescent="0.25">
      <c r="A183" s="85" t="s">
        <v>332</v>
      </c>
      <c r="B183" s="307">
        <f>'A5 Technique'!D199</f>
        <v>0</v>
      </c>
      <c r="C183" s="307"/>
    </row>
    <row r="184" spans="1:10" ht="18" x14ac:dyDescent="0.25">
      <c r="A184" s="85" t="s">
        <v>333</v>
      </c>
      <c r="B184" s="307">
        <f>'A6 Technique'!D199</f>
        <v>0</v>
      </c>
      <c r="C184" s="30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5" orientation="portrait" r:id="rId1"/>
  <rowBreaks count="4" manualBreakCount="4">
    <brk id="49" max="16383" man="1"/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Beni Khalled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4P+v9WSXo5tU99aeQ9/KXzUGwhZ1wfXGQXZnF53PZqvBIJdmSzYHbUZpsigRzdhfHGul5eB+stKGfhvG2A5IbA==" saltValue="iBNPfDLlUrBYpEYMwrNm/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/>
  <dimension ref="A1:G199"/>
  <sheetViews>
    <sheetView view="pageBreakPreview" topLeftCell="A170" zoomScale="60" zoomScaleNormal="90" workbookViewId="0">
      <selection activeCell="F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'A5 Exploitation'!A8:F8</f>
        <v>Beni Khalled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'A5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'A5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'A5 Exploitation'!B11:F11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8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57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57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57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57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57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57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57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57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8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57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57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57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9">
        <f>COUNTIF('A4 Technique'!F17:F193,"ok")</f>
        <v>0</v>
      </c>
      <c r="F197" s="299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/>
  <dimension ref="A1:XFB549"/>
  <sheetViews>
    <sheetView view="pageBreakPreview" topLeftCell="A529" zoomScale="60" workbookViewId="0">
      <selection activeCell="G541" sqref="G541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Beni Khalled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 t="str">
        <f>IF(D476=1, 2, IF(AND(D476&lt;1,D476&gt;0), 1, IF(D476=0,"0","NA")))</f>
        <v>NA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DF+eYVJ/1eKNGX7d4jzdLtsaUDIGwNObAYr3rpvZPNpTaxGQPRQ/BWVhae+D+9jNBiFexqADF9LOUPFgv6JriA==" saltValue="rqGWFHqI6M6gbkqvLzoJW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G199"/>
  <sheetViews>
    <sheetView view="pageBreakPreview" topLeftCell="A170" zoomScale="60" zoomScaleNormal="90" workbookViewId="0">
      <selection activeCell="F194" sqref="F19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'A6 Exploitation'!A8:F8</f>
        <v>Beni Khalled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'A6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'A6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'A6 Exploitation'!B11:F11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8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57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57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57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57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57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57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57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57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8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57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57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57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9">
        <f>COUNTIF('A5 Technique'!F17:F193,"ok")</f>
        <v>0</v>
      </c>
      <c r="F197" s="299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XFB549"/>
  <sheetViews>
    <sheetView view="pageBreakPreview" topLeftCell="A167" zoomScale="80" zoomScaleSheetLayoutView="80" workbookViewId="0">
      <selection activeCell="B520" sqref="B52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Beni Khalled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409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410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43182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0.92434210526315785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43182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49.5" x14ac:dyDescent="0.3">
      <c r="A33" s="4" t="s">
        <v>51</v>
      </c>
      <c r="B33" s="130">
        <v>1</v>
      </c>
      <c r="C33" s="131"/>
      <c r="D33" s="240" t="s">
        <v>414</v>
      </c>
      <c r="E33" s="94"/>
      <c r="F33" s="204" t="s">
        <v>356</v>
      </c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43182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ht="33" x14ac:dyDescent="0.3">
      <c r="A66" s="8" t="s">
        <v>129</v>
      </c>
      <c r="B66" s="130">
        <v>1</v>
      </c>
      <c r="C66" s="130"/>
      <c r="D66" s="113" t="s">
        <v>411</v>
      </c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ht="33" x14ac:dyDescent="0.3">
      <c r="A77" s="70" t="s">
        <v>170</v>
      </c>
      <c r="B77" s="130">
        <v>1</v>
      </c>
      <c r="C77" s="131"/>
      <c r="D77" s="151" t="s">
        <v>415</v>
      </c>
      <c r="E77" s="106"/>
      <c r="F77" s="204" t="s">
        <v>356</v>
      </c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28</v>
      </c>
    </row>
    <row r="85" spans="1:7" x14ac:dyDescent="0.3">
      <c r="A85" s="5" t="s">
        <v>35</v>
      </c>
      <c r="B85" s="132"/>
      <c r="C85" s="133"/>
      <c r="D85" s="134">
        <f>D84/(COUNT(B65:C83)*2)</f>
        <v>0.93333333333333335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106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1</v>
      </c>
      <c r="C97" s="213"/>
      <c r="D97" s="223" t="s">
        <v>412</v>
      </c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 t="s">
        <v>32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61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0.953125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43182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12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ht="54" customHeight="1" x14ac:dyDescent="0.3">
      <c r="A128" s="4" t="s">
        <v>170</v>
      </c>
      <c r="B128" s="130">
        <v>1</v>
      </c>
      <c r="C128" s="131"/>
      <c r="D128" s="223" t="s">
        <v>416</v>
      </c>
      <c r="E128" s="94"/>
      <c r="F128" s="204" t="s">
        <v>356</v>
      </c>
    </row>
    <row r="129" spans="1:7" s="112" customFormat="1" ht="37.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21.75" customHeight="1" x14ac:dyDescent="0.3">
      <c r="A130" s="70" t="s">
        <v>240</v>
      </c>
      <c r="B130" s="130">
        <v>2</v>
      </c>
      <c r="C130" s="131"/>
      <c r="D130" s="138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0.97058823529411764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49.5" x14ac:dyDescent="0.3">
      <c r="A147" s="238" t="s">
        <v>404</v>
      </c>
      <c r="B147" s="130">
        <v>0</v>
      </c>
      <c r="C147" s="150">
        <f>IF(B147=0, -5, "0")</f>
        <v>-5</v>
      </c>
      <c r="D147" s="116" t="s">
        <v>413</v>
      </c>
      <c r="E147" s="116" t="s">
        <v>439</v>
      </c>
      <c r="F147" s="204" t="s">
        <v>356</v>
      </c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49.5" x14ac:dyDescent="0.3">
      <c r="A151" s="219" t="s">
        <v>391</v>
      </c>
      <c r="B151" s="130">
        <v>1</v>
      </c>
      <c r="C151" s="225"/>
      <c r="D151" s="116" t="s">
        <v>417</v>
      </c>
      <c r="E151" s="116"/>
      <c r="F151" s="204" t="s">
        <v>356</v>
      </c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0.83333333333333337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43182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433</v>
      </c>
      <c r="E176" s="94"/>
      <c r="F176" s="204" t="s">
        <v>356</v>
      </c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87.7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440</v>
      </c>
      <c r="E186" s="95" t="s">
        <v>431</v>
      </c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1</v>
      </c>
      <c r="C196" s="131"/>
      <c r="D196" s="116" t="s">
        <v>418</v>
      </c>
      <c r="E196" s="106"/>
      <c r="F196" s="204" t="s">
        <v>356</v>
      </c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0.68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43182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35.25" customHeight="1" x14ac:dyDescent="0.3">
      <c r="A228" s="4" t="s">
        <v>173</v>
      </c>
      <c r="B228" s="130">
        <v>1</v>
      </c>
      <c r="C228" s="136"/>
      <c r="D228" s="113" t="s">
        <v>432</v>
      </c>
      <c r="E228" s="94"/>
      <c r="F228" s="204" t="s">
        <v>356</v>
      </c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2"/>
      <c r="C245" s="133"/>
      <c r="D245" s="134">
        <f>D244/(COUNT(B226:C243)*2)</f>
        <v>0.97058823529411764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1</v>
      </c>
      <c r="C249" s="150" t="str">
        <f>IF(B249=0, -5, "0")</f>
        <v>0</v>
      </c>
      <c r="D249" s="137" t="s">
        <v>419</v>
      </c>
      <c r="E249" s="94"/>
      <c r="F249" s="204" t="s">
        <v>356</v>
      </c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1</v>
      </c>
      <c r="C257" s="227"/>
      <c r="D257" s="295" t="s">
        <v>420</v>
      </c>
      <c r="E257" s="227"/>
      <c r="F257" s="204" t="s">
        <v>356</v>
      </c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0.92307692307692313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77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0.96250000000000002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43182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33" x14ac:dyDescent="0.3">
      <c r="A274" s="7" t="s">
        <v>135</v>
      </c>
      <c r="B274" s="130">
        <v>1</v>
      </c>
      <c r="C274" s="130"/>
      <c r="D274" s="138" t="s">
        <v>421</v>
      </c>
      <c r="E274" s="106"/>
      <c r="F274" s="204" t="s">
        <v>356</v>
      </c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422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1</v>
      </c>
      <c r="C311" s="213"/>
      <c r="D311" s="165" t="s">
        <v>423</v>
      </c>
      <c r="E311" s="106"/>
      <c r="F311" s="204" t="s">
        <v>356</v>
      </c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0.95833333333333337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0.95833333333333337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43182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9" t="s">
        <v>6</v>
      </c>
      <c r="B325" s="131">
        <v>2</v>
      </c>
      <c r="C325" s="131"/>
      <c r="D325" s="116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424</v>
      </c>
      <c r="E340" s="94"/>
      <c r="F340" s="204" t="s">
        <v>356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43182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ht="99" x14ac:dyDescent="0.3">
      <c r="A366" s="70" t="s">
        <v>49</v>
      </c>
      <c r="B366" s="130">
        <v>0</v>
      </c>
      <c r="C366" s="130"/>
      <c r="D366" s="95" t="s">
        <v>441</v>
      </c>
      <c r="E366" s="124" t="s">
        <v>468</v>
      </c>
      <c r="F366" s="204" t="s">
        <v>356</v>
      </c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425</v>
      </c>
      <c r="E377" s="94"/>
      <c r="F377" s="204" t="s">
        <v>356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1</v>
      </c>
      <c r="C385" s="130"/>
      <c r="D385" s="113" t="s">
        <v>423</v>
      </c>
      <c r="E385" s="94"/>
      <c r="F385" s="204" t="s">
        <v>356</v>
      </c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43182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1</v>
      </c>
      <c r="C437" s="130"/>
      <c r="D437" s="129" t="s">
        <v>426</v>
      </c>
      <c r="E437" s="94"/>
      <c r="F437" s="204" t="s">
        <v>356</v>
      </c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43182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43182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0</v>
      </c>
      <c r="C492" s="131"/>
      <c r="D492" s="116" t="s">
        <v>427</v>
      </c>
      <c r="E492" s="116" t="s">
        <v>442</v>
      </c>
      <c r="F492" s="204" t="s">
        <v>357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0.8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43182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49.5" x14ac:dyDescent="0.3">
      <c r="A510" s="9" t="s">
        <v>218</v>
      </c>
      <c r="B510" s="130">
        <v>1</v>
      </c>
      <c r="C510" s="130"/>
      <c r="D510" s="138" t="s">
        <v>470</v>
      </c>
      <c r="E510" s="94"/>
      <c r="F510" s="204" t="s">
        <v>356</v>
      </c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43182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43182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0.92434210526315785</v>
      </c>
    </row>
  </sheetData>
  <sheetProtection algorithmName="SHA-512" hashValue="+qy5L087SYu90JYbtfxUqtuJYKd3xfW5x03koTv9esfh2ZjYRGhV2wlMM59Bdvznhv5I3GbOl7cYYlOm1hBmqg==" saltValue="DjXW+CyhQ+b0f1faBut25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540:B542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543 B498 B512 B532"/>
  </dataValidations>
  <pageMargins left="0.7" right="0.7" top="0.75" bottom="0.75" header="0.3" footer="0.3"/>
  <pageSetup paperSize="9" scale="38" orientation="portrait" r:id="rId1"/>
  <rowBreaks count="5" manualBreakCount="5">
    <brk id="85" max="6" man="1"/>
    <brk id="174" max="6" man="1"/>
    <brk id="267" max="6" man="1"/>
    <brk id="359" max="6" man="1"/>
    <brk id="458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G199"/>
  <sheetViews>
    <sheetView view="pageBreakPreview" topLeftCell="A184" zoomScale="80" zoomScaleNormal="90" zoomScaleSheetLayoutView="80" workbookViewId="0">
      <selection activeCell="F198" sqref="F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'A1 Exploitation'!A8:F8</f>
        <v>Beni Khalled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'A1 Exploitation'!B9:F9</f>
        <v>M Dhia Mechlaoui et M Souheil Draoui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'A1 Exploitation'!B10:F10</f>
        <v xml:space="preserve">M Marouen Hadded (Directeur magasin) et Chefs rayon 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'A1 Exploitation'!B11:F11</f>
        <v>43182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0.91509433962264153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0">
        <f>SUM(B17:C21)</f>
        <v>10</v>
      </c>
    </row>
    <row r="23" spans="1:7" x14ac:dyDescent="0.3">
      <c r="A23" s="341" t="s">
        <v>295</v>
      </c>
      <c r="B23" s="342"/>
      <c r="C23" s="343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8">
        <f>SUM(B26:C32)</f>
        <v>14</v>
      </c>
    </row>
    <row r="34" spans="1:7" x14ac:dyDescent="0.3">
      <c r="A34" s="341" t="s">
        <v>295</v>
      </c>
      <c r="B34" s="342"/>
      <c r="C34" s="34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8">
        <f>SUM(B37:C41)</f>
        <v>10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428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8">
        <f>SUM(B46:C51)</f>
        <v>12</v>
      </c>
    </row>
    <row r="53" spans="1:7" x14ac:dyDescent="0.3">
      <c r="A53" s="341" t="s">
        <v>295</v>
      </c>
      <c r="B53" s="342"/>
      <c r="C53" s="343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429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8">
        <f>SUM(B56:C62)</f>
        <v>14</v>
      </c>
    </row>
    <row r="64" spans="1:7" x14ac:dyDescent="0.3">
      <c r="A64" s="341" t="s">
        <v>295</v>
      </c>
      <c r="B64" s="342"/>
      <c r="C64" s="343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430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8">
        <f>SUM(B67:C83)</f>
        <v>24</v>
      </c>
    </row>
    <row r="85" spans="1:7" x14ac:dyDescent="0.3">
      <c r="A85" s="341" t="s">
        <v>295</v>
      </c>
      <c r="B85" s="342"/>
      <c r="C85" s="343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443</v>
      </c>
      <c r="E95" s="95" t="s">
        <v>444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8">
        <f>SUM(B88:C101)</f>
        <v>20</v>
      </c>
    </row>
    <row r="103" spans="1:7" x14ac:dyDescent="0.3">
      <c r="A103" s="341" t="s">
        <v>295</v>
      </c>
      <c r="B103" s="342"/>
      <c r="C103" s="343"/>
      <c r="D103" s="33">
        <f>D102/(COUNT(B88:C101)*2)</f>
        <v>0.90909090909090906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8">
        <f>SUM(B107:C117)</f>
        <v>10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0.7142857142857143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434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48">
        <f>SUM(B122:C132)</f>
        <v>20</v>
      </c>
    </row>
    <row r="134" spans="1:7" x14ac:dyDescent="0.3">
      <c r="A134" s="341" t="s">
        <v>295</v>
      </c>
      <c r="B134" s="342"/>
      <c r="C134" s="343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8">
        <f>SUM(B137:C148)</f>
        <v>24</v>
      </c>
    </row>
    <row r="150" spans="1:7" x14ac:dyDescent="0.3">
      <c r="A150" s="341" t="s">
        <v>295</v>
      </c>
      <c r="B150" s="342"/>
      <c r="C150" s="343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ht="48.75" customHeight="1" x14ac:dyDescent="0.3">
      <c r="A153" s="50" t="s">
        <v>279</v>
      </c>
      <c r="B153" s="94">
        <v>1</v>
      </c>
      <c r="C153" s="94"/>
      <c r="D153" s="95" t="s">
        <v>471</v>
      </c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50.2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436</v>
      </c>
      <c r="E155" s="94"/>
      <c r="F155" s="94" t="s">
        <v>356</v>
      </c>
    </row>
    <row r="156" spans="1:7" ht="33.75" x14ac:dyDescent="0.35">
      <c r="A156" s="40" t="s">
        <v>307</v>
      </c>
      <c r="B156" s="94">
        <v>0</v>
      </c>
      <c r="C156" s="120">
        <f>IF(B156=0, -5, "0")</f>
        <v>-5</v>
      </c>
      <c r="D156" s="95" t="s">
        <v>435</v>
      </c>
      <c r="E156" s="95" t="s">
        <v>437</v>
      </c>
      <c r="F156" s="94" t="s">
        <v>357</v>
      </c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0">
        <f>SUM(B153:C160)</f>
        <v>7</v>
      </c>
    </row>
    <row r="162" spans="1:7" x14ac:dyDescent="0.3">
      <c r="A162" s="341" t="s">
        <v>295</v>
      </c>
      <c r="B162" s="342"/>
      <c r="C162" s="343"/>
      <c r="D162" s="33">
        <f>D161/(COUNT(B153:C160)*2)</f>
        <v>0.3888888888888889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8">
        <f>SUM(B165:C168)</f>
        <v>8</v>
      </c>
    </row>
    <row r="170" spans="1:7" x14ac:dyDescent="0.3">
      <c r="A170" s="341" t="s">
        <v>295</v>
      </c>
      <c r="B170" s="342"/>
      <c r="C170" s="343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ht="33" x14ac:dyDescent="0.3">
      <c r="A173" s="20" t="s">
        <v>180</v>
      </c>
      <c r="B173" s="94">
        <v>1</v>
      </c>
      <c r="C173" s="94"/>
      <c r="D173" s="297" t="s">
        <v>438</v>
      </c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8">
        <f>SUM(B173:C176)</f>
        <v>7</v>
      </c>
    </row>
    <row r="178" spans="1:7" x14ac:dyDescent="0.3">
      <c r="A178" s="341" t="s">
        <v>295</v>
      </c>
      <c r="B178" s="342"/>
      <c r="C178" s="343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48">
        <f>SUM(B181:C185)</f>
        <v>10</v>
      </c>
    </row>
    <row r="187" spans="1:7" x14ac:dyDescent="0.3">
      <c r="A187" s="341" t="s">
        <v>295</v>
      </c>
      <c r="B187" s="342"/>
      <c r="C187" s="343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4</v>
      </c>
    </row>
    <row r="195" spans="1:6" x14ac:dyDescent="0.3">
      <c r="A195" s="341" t="s">
        <v>295</v>
      </c>
      <c r="B195" s="342"/>
      <c r="C195" s="343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0.91509433962264153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5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XFB549"/>
  <sheetViews>
    <sheetView view="pageBreakPreview" topLeftCell="A110" zoomScale="73" zoomScaleSheetLayoutView="73" workbookViewId="0">
      <selection activeCell="D214" sqref="D214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Beni Khalled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445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446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43229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0.92905405405405406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43229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1</v>
      </c>
      <c r="C34" s="218" t="str">
        <f>IF(B34=0, -5, "0")</f>
        <v>0</v>
      </c>
      <c r="D34" s="95" t="s">
        <v>461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43229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33" x14ac:dyDescent="0.3">
      <c r="A74" s="209" t="s">
        <v>393</v>
      </c>
      <c r="B74" s="130">
        <v>1</v>
      </c>
      <c r="C74" s="150" t="str">
        <f>IF(B74=0, -5, "0")</f>
        <v>0</v>
      </c>
      <c r="D74" s="298" t="s">
        <v>467</v>
      </c>
      <c r="E74" s="116"/>
      <c r="F74" s="204" t="s">
        <v>356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0.96666666666666667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x14ac:dyDescent="0.3">
      <c r="A96" s="55" t="s">
        <v>483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484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0.98484848484848486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43229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ht="66" x14ac:dyDescent="0.3">
      <c r="A110" s="7" t="s">
        <v>53</v>
      </c>
      <c r="B110" s="130">
        <v>2</v>
      </c>
      <c r="C110" s="130"/>
      <c r="D110" s="95" t="s">
        <v>453</v>
      </c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ht="135" customHeight="1" x14ac:dyDescent="0.3">
      <c r="A124" s="4" t="s">
        <v>59</v>
      </c>
      <c r="B124" s="130">
        <v>0</v>
      </c>
      <c r="C124" s="130"/>
      <c r="D124" s="157" t="s">
        <v>485</v>
      </c>
      <c r="E124" s="95" t="s">
        <v>475</v>
      </c>
      <c r="F124" s="204" t="s">
        <v>357</v>
      </c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x14ac:dyDescent="0.3">
      <c r="A129" s="238" t="s">
        <v>486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1</v>
      </c>
      <c r="C134" s="150" t="str">
        <f>IF(B134=0, -5, "0")</f>
        <v>0</v>
      </c>
      <c r="D134" s="116" t="s">
        <v>449</v>
      </c>
      <c r="E134" s="106"/>
      <c r="F134" s="204" t="s">
        <v>356</v>
      </c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0.91666666666666663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483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484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3</v>
      </c>
      <c r="F153" s="283">
        <f>COUNTA('A1 Exploitation'!F110:F152)</f>
        <v>3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43229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490</v>
      </c>
      <c r="E176" s="94"/>
      <c r="F176" s="204" t="s">
        <v>356</v>
      </c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18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x14ac:dyDescent="0.3">
      <c r="A197" s="70" t="s">
        <v>483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484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3</v>
      </c>
      <c r="F200" s="283">
        <f>COUNTA('A1 Exploitation'!F165:F199)</f>
        <v>3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0.97826086956521741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0.98333333333333328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43229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ht="30.75" customHeight="1" x14ac:dyDescent="0.3">
      <c r="A214" s="7" t="s">
        <v>91</v>
      </c>
      <c r="B214" s="130">
        <v>1</v>
      </c>
      <c r="C214" s="130"/>
      <c r="D214" s="95" t="s">
        <v>476</v>
      </c>
      <c r="E214" s="94"/>
      <c r="F214" s="204" t="s">
        <v>357</v>
      </c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17</v>
      </c>
    </row>
    <row r="223" spans="1:7" x14ac:dyDescent="0.3">
      <c r="A223" s="5" t="s">
        <v>35</v>
      </c>
      <c r="B223" s="132"/>
      <c r="C223" s="133"/>
      <c r="D223" s="134">
        <f>D222/(COUNT(B212:C221)*2)</f>
        <v>0.94444444444444442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49.5" x14ac:dyDescent="0.3">
      <c r="A226" s="70" t="s">
        <v>364</v>
      </c>
      <c r="B226" s="130">
        <v>1</v>
      </c>
      <c r="C226" s="130"/>
      <c r="D226" s="95" t="s">
        <v>466</v>
      </c>
      <c r="E226" s="106"/>
      <c r="F226" s="204" t="s">
        <v>357</v>
      </c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35</v>
      </c>
    </row>
    <row r="245" spans="1:7" x14ac:dyDescent="0.3">
      <c r="A245" s="5" t="s">
        <v>35</v>
      </c>
      <c r="B245" s="132"/>
      <c r="C245" s="133"/>
      <c r="D245" s="134">
        <f>D244/(COUNT(B226:C243)*2)</f>
        <v>0.97222222222222221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487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18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483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484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3</v>
      </c>
      <c r="F261" s="283">
        <f>COUNTA('A1 Exploitation'!F212:F260)</f>
        <v>3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0.97499999999999998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43229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49.5" x14ac:dyDescent="0.3">
      <c r="A279" s="10" t="s">
        <v>174</v>
      </c>
      <c r="B279" s="130">
        <v>1</v>
      </c>
      <c r="C279" s="130"/>
      <c r="D279" s="116" t="s">
        <v>481</v>
      </c>
      <c r="E279" s="106"/>
      <c r="F279" s="204" t="s">
        <v>356</v>
      </c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132" x14ac:dyDescent="0.3">
      <c r="A298" s="70" t="s">
        <v>260</v>
      </c>
      <c r="B298" s="130">
        <v>0</v>
      </c>
      <c r="C298" s="130"/>
      <c r="D298" s="156" t="s">
        <v>485</v>
      </c>
      <c r="E298" s="116" t="s">
        <v>475</v>
      </c>
      <c r="F298" s="204" t="s">
        <v>357</v>
      </c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82.5" x14ac:dyDescent="0.3">
      <c r="A302" s="209" t="s">
        <v>157</v>
      </c>
      <c r="B302" s="130">
        <v>0</v>
      </c>
      <c r="C302" s="150">
        <f>IF(B302=0, -5, "0")</f>
        <v>-5</v>
      </c>
      <c r="D302" s="165" t="s">
        <v>477</v>
      </c>
      <c r="E302" s="116" t="s">
        <v>482</v>
      </c>
      <c r="F302" s="204" t="s">
        <v>356</v>
      </c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483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484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3</v>
      </c>
      <c r="F313" s="283">
        <f>COUNTA('A1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0.77083333333333337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0.83333333333333337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43229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66" x14ac:dyDescent="0.3">
      <c r="A341" s="70" t="s">
        <v>98</v>
      </c>
      <c r="B341" s="130">
        <v>1</v>
      </c>
      <c r="C341" s="131"/>
      <c r="D341" s="138" t="s">
        <v>489</v>
      </c>
      <c r="E341" s="95"/>
      <c r="F341" s="204" t="s">
        <v>356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18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484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0.9642857142857143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0.97727272727272729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43229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37.5" customHeight="1" x14ac:dyDescent="0.3">
      <c r="A382" s="70" t="s">
        <v>178</v>
      </c>
      <c r="B382" s="130" t="s">
        <v>32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484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3</v>
      </c>
      <c r="F386" s="283">
        <f>COUNTA('A1 Exploitation'!F365:F385)</f>
        <v>3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43229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1</v>
      </c>
      <c r="C404" s="130"/>
      <c r="D404" s="95" t="s">
        <v>456</v>
      </c>
      <c r="E404" s="94"/>
      <c r="F404" s="204" t="s">
        <v>356</v>
      </c>
      <c r="G404" s="127"/>
    </row>
    <row r="405" spans="1:7" ht="66" x14ac:dyDescent="0.3">
      <c r="A405" s="272" t="s">
        <v>406</v>
      </c>
      <c r="B405" s="130">
        <v>0</v>
      </c>
      <c r="C405" s="136">
        <f>IF(B405=0, -10, "0")</f>
        <v>-10</v>
      </c>
      <c r="D405" s="116" t="s">
        <v>478</v>
      </c>
      <c r="E405" s="95" t="s">
        <v>488</v>
      </c>
      <c r="F405" s="204" t="s">
        <v>356</v>
      </c>
      <c r="G405" s="127"/>
    </row>
    <row r="406" spans="1:7" x14ac:dyDescent="0.3">
      <c r="A406" s="59" t="s">
        <v>36</v>
      </c>
      <c r="B406" s="59"/>
      <c r="C406" s="59"/>
      <c r="D406" s="59">
        <f>SUM(B398:C405)</f>
        <v>3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0.16666666666666666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 t="s">
        <v>32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484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0.74137931034482762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43229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38" t="s">
        <v>454</v>
      </c>
      <c r="E464" s="94"/>
      <c r="F464" s="204" t="s">
        <v>356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483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484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1,IF(D476=0,"0","NA")))</f>
        <v>NA</v>
      </c>
      <c r="C476" s="140"/>
      <c r="D476" s="28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23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0.95833333333333337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35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0.97222222222222221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43229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0</v>
      </c>
      <c r="C492" s="131"/>
      <c r="D492" s="116" t="s">
        <v>462</v>
      </c>
      <c r="E492" s="116" t="s">
        <v>469</v>
      </c>
      <c r="F492" s="204" t="s">
        <v>356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0.8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>
        <f>IFERROR(E498/F498,"N.A")</f>
        <v>0</v>
      </c>
      <c r="E498" s="282">
        <f>COUNTIF('A1 Exploitation'!F488:F497,"ok")</f>
        <v>0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12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0.8571428571428571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43229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58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43229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58"/>
      <c r="E519" s="317"/>
      <c r="F519" s="317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49.5" x14ac:dyDescent="0.3">
      <c r="A522" s="4" t="s">
        <v>47</v>
      </c>
      <c r="B522" s="130">
        <v>1</v>
      </c>
      <c r="C522" s="130"/>
      <c r="D522" s="95" t="s">
        <v>491</v>
      </c>
      <c r="E522" s="94"/>
      <c r="F522" s="204" t="s">
        <v>356</v>
      </c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3" x14ac:dyDescent="0.3">
      <c r="A528" s="55" t="s">
        <v>353</v>
      </c>
      <c r="B528" s="130">
        <v>1</v>
      </c>
      <c r="C528" s="289" t="str">
        <f>IF(B528=0, -5, "0")</f>
        <v>0</v>
      </c>
      <c r="D528" s="174" t="s">
        <v>492</v>
      </c>
      <c r="E528" s="106"/>
      <c r="F528" s="204" t="s">
        <v>356</v>
      </c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55.5" customHeight="1" x14ac:dyDescent="0.3">
      <c r="A530" s="66" t="s">
        <v>394</v>
      </c>
      <c r="B530" s="130">
        <v>1</v>
      </c>
      <c r="C530" s="150" t="str">
        <f>IF(B530=0, -5, "0")</f>
        <v>0</v>
      </c>
      <c r="D530" s="116" t="s">
        <v>463</v>
      </c>
      <c r="E530" s="106"/>
      <c r="F530" s="204" t="s">
        <v>356</v>
      </c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13</v>
      </c>
    </row>
    <row r="534" spans="1:7" x14ac:dyDescent="0.3">
      <c r="A534" s="5" t="s">
        <v>35</v>
      </c>
      <c r="B534" s="132"/>
      <c r="C534" s="133"/>
      <c r="D534" s="134">
        <f>D533/(COUNT(B520:C532)*2)</f>
        <v>0.8125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43229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58"/>
      <c r="E539" s="317"/>
      <c r="F539" s="31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0.90909090909090906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550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0.92905405405405406</v>
      </c>
    </row>
  </sheetData>
  <sheetProtection algorithmName="SHA-512" hashValue="brqdlqRqf/Bm0LrOl3Th1RammVAkWGnxShkdmqd/uF6rX4uPODTEFYTDsEYJ9IRk0CEwhA6hyAWNN/Xnw93PCw==" saltValue="4TRCwQnsRgJTVBQROu9Sr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G199"/>
  <sheetViews>
    <sheetView view="pageBreakPreview" zoomScale="76" zoomScaleNormal="90" zoomScaleSheetLayoutView="76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'A2 Exploitation'!A8:F8</f>
        <v>Beni Khalled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'A2 Exploitation'!B9:F9</f>
        <v>Mme Meriam CHOUCHENE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'A2 Exploitation'!B10:F10</f>
        <v>Directeur magasin &amp; chefs rayons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'A2 Exploitation'!B11:F11</f>
        <v>43229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0.95412844036697253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0">
        <f>SUM(B17:C21)</f>
        <v>10</v>
      </c>
    </row>
    <row r="23" spans="1:7" x14ac:dyDescent="0.3">
      <c r="A23" s="341" t="s">
        <v>295</v>
      </c>
      <c r="B23" s="342"/>
      <c r="C23" s="343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8">
        <f>SUM(B26:C32)</f>
        <v>14</v>
      </c>
    </row>
    <row r="34" spans="1:7" x14ac:dyDescent="0.3">
      <c r="A34" s="341" t="s">
        <v>295</v>
      </c>
      <c r="B34" s="342"/>
      <c r="C34" s="34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8">
        <f>SUM(B37:C41)</f>
        <v>8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458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8">
        <f>SUM(B46:C51)</f>
        <v>10</v>
      </c>
    </row>
    <row r="53" spans="1:7" x14ac:dyDescent="0.3">
      <c r="A53" s="341" t="s">
        <v>295</v>
      </c>
      <c r="B53" s="342"/>
      <c r="C53" s="343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457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20.25" customHeight="1" x14ac:dyDescent="0.35">
      <c r="A60" s="43" t="s">
        <v>221</v>
      </c>
      <c r="B60" s="94">
        <v>2</v>
      </c>
      <c r="C60" s="120" t="str">
        <f>IF(B60=0, -5, "0")</f>
        <v>0</v>
      </c>
      <c r="D60" s="95" t="s">
        <v>455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8">
        <f>SUM(B56:C62)</f>
        <v>13</v>
      </c>
    </row>
    <row r="64" spans="1:7" x14ac:dyDescent="0.3">
      <c r="A64" s="341" t="s">
        <v>295</v>
      </c>
      <c r="B64" s="342"/>
      <c r="C64" s="343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22.5" customHeight="1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480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8">
        <f>SUM(B67:C83)</f>
        <v>28</v>
      </c>
    </row>
    <row r="85" spans="1:7" x14ac:dyDescent="0.3">
      <c r="A85" s="341" t="s">
        <v>295</v>
      </c>
      <c r="B85" s="342"/>
      <c r="C85" s="343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 t="s">
        <v>451</v>
      </c>
      <c r="E88" s="95" t="s">
        <v>452</v>
      </c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21" customHeight="1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21" customHeight="1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1</v>
      </c>
      <c r="C95" s="94"/>
      <c r="D95" s="95" t="s">
        <v>450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8">
        <f>SUM(B88:C101)</f>
        <v>19</v>
      </c>
    </row>
    <row r="103" spans="1:7" x14ac:dyDescent="0.3">
      <c r="A103" s="341" t="s">
        <v>295</v>
      </c>
      <c r="B103" s="342"/>
      <c r="C103" s="343"/>
      <c r="D103" s="33">
        <f>D102/(COUNT(B88:C101)*2)</f>
        <v>0.86363636363636365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22.5" customHeight="1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ht="33" x14ac:dyDescent="0.3">
      <c r="A113" s="21" t="s">
        <v>165</v>
      </c>
      <c r="B113" s="110">
        <v>1</v>
      </c>
      <c r="C113" s="94"/>
      <c r="D113" s="95" t="s">
        <v>448</v>
      </c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447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ht="66" x14ac:dyDescent="0.3">
      <c r="A122" s="44" t="s">
        <v>275</v>
      </c>
      <c r="B122" s="111">
        <v>1</v>
      </c>
      <c r="C122" s="94"/>
      <c r="D122" s="113" t="s">
        <v>472</v>
      </c>
      <c r="E122" s="113"/>
      <c r="F122" s="94" t="s">
        <v>357</v>
      </c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34.5" x14ac:dyDescent="0.4">
      <c r="A125" s="20" t="s">
        <v>247</v>
      </c>
      <c r="B125" s="111">
        <v>1</v>
      </c>
      <c r="C125" s="101"/>
      <c r="D125" s="95" t="s">
        <v>465</v>
      </c>
      <c r="E125" s="95"/>
      <c r="F125" s="94" t="s">
        <v>357</v>
      </c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464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48">
        <f>SUM(B122:C132)</f>
        <v>20</v>
      </c>
    </row>
    <row r="134" spans="1:7" x14ac:dyDescent="0.3">
      <c r="A134" s="341" t="s">
        <v>295</v>
      </c>
      <c r="B134" s="342"/>
      <c r="C134" s="343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8">
        <f>SUM(B137:C148)</f>
        <v>24</v>
      </c>
    </row>
    <row r="150" spans="1:7" x14ac:dyDescent="0.3">
      <c r="A150" s="341" t="s">
        <v>295</v>
      </c>
      <c r="B150" s="342"/>
      <c r="C150" s="343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99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459</v>
      </c>
      <c r="E156" s="95" t="s">
        <v>460</v>
      </c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0">
        <f>SUM(B153:C160)</f>
        <v>15</v>
      </c>
    </row>
    <row r="162" spans="1:7" x14ac:dyDescent="0.3">
      <c r="A162" s="341" t="s">
        <v>295</v>
      </c>
      <c r="B162" s="342"/>
      <c r="C162" s="343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8">
        <f>SUM(B165:C168)</f>
        <v>8</v>
      </c>
    </row>
    <row r="170" spans="1:7" x14ac:dyDescent="0.3">
      <c r="A170" s="341" t="s">
        <v>295</v>
      </c>
      <c r="B170" s="342"/>
      <c r="C170" s="343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ht="33" x14ac:dyDescent="0.3">
      <c r="A175" s="44" t="s">
        <v>197</v>
      </c>
      <c r="B175" s="94">
        <v>1</v>
      </c>
      <c r="C175" s="94"/>
      <c r="D175" s="95" t="s">
        <v>473</v>
      </c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8">
        <f>SUM(B173:C176)</f>
        <v>7</v>
      </c>
    </row>
    <row r="178" spans="1:7" x14ac:dyDescent="0.3">
      <c r="A178" s="341" t="s">
        <v>295</v>
      </c>
      <c r="B178" s="342"/>
      <c r="C178" s="343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ht="33" x14ac:dyDescent="0.3">
      <c r="A185" s="17" t="s">
        <v>309</v>
      </c>
      <c r="B185" s="94">
        <v>1</v>
      </c>
      <c r="C185" s="94"/>
      <c r="D185" s="95" t="s">
        <v>479</v>
      </c>
      <c r="E185" s="94"/>
      <c r="F185" s="94"/>
    </row>
    <row r="186" spans="1:7" x14ac:dyDescent="0.3">
      <c r="A186" s="341" t="s">
        <v>36</v>
      </c>
      <c r="B186" s="342"/>
      <c r="C186" s="343"/>
      <c r="D186" s="248">
        <f>SUM(B181:C185)</f>
        <v>9</v>
      </c>
    </row>
    <row r="187" spans="1:7" x14ac:dyDescent="0.3">
      <c r="A187" s="341" t="s">
        <v>295</v>
      </c>
      <c r="B187" s="342"/>
      <c r="C187" s="343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 t="s">
        <v>32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2</v>
      </c>
    </row>
    <row r="195" spans="1:6" x14ac:dyDescent="0.3">
      <c r="A195" s="341" t="s">
        <v>295</v>
      </c>
      <c r="B195" s="342"/>
      <c r="C195" s="343"/>
      <c r="D195" s="33">
        <f>D194/(COUNT(B190:C193)*2)</f>
        <v>1</v>
      </c>
    </row>
    <row r="197" spans="1:6" ht="18" x14ac:dyDescent="0.35">
      <c r="A197" s="64" t="s">
        <v>474</v>
      </c>
      <c r="B197" s="63"/>
      <c r="C197" s="63"/>
      <c r="D197" s="294">
        <f>E197/F197</f>
        <v>0.75</v>
      </c>
      <c r="E197" s="299">
        <f>COUNTIF('A1 Technique'!F17:F193,"ok")</f>
        <v>3</v>
      </c>
      <c r="F197" s="299">
        <f>COUNTA('A1 Technique'!F17:F193)</f>
        <v>4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0.95412844036697253</v>
      </c>
    </row>
  </sheetData>
  <sheetProtection algorithmName="SHA-512" hashValue="XMbBR9dIVgWvq22A/2Di/ze9OCWfL8fvXwLu4RB5dxy1bPCNX1VBwdEPXIN7I93b7cuf8xzYBHkQbtRoTr/Oag==" saltValue="NlYqEGxMQLomoJJs88lnZ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XFB549"/>
  <sheetViews>
    <sheetView view="pageBreakPreview" topLeftCell="A204" zoomScale="80" zoomScaleSheetLayoutView="80" workbookViewId="0">
      <selection activeCell="C217" sqref="C217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Beni Khalled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493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494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43336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0.97564935064935066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43336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1</v>
      </c>
      <c r="C34" s="218" t="str">
        <f>IF(B34=0, -5, "0")</f>
        <v>0</v>
      </c>
      <c r="D34" s="123" t="s">
        <v>495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31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43336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33" x14ac:dyDescent="0.3">
      <c r="A76" s="70" t="s">
        <v>156</v>
      </c>
      <c r="B76" s="130">
        <v>1</v>
      </c>
      <c r="C76" s="131"/>
      <c r="D76" s="138" t="s">
        <v>497</v>
      </c>
      <c r="E76" s="106"/>
      <c r="F76" s="204" t="s">
        <v>357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0.96666666666666667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COUNTIF('A2 Exploitation'!F53:F98,"ok")</f>
        <v>1</v>
      </c>
      <c r="F99" s="283">
        <f>COUNTA('A2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67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0.98529411764705888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43336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ht="132" x14ac:dyDescent="0.3">
      <c r="A124" s="4" t="s">
        <v>59</v>
      </c>
      <c r="B124" s="130">
        <v>2</v>
      </c>
      <c r="C124" s="130"/>
      <c r="D124" s="157" t="s">
        <v>485</v>
      </c>
      <c r="E124" s="95" t="s">
        <v>475</v>
      </c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33" x14ac:dyDescent="0.3">
      <c r="A147" s="237" t="s">
        <v>404</v>
      </c>
      <c r="B147" s="130">
        <v>1</v>
      </c>
      <c r="C147" s="150" t="str">
        <f>IF(B147=0, -5, "0")</f>
        <v>0</v>
      </c>
      <c r="D147" s="116" t="s">
        <v>498</v>
      </c>
      <c r="E147" s="116"/>
      <c r="F147" s="204" t="s">
        <v>356</v>
      </c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1</v>
      </c>
      <c r="C153" s="140"/>
      <c r="D153" s="281">
        <f>IFERROR(E153/F153,"N.A")</f>
        <v>0.5</v>
      </c>
      <c r="E153" s="282">
        <f>COUNTIF('A2 Exploitation'!F110:F152,"ok")</f>
        <v>1</v>
      </c>
      <c r="F153" s="283">
        <f>COUNTA('A2 Exploitation'!F110:F152)</f>
        <v>2</v>
      </c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68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0.97142857142857142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43336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 t="s">
        <v>356</v>
      </c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81">
        <f>IFERROR(E200/F200,"N.A")</f>
        <v>1</v>
      </c>
      <c r="E200" s="282">
        <f>COUNTIF('A2 Exploitation'!F165:F199,"ok")</f>
        <v>1</v>
      </c>
      <c r="F200" s="283">
        <f>COUNTA('A2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43336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ht="33" x14ac:dyDescent="0.3">
      <c r="A214" s="7" t="s">
        <v>91</v>
      </c>
      <c r="B214" s="130">
        <v>1</v>
      </c>
      <c r="C214" s="130"/>
      <c r="D214" s="95" t="s">
        <v>476</v>
      </c>
      <c r="E214" s="94"/>
      <c r="F214" s="204" t="s">
        <v>357</v>
      </c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49.5" x14ac:dyDescent="0.3">
      <c r="A226" s="70" t="s">
        <v>364</v>
      </c>
      <c r="B226" s="130">
        <v>1</v>
      </c>
      <c r="C226" s="130"/>
      <c r="D226" s="95" t="s">
        <v>499</v>
      </c>
      <c r="E226" s="106"/>
      <c r="F226" s="204" t="s">
        <v>356</v>
      </c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49.5" x14ac:dyDescent="0.3">
      <c r="A238" s="209" t="s">
        <v>66</v>
      </c>
      <c r="B238" s="130">
        <v>1</v>
      </c>
      <c r="C238" s="150" t="str">
        <f>IF(B238=0, -5, "0")</f>
        <v>0</v>
      </c>
      <c r="D238" s="296" t="s">
        <v>501</v>
      </c>
      <c r="E238" s="94"/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1</v>
      </c>
      <c r="C240" s="150" t="str">
        <f>IF(B240=0, -5, "0")</f>
        <v>0</v>
      </c>
      <c r="D240" s="116" t="s">
        <v>500</v>
      </c>
      <c r="E240" s="94"/>
      <c r="F240" s="204" t="s">
        <v>357</v>
      </c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2"/>
      <c r="C245" s="133"/>
      <c r="D245" s="134">
        <f>D244/(COUNT(B226:C243)*2)</f>
        <v>0.91666666666666663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0</v>
      </c>
      <c r="C261" s="140"/>
      <c r="D261" s="281">
        <f>IFERROR(E261/F261,"N.A")</f>
        <v>0</v>
      </c>
      <c r="E261" s="282">
        <f>COUNTIF('A2 Exploitation'!F212:F260,"ok")</f>
        <v>0</v>
      </c>
      <c r="F261" s="283">
        <f>COUNTA('A2 Exploitation'!F212:F260)</f>
        <v>2</v>
      </c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76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0.95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43336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33" x14ac:dyDescent="0.3">
      <c r="A273" s="222" t="s">
        <v>364</v>
      </c>
      <c r="B273" s="130">
        <v>1</v>
      </c>
      <c r="C273" s="150"/>
      <c r="D273" s="95" t="s">
        <v>502</v>
      </c>
      <c r="E273" s="106"/>
      <c r="F273" s="204" t="s">
        <v>357</v>
      </c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503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132" x14ac:dyDescent="0.3">
      <c r="A298" s="70" t="s">
        <v>260</v>
      </c>
      <c r="B298" s="130">
        <v>0</v>
      </c>
      <c r="C298" s="130"/>
      <c r="D298" s="156" t="s">
        <v>485</v>
      </c>
      <c r="E298" s="116" t="s">
        <v>475</v>
      </c>
      <c r="F298" s="204" t="s">
        <v>357</v>
      </c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1</v>
      </c>
      <c r="C313" s="140"/>
      <c r="D313" s="281">
        <f>IFERROR(E313/F313,"N.A")</f>
        <v>0.66666666666666663</v>
      </c>
      <c r="E313" s="282">
        <f>COUNTIF('A2 Exploitation'!F273:F312,"ok")</f>
        <v>2</v>
      </c>
      <c r="F313" s="283">
        <f>COUNTA('A2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42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0.91304347826086951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65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0.9285714285714286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43336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49.5" x14ac:dyDescent="0.3">
      <c r="A341" s="70" t="s">
        <v>98</v>
      </c>
      <c r="B341" s="130">
        <v>1</v>
      </c>
      <c r="C341" s="131"/>
      <c r="D341" s="138" t="s">
        <v>504</v>
      </c>
      <c r="E341" s="95"/>
      <c r="F341" s="204" t="s">
        <v>357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1</v>
      </c>
      <c r="F353" s="283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43336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49.5" x14ac:dyDescent="0.3">
      <c r="A381" s="8" t="s">
        <v>101</v>
      </c>
      <c r="B381" s="130">
        <v>1</v>
      </c>
      <c r="C381" s="130" t="str">
        <f>IF(B381=0, -5, "0")</f>
        <v>0</v>
      </c>
      <c r="D381" s="301" t="s">
        <v>505</v>
      </c>
      <c r="E381" s="94"/>
      <c r="F381" s="204" t="s">
        <v>356</v>
      </c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0.9375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0.96875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43336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 t="s">
        <v>356</v>
      </c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2</v>
      </c>
      <c r="F439" s="283">
        <f>COUNTA('A2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43336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 t="s">
        <v>356</v>
      </c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COUNTIF('A2 Exploitation'!F451:F475,"ok")</f>
        <v>1</v>
      </c>
      <c r="F476" s="283">
        <f>COUNTA('A2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43336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IF(D498=0,"0","NA")))</f>
        <v>2</v>
      </c>
      <c r="C498" s="213"/>
      <c r="D498" s="281">
        <f>IFERROR(E498/F498,"N.A")</f>
        <v>1</v>
      </c>
      <c r="E498" s="282">
        <f>COUNTIF('A2 Exploitation'!F488:F497,"ok")</f>
        <v>1</v>
      </c>
      <c r="F498" s="283">
        <f>COUNTA('A2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43336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43336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81">
        <f>IFERROR(E532/F532,"N.A")</f>
        <v>1</v>
      </c>
      <c r="E532" s="282">
        <f>COUNTIF('A2 Exploitation'!F520:F531,"ok")</f>
        <v>3</v>
      </c>
      <c r="F532" s="283">
        <f>COUNTA('A2 Exploitation'!F520:F531)</f>
        <v>3</v>
      </c>
    </row>
    <row r="533" spans="1:7" x14ac:dyDescent="0.3">
      <c r="A533" s="5" t="s">
        <v>36</v>
      </c>
      <c r="B533" s="5"/>
      <c r="C533" s="5"/>
      <c r="D533" s="5">
        <f>SUM(B520:C532)</f>
        <v>26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43336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0.83333333333333348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601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0.97564935064935066</v>
      </c>
    </row>
  </sheetData>
  <sheetProtection algorithmName="SHA-512" hashValue="FA+MIeZqkQv4KXbB9GXGOEhq3Mji5e4kK+88wabquhhmqHBsF0+tTNQV6zdHUGeQknZyxzwH5CHIGhjcKZ/Fog==" saltValue="Xzn9QByWgjapdZLJa671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A7" sqref="A7:F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'A3 Exploitation'!A8:F8</f>
        <v>Beni Khalled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'A3 Exploitation'!B9:F9</f>
        <v>Dr Hend KAMOUN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'A3 Exploitation'!B10:F10</f>
        <v>Chefs rayons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'A3 Exploitation'!B11:F11</f>
        <v>43336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0.96551724137931039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92">
        <f>SUM(B17:C21)</f>
        <v>10</v>
      </c>
    </row>
    <row r="23" spans="1:7" x14ac:dyDescent="0.3">
      <c r="A23" s="341" t="s">
        <v>295</v>
      </c>
      <c r="B23" s="342"/>
      <c r="C23" s="343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91">
        <f>SUM(B26:C32)</f>
        <v>14</v>
      </c>
    </row>
    <row r="34" spans="1:7" x14ac:dyDescent="0.3">
      <c r="A34" s="341" t="s">
        <v>295</v>
      </c>
      <c r="B34" s="342"/>
      <c r="C34" s="34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91">
        <f>SUM(B37:C41)</f>
        <v>10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91">
        <f>SUM(B46:C51)</f>
        <v>12</v>
      </c>
    </row>
    <row r="53" spans="1:7" x14ac:dyDescent="0.3">
      <c r="A53" s="341" t="s">
        <v>295</v>
      </c>
      <c r="B53" s="342"/>
      <c r="C53" s="343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99.75" x14ac:dyDescent="0.35">
      <c r="A60" s="43" t="s">
        <v>221</v>
      </c>
      <c r="B60" s="94">
        <v>1</v>
      </c>
      <c r="C60" s="120" t="str">
        <f>IF(B60=0, -5, "0")</f>
        <v>0</v>
      </c>
      <c r="D60" s="95" t="s">
        <v>506</v>
      </c>
      <c r="E60" s="94"/>
      <c r="F60" s="94" t="s">
        <v>356</v>
      </c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91">
        <f>SUM(B56:C62)</f>
        <v>13</v>
      </c>
    </row>
    <row r="64" spans="1:7" x14ac:dyDescent="0.3">
      <c r="A64" s="341" t="s">
        <v>295</v>
      </c>
      <c r="B64" s="342"/>
      <c r="C64" s="343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 t="s">
        <v>356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 t="s">
        <v>496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91">
        <f>SUM(B67:C83)</f>
        <v>26</v>
      </c>
    </row>
    <row r="85" spans="1:7" x14ac:dyDescent="0.3">
      <c r="A85" s="341" t="s">
        <v>295</v>
      </c>
      <c r="B85" s="342"/>
      <c r="C85" s="343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1</v>
      </c>
      <c r="C95" s="94"/>
      <c r="D95" s="95" t="s">
        <v>450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91">
        <f>SUM(B88:C101)</f>
        <v>27</v>
      </c>
    </row>
    <row r="103" spans="1:7" x14ac:dyDescent="0.3">
      <c r="A103" s="341" t="s">
        <v>295</v>
      </c>
      <c r="B103" s="342"/>
      <c r="C103" s="343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91">
        <f>SUM(B107:C117)</f>
        <v>22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ht="66" x14ac:dyDescent="0.3">
      <c r="A122" s="44" t="s">
        <v>275</v>
      </c>
      <c r="B122" s="111">
        <v>1</v>
      </c>
      <c r="C122" s="94"/>
      <c r="D122" s="113" t="s">
        <v>472</v>
      </c>
      <c r="E122" s="113"/>
      <c r="F122" s="94" t="s">
        <v>357</v>
      </c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34.5" x14ac:dyDescent="0.4">
      <c r="A125" s="20" t="s">
        <v>247</v>
      </c>
      <c r="B125" s="111">
        <v>1</v>
      </c>
      <c r="C125" s="101"/>
      <c r="D125" s="95" t="s">
        <v>465</v>
      </c>
      <c r="E125" s="95"/>
      <c r="F125" s="94" t="s">
        <v>356</v>
      </c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91">
        <f>SUM(B122:C132)</f>
        <v>20</v>
      </c>
    </row>
    <row r="134" spans="1:7" x14ac:dyDescent="0.3">
      <c r="A134" s="341" t="s">
        <v>295</v>
      </c>
      <c r="B134" s="342"/>
      <c r="C134" s="343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1</v>
      </c>
      <c r="C143" s="122"/>
      <c r="D143" s="98" t="s">
        <v>508</v>
      </c>
      <c r="E143" s="94"/>
      <c r="F143" s="94" t="s">
        <v>356</v>
      </c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91">
        <f>SUM(B137:C148)</f>
        <v>23</v>
      </c>
    </row>
    <row r="150" spans="1:7" x14ac:dyDescent="0.3">
      <c r="A150" s="341" t="s">
        <v>295</v>
      </c>
      <c r="B150" s="342"/>
      <c r="C150" s="343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507</v>
      </c>
      <c r="E156" s="94"/>
      <c r="F156" s="94" t="s">
        <v>356</v>
      </c>
    </row>
    <row r="157" spans="1:7" ht="99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510</v>
      </c>
      <c r="E157" s="94"/>
      <c r="F157" s="94" t="s">
        <v>357</v>
      </c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92">
        <f>SUM(B153:C160)</f>
        <v>14</v>
      </c>
    </row>
    <row r="162" spans="1:7" x14ac:dyDescent="0.3">
      <c r="A162" s="341" t="s">
        <v>295</v>
      </c>
      <c r="B162" s="342"/>
      <c r="C162" s="343"/>
      <c r="D162" s="33">
        <f>D161/(COUNT(B153:C160)*2)</f>
        <v>0.875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91">
        <f>SUM(B165:C168)</f>
        <v>8</v>
      </c>
    </row>
    <row r="170" spans="1:7" x14ac:dyDescent="0.3">
      <c r="A170" s="341" t="s">
        <v>295</v>
      </c>
      <c r="B170" s="342"/>
      <c r="C170" s="343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1</v>
      </c>
      <c r="C173" s="94"/>
      <c r="D173" s="119" t="s">
        <v>509</v>
      </c>
      <c r="E173" s="94"/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91">
        <f>SUM(B173:C176)</f>
        <v>7</v>
      </c>
    </row>
    <row r="178" spans="1:7" x14ac:dyDescent="0.3">
      <c r="A178" s="341" t="s">
        <v>295</v>
      </c>
      <c r="B178" s="342"/>
      <c r="C178" s="343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91">
        <f>SUM(B181:C185)</f>
        <v>10</v>
      </c>
    </row>
    <row r="187" spans="1:7" x14ac:dyDescent="0.3">
      <c r="A187" s="341" t="s">
        <v>295</v>
      </c>
      <c r="B187" s="342"/>
      <c r="C187" s="343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 t="s">
        <v>356</v>
      </c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8</v>
      </c>
    </row>
    <row r="195" spans="1:6" x14ac:dyDescent="0.3">
      <c r="A195" s="341" t="s">
        <v>295</v>
      </c>
      <c r="B195" s="342"/>
      <c r="C195" s="343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4">
        <f>E197/F197</f>
        <v>0.25</v>
      </c>
      <c r="E197" s="299">
        <f>COUNTIF('A2 Technique'!F17:F193,"ok")</f>
        <v>1</v>
      </c>
      <c r="F197" s="299">
        <f>COUNTA('A2 Technique'!F17:F193)</f>
        <v>4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0.96551724137931039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XFB549"/>
  <sheetViews>
    <sheetView zoomScaleNormal="100" zoomScaleSheetLayoutView="83" workbookViewId="0">
      <selection activeCell="B10" sqref="B10:F10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Beni Khalled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511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512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43398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0.92123287671232879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43398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1.75" customHeight="1" x14ac:dyDescent="0.3">
      <c r="A34" s="216" t="s">
        <v>153</v>
      </c>
      <c r="B34" s="130">
        <v>1</v>
      </c>
      <c r="C34" s="218" t="str">
        <f>IF(B34=0, -5, "0")</f>
        <v>0</v>
      </c>
      <c r="D34" s="156" t="s">
        <v>570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COUNTIF('A3 Exploitation'!F21:F40,"ok")</f>
        <v>1</v>
      </c>
      <c r="F41" s="283">
        <f>COUNTA('A3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43398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ht="82.5" x14ac:dyDescent="0.3">
      <c r="A75" s="70" t="s">
        <v>251</v>
      </c>
      <c r="B75" s="130">
        <v>1</v>
      </c>
      <c r="C75" s="131"/>
      <c r="D75" s="151" t="s">
        <v>513</v>
      </c>
      <c r="E75" s="106"/>
      <c r="F75" s="204"/>
      <c r="G75" s="214"/>
    </row>
    <row r="76" spans="1:7" s="112" customFormat="1" ht="99" x14ac:dyDescent="0.3">
      <c r="A76" s="70" t="s">
        <v>156</v>
      </c>
      <c r="B76" s="130">
        <v>1</v>
      </c>
      <c r="C76" s="131"/>
      <c r="D76" s="138" t="s">
        <v>514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28</v>
      </c>
    </row>
    <row r="85" spans="1:7" x14ac:dyDescent="0.3">
      <c r="A85" s="5" t="s">
        <v>35</v>
      </c>
      <c r="B85" s="132"/>
      <c r="C85" s="133"/>
      <c r="D85" s="134">
        <f>D84/(COUNT(B65:C83)*2)</f>
        <v>0.93333333333333335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34.5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0</v>
      </c>
      <c r="C99" s="213"/>
      <c r="D99" s="281">
        <f>IFERROR(E99/F99,"N.A")</f>
        <v>0</v>
      </c>
      <c r="E99" s="282">
        <f>COUNTIF('A3 Exploitation'!F53:F98,"ok")</f>
        <v>0</v>
      </c>
      <c r="F99" s="283">
        <f>COUNTA('A3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0.96969696969696972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43398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66" x14ac:dyDescent="0.3">
      <c r="A121" s="4" t="s">
        <v>252</v>
      </c>
      <c r="B121" s="130">
        <v>1</v>
      </c>
      <c r="C121" s="130"/>
      <c r="D121" s="113" t="s">
        <v>515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E124" s="95"/>
      <c r="F124" s="204"/>
    </row>
    <row r="125" spans="1:6" ht="66" x14ac:dyDescent="0.3">
      <c r="A125" s="209" t="s">
        <v>159</v>
      </c>
      <c r="B125" s="130">
        <v>0</v>
      </c>
      <c r="C125" s="130">
        <f>IF(B125=0, -5, "0")</f>
        <v>-5</v>
      </c>
      <c r="D125" s="302" t="s">
        <v>527</v>
      </c>
      <c r="E125" s="95" t="s">
        <v>571</v>
      </c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486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49.5" x14ac:dyDescent="0.3">
      <c r="A130" s="70" t="s">
        <v>240</v>
      </c>
      <c r="B130" s="130">
        <v>1</v>
      </c>
      <c r="C130" s="131"/>
      <c r="D130" s="138" t="s">
        <v>560</v>
      </c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123" t="s">
        <v>516</v>
      </c>
      <c r="E131" s="95"/>
      <c r="F131" s="204"/>
      <c r="G131" s="127"/>
    </row>
    <row r="132" spans="1:7" ht="51.75" customHeight="1" x14ac:dyDescent="0.3">
      <c r="A132" s="210" t="s">
        <v>157</v>
      </c>
      <c r="B132" s="130">
        <v>1</v>
      </c>
      <c r="C132" s="150" t="str">
        <f>IF(B132=0, -5, "0")</f>
        <v>0</v>
      </c>
      <c r="D132" s="306" t="s">
        <v>557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22</v>
      </c>
    </row>
    <row r="140" spans="1:7" x14ac:dyDescent="0.3">
      <c r="A140" s="5" t="s">
        <v>35</v>
      </c>
      <c r="B140" s="132"/>
      <c r="C140" s="133"/>
      <c r="D140" s="134">
        <f>D139/(COUNT(B121:C138)*2)</f>
        <v>0.6470588235294118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ht="49.5" x14ac:dyDescent="0.3">
      <c r="A144" s="4" t="s">
        <v>131</v>
      </c>
      <c r="B144" s="130">
        <v>1</v>
      </c>
      <c r="C144" s="130"/>
      <c r="D144" s="113" t="s">
        <v>561</v>
      </c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 t="s">
        <v>517</v>
      </c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COUNTIF('A3 Exploitation'!F110:F152,"ok")</f>
        <v>1</v>
      </c>
      <c r="F153" s="283">
        <f>COUNTA('A3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15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0.9375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0.796875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43398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49.5" x14ac:dyDescent="0.3">
      <c r="A169" s="7" t="s">
        <v>171</v>
      </c>
      <c r="B169" s="130">
        <v>1</v>
      </c>
      <c r="C169" s="130"/>
      <c r="D169" s="95" t="s">
        <v>518</v>
      </c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13</v>
      </c>
    </row>
    <row r="173" spans="1:7" x14ac:dyDescent="0.3">
      <c r="A173" s="5" t="s">
        <v>35</v>
      </c>
      <c r="B173" s="132"/>
      <c r="C173" s="133"/>
      <c r="D173" s="134">
        <f>D172/(COUNT(B165:C171)*2)</f>
        <v>0.9285714285714286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ht="66" x14ac:dyDescent="0.3">
      <c r="A178" s="4" t="s">
        <v>59</v>
      </c>
      <c r="B178" s="130" t="s">
        <v>32</v>
      </c>
      <c r="C178" s="130"/>
      <c r="D178" s="302" t="s">
        <v>527</v>
      </c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86.25" customHeight="1" x14ac:dyDescent="0.35">
      <c r="A186" s="276" t="s">
        <v>186</v>
      </c>
      <c r="B186" s="130">
        <v>1</v>
      </c>
      <c r="C186" s="136" t="str">
        <f>IF(B186=0, -10, "0")</f>
        <v>0</v>
      </c>
      <c r="D186" s="165" t="s">
        <v>519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1</v>
      </c>
      <c r="C188" s="130"/>
      <c r="D188" s="116" t="s">
        <v>520</v>
      </c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1</v>
      </c>
      <c r="C192" s="130"/>
      <c r="D192" s="116" t="s">
        <v>531</v>
      </c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81">
        <f>IFERROR(E200/F200,"N.A")</f>
        <v>1</v>
      </c>
      <c r="E200" s="282">
        <f>COUNTIF('A3 Exploitation'!F165:F199,"ok")</f>
        <v>1</v>
      </c>
      <c r="F200" s="283">
        <f>COUNTA('A3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41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0.93181818181818177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54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0.93103448275862066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43398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ht="24.75" customHeight="1" x14ac:dyDescent="0.3">
      <c r="A214" s="7" t="s">
        <v>91</v>
      </c>
      <c r="B214" s="130">
        <v>2</v>
      </c>
      <c r="C214" s="130"/>
      <c r="D214" s="156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66" x14ac:dyDescent="0.3">
      <c r="A231" s="70" t="s">
        <v>59</v>
      </c>
      <c r="B231" s="130" t="s">
        <v>32</v>
      </c>
      <c r="C231" s="130"/>
      <c r="D231" s="302" t="s">
        <v>527</v>
      </c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48" customHeight="1" x14ac:dyDescent="0.3">
      <c r="A238" s="209" t="s">
        <v>66</v>
      </c>
      <c r="B238" s="130">
        <v>0</v>
      </c>
      <c r="C238" s="150">
        <f>IF(B238=0, -5, "0")</f>
        <v>-5</v>
      </c>
      <c r="D238" s="303" t="s">
        <v>562</v>
      </c>
      <c r="E238" s="95" t="s">
        <v>572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27</v>
      </c>
    </row>
    <row r="245" spans="1:7" x14ac:dyDescent="0.3">
      <c r="A245" s="5" t="s">
        <v>35</v>
      </c>
      <c r="B245" s="132"/>
      <c r="C245" s="133"/>
      <c r="D245" s="134">
        <f>D244/(COUNT(B226:C243)*2)</f>
        <v>0.75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487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ht="33" x14ac:dyDescent="0.3">
      <c r="A254" s="70" t="s">
        <v>257</v>
      </c>
      <c r="B254" s="130">
        <v>1</v>
      </c>
      <c r="C254" s="131"/>
      <c r="D254" s="159" t="s">
        <v>563</v>
      </c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3" x14ac:dyDescent="0.3">
      <c r="A259" s="219" t="s">
        <v>391</v>
      </c>
      <c r="B259" s="130">
        <v>1</v>
      </c>
      <c r="C259" s="131"/>
      <c r="D259" s="147" t="s">
        <v>530</v>
      </c>
      <c r="E259" s="106"/>
      <c r="F259" s="204"/>
      <c r="G259" s="127"/>
    </row>
    <row r="260" spans="1:7" ht="39.75" customHeight="1" x14ac:dyDescent="0.3">
      <c r="A260" s="219" t="s">
        <v>392</v>
      </c>
      <c r="B260" s="130">
        <v>1</v>
      </c>
      <c r="C260" s="131"/>
      <c r="D260" s="147" t="s">
        <v>530</v>
      </c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1</v>
      </c>
      <c r="C261" s="140"/>
      <c r="D261" s="281">
        <f>IFERROR(E261/F261,"N.A")</f>
        <v>0.5</v>
      </c>
      <c r="E261" s="282">
        <f>COUNTIF('A3 Exploitation'!F212:F260,"ok")</f>
        <v>2</v>
      </c>
      <c r="F261" s="283">
        <f>COUNTA('A3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0.83333333333333337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67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0.83750000000000002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43398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66" x14ac:dyDescent="0.3">
      <c r="A273" s="222" t="s">
        <v>364</v>
      </c>
      <c r="B273" s="130">
        <v>1</v>
      </c>
      <c r="C273" s="150"/>
      <c r="D273" s="95" t="s">
        <v>568</v>
      </c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ht="49.5" x14ac:dyDescent="0.3">
      <c r="A281" s="7" t="s">
        <v>62</v>
      </c>
      <c r="B281" s="130">
        <v>1</v>
      </c>
      <c r="C281" s="130"/>
      <c r="D281" s="116" t="s">
        <v>521</v>
      </c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558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ht="33" x14ac:dyDescent="0.3">
      <c r="A299" s="70" t="s">
        <v>170</v>
      </c>
      <c r="B299" s="130">
        <v>1</v>
      </c>
      <c r="C299" s="130"/>
      <c r="D299" s="156" t="s">
        <v>522</v>
      </c>
      <c r="E299" s="165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ht="82.5" x14ac:dyDescent="0.3">
      <c r="A301" s="70" t="s">
        <v>251</v>
      </c>
      <c r="B301" s="130">
        <v>1</v>
      </c>
      <c r="C301" s="131"/>
      <c r="D301" s="165" t="s">
        <v>559</v>
      </c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32.25" customHeight="1" x14ac:dyDescent="0.35">
      <c r="A303" s="191" t="s">
        <v>399</v>
      </c>
      <c r="B303" s="130">
        <v>1</v>
      </c>
      <c r="C303" s="131"/>
      <c r="D303" s="165" t="s">
        <v>523</v>
      </c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1</v>
      </c>
      <c r="C313" s="140"/>
      <c r="D313" s="281">
        <f>IFERROR(E313/F313,"N.A")</f>
        <v>0.33333333333333331</v>
      </c>
      <c r="E313" s="282">
        <f>COUNTIF('A3 Exploitation'!F273:F312,"ok")</f>
        <v>1</v>
      </c>
      <c r="F313" s="283">
        <f>COUNTA('A3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39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0.88636363636363635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61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0.8970588235294118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43398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33" x14ac:dyDescent="0.3">
      <c r="A341" s="70" t="s">
        <v>98</v>
      </c>
      <c r="B341" s="130">
        <v>1</v>
      </c>
      <c r="C341" s="131"/>
      <c r="D341" s="138" t="s">
        <v>524</v>
      </c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ht="49.5" x14ac:dyDescent="0.3">
      <c r="A347" s="55" t="s">
        <v>383</v>
      </c>
      <c r="B347" s="130">
        <v>1</v>
      </c>
      <c r="C347" s="130"/>
      <c r="D347" s="217" t="s">
        <v>564</v>
      </c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0</v>
      </c>
      <c r="C353" s="130"/>
      <c r="D353" s="281">
        <f>IFERROR(E353/F353,"N.A")</f>
        <v>0</v>
      </c>
      <c r="E353" s="282">
        <f>COUNTIF('A3 Exploitation'!F325:F352,"ok")</f>
        <v>0</v>
      </c>
      <c r="F353" s="283">
        <f>COUNTA('A3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28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0.93333333333333335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44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0.95652173913043481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43398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COUNTIF('A3 Exploitation'!F365:F385,"ok")</f>
        <v>1</v>
      </c>
      <c r="F386" s="283">
        <f>COUNTA('A3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43398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1</v>
      </c>
      <c r="C404" s="130"/>
      <c r="D404" s="95" t="s">
        <v>526</v>
      </c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15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0.9375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49.5" x14ac:dyDescent="0.3">
      <c r="A410" s="4" t="s">
        <v>96</v>
      </c>
      <c r="B410" s="130">
        <v>1</v>
      </c>
      <c r="C410" s="130"/>
      <c r="D410" s="113" t="s">
        <v>525</v>
      </c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82.5" customHeight="1" x14ac:dyDescent="0.3">
      <c r="A414" s="8" t="s">
        <v>104</v>
      </c>
      <c r="B414" s="130">
        <v>1</v>
      </c>
      <c r="C414" s="130"/>
      <c r="D414" s="236" t="s">
        <v>528</v>
      </c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COUNTIF('A3 Exploitation'!F398:F438,"ok")</f>
        <v>1</v>
      </c>
      <c r="F439" s="283">
        <f>COUNTA('A3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0.94827586206896552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43398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0" t="str">
        <f>IF(D476=1, 2, IF(AND(D476&lt;1,D476&gt;0), 1, IF(D476=0,"0","NA")))</f>
        <v>0</v>
      </c>
      <c r="C476" s="140"/>
      <c r="D476" s="281">
        <f>IFERROR(E476/F476,"N.A")</f>
        <v>0</v>
      </c>
      <c r="E476" s="282"/>
      <c r="F476" s="283">
        <f>COUNTA('A3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24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36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43398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IF(D498=0,"0","NA")))</f>
        <v>2</v>
      </c>
      <c r="C498" s="213"/>
      <c r="D498" s="281">
        <f>IFERROR(E498/F498,"N.A")</f>
        <v>1</v>
      </c>
      <c r="E498" s="282">
        <f>COUNTIF('A3 Exploitation'!F488:F497,"ok")</f>
        <v>1</v>
      </c>
      <c r="F498" s="283">
        <f>COUNTA('A3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43398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81">
        <f>IFERROR(E512/F512,"N.A")</f>
        <v>1</v>
      </c>
      <c r="E512" s="284">
        <f>COUNTIF('A3 Exploitation'!F509:F511,"ok")</f>
        <v>1</v>
      </c>
      <c r="F512" s="285">
        <f>COUNTA('A3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43398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 t="s">
        <v>32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1</v>
      </c>
      <c r="C530" s="150" t="str">
        <f>IF(B530=0, -5, "0")</f>
        <v>0</v>
      </c>
      <c r="D530" s="116" t="s">
        <v>529</v>
      </c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304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11</v>
      </c>
    </row>
    <row r="534" spans="1:7" x14ac:dyDescent="0.3">
      <c r="A534" s="5" t="s">
        <v>35</v>
      </c>
      <c r="B534" s="132"/>
      <c r="C534" s="133"/>
      <c r="D534" s="134">
        <f>D533/(COUNT(B520:C532)*2)</f>
        <v>0.91666666666666663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43398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IF(D543=0,"0","NA")))</f>
        <v>2</v>
      </c>
      <c r="C543" s="130"/>
      <c r="D543" s="281">
        <f>IFERROR(E543/F543,"N.A")</f>
        <v>1</v>
      </c>
      <c r="E543" s="282">
        <f>COUNTIF('A3 Exploitation'!F540:F542,"ok")</f>
        <v>1</v>
      </c>
      <c r="F543" s="283">
        <f>COUNTA('A3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0.67948717948717952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538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0.92123287671232879</v>
      </c>
    </row>
  </sheetData>
  <sheetProtection algorithmName="SHA-512" hashValue="Wt911iuNQE1CRI0Wk1sx4xqHzZkRoZ9FdZp7SlloGhEMHaIv8nCrlDnv80XCkAiAi9PLv7/0abLer8EwGDCKVw==" saltValue="zFjqMNMMOria1IrPQz4BA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8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G199"/>
  <sheetViews>
    <sheetView view="pageBreakPreview" topLeftCell="A6" zoomScale="91" zoomScaleNormal="90" zoomScaleSheetLayoutView="91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'A4 Exploitation'!A8:F8</f>
        <v>Beni Khalled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'A4 Exploitation'!B9:F9</f>
        <v>Dr Raja Bouhalfaya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'A4 Exploitation'!B10:F10</f>
        <v>Directeur du magasin et chefs rayons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'A4 Exploitation'!A11:F11</f>
        <v>43398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0.9464285714285714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ht="33" x14ac:dyDescent="0.3">
      <c r="A17" s="17" t="s">
        <v>269</v>
      </c>
      <c r="B17" s="94">
        <v>0</v>
      </c>
      <c r="C17" s="94"/>
      <c r="D17" s="95" t="s">
        <v>573</v>
      </c>
      <c r="E17" s="95" t="s">
        <v>532</v>
      </c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45">
        <f>SUM(B17:C21)</f>
        <v>8</v>
      </c>
    </row>
    <row r="23" spans="1:7" x14ac:dyDescent="0.3">
      <c r="A23" s="341" t="s">
        <v>295</v>
      </c>
      <c r="B23" s="342"/>
      <c r="C23" s="343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ht="33" x14ac:dyDescent="0.3">
      <c r="A27" s="17" t="s">
        <v>90</v>
      </c>
      <c r="B27" s="94">
        <v>2</v>
      </c>
      <c r="C27" s="94"/>
      <c r="D27" s="95" t="s">
        <v>533</v>
      </c>
      <c r="E27" s="94"/>
      <c r="F27" s="94"/>
    </row>
    <row r="28" spans="1:7" ht="33" x14ac:dyDescent="0.3">
      <c r="A28" s="44" t="s">
        <v>370</v>
      </c>
      <c r="B28" s="94">
        <v>2</v>
      </c>
      <c r="C28" s="94"/>
      <c r="D28" s="95" t="s">
        <v>534</v>
      </c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4">
        <f>SUM(B26:C32)</f>
        <v>14</v>
      </c>
    </row>
    <row r="34" spans="1:7" x14ac:dyDescent="0.3">
      <c r="A34" s="341" t="s">
        <v>295</v>
      </c>
      <c r="B34" s="342"/>
      <c r="C34" s="34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ht="49.5" x14ac:dyDescent="0.3">
      <c r="A38" s="17" t="s">
        <v>233</v>
      </c>
      <c r="B38" s="94">
        <v>2</v>
      </c>
      <c r="C38" s="94"/>
      <c r="D38" s="95" t="s">
        <v>535</v>
      </c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4">
        <f>SUM(B37:C41)</f>
        <v>10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536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4">
        <f>SUM(B46:C51)</f>
        <v>12</v>
      </c>
    </row>
    <row r="53" spans="1:7" x14ac:dyDescent="0.3">
      <c r="A53" s="341" t="s">
        <v>295</v>
      </c>
      <c r="B53" s="342"/>
      <c r="C53" s="343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49.5" x14ac:dyDescent="0.3">
      <c r="A58" s="23" t="s">
        <v>244</v>
      </c>
      <c r="B58" s="94">
        <v>1</v>
      </c>
      <c r="C58" s="94"/>
      <c r="D58" s="156" t="s">
        <v>537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88.5" customHeight="1" x14ac:dyDescent="0.35">
      <c r="A60" s="43" t="s">
        <v>221</v>
      </c>
      <c r="B60" s="305">
        <v>2</v>
      </c>
      <c r="C60" s="120" t="str">
        <f>IF(B60=0, -5, "0")</f>
        <v>0</v>
      </c>
      <c r="D60" s="156" t="s">
        <v>565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4">
        <f>SUM(B56:C62)</f>
        <v>13</v>
      </c>
    </row>
    <row r="64" spans="1:7" x14ac:dyDescent="0.3">
      <c r="A64" s="341" t="s">
        <v>295</v>
      </c>
      <c r="B64" s="342"/>
      <c r="C64" s="343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56" t="s">
        <v>538</v>
      </c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56" t="s">
        <v>539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4">
        <f>SUM(B67:C83)</f>
        <v>32</v>
      </c>
    </row>
    <row r="85" spans="1:7" x14ac:dyDescent="0.3">
      <c r="A85" s="341" t="s">
        <v>295</v>
      </c>
      <c r="B85" s="342"/>
      <c r="C85" s="343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24" t="s">
        <v>569</v>
      </c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50.25" x14ac:dyDescent="0.35">
      <c r="A93" s="46" t="s">
        <v>230</v>
      </c>
      <c r="B93" s="110">
        <v>2</v>
      </c>
      <c r="C93" s="120" t="str">
        <f>IF(B93=0, -5, "0")</f>
        <v>0</v>
      </c>
      <c r="D93" s="124" t="s">
        <v>540</v>
      </c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541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 t="s">
        <v>542</v>
      </c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4">
        <f>SUM(B88:C101)</f>
        <v>19</v>
      </c>
    </row>
    <row r="103" spans="1:7" x14ac:dyDescent="0.3">
      <c r="A103" s="341" t="s">
        <v>295</v>
      </c>
      <c r="B103" s="342"/>
      <c r="C103" s="343"/>
      <c r="D103" s="33">
        <f>D102/(COUNT(B88:C101)*2)</f>
        <v>0.95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 t="s">
        <v>543</v>
      </c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544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4">
        <f>SUM(B107:C117)</f>
        <v>22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95" t="s">
        <v>545</v>
      </c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546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547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3.75" x14ac:dyDescent="0.35">
      <c r="A132" s="45" t="s">
        <v>317</v>
      </c>
      <c r="B132" s="111">
        <v>2</v>
      </c>
      <c r="C132" s="120" t="str">
        <f>IF(B132=0, -5, "0")</f>
        <v>0</v>
      </c>
      <c r="D132" s="95" t="s">
        <v>548</v>
      </c>
      <c r="E132" s="102"/>
      <c r="F132" s="94"/>
    </row>
    <row r="133" spans="1:7" x14ac:dyDescent="0.3">
      <c r="A133" s="341" t="s">
        <v>36</v>
      </c>
      <c r="B133" s="342"/>
      <c r="C133" s="343"/>
      <c r="D133" s="244">
        <f>SUM(B122:C132)</f>
        <v>22</v>
      </c>
    </row>
    <row r="134" spans="1:7" x14ac:dyDescent="0.3">
      <c r="A134" s="341" t="s">
        <v>295</v>
      </c>
      <c r="B134" s="342"/>
      <c r="C134" s="343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12"/>
      <c r="E137" s="94"/>
      <c r="F137" s="94"/>
    </row>
    <row r="138" spans="1:7" ht="33.75" x14ac:dyDescent="0.35">
      <c r="A138" s="40" t="s">
        <v>127</v>
      </c>
      <c r="B138" s="110">
        <v>2</v>
      </c>
      <c r="C138" s="120" t="str">
        <f>IF(B138=0, -5, "0")</f>
        <v>0</v>
      </c>
      <c r="D138" s="95" t="s">
        <v>549</v>
      </c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95" t="s">
        <v>550</v>
      </c>
      <c r="E145" s="94"/>
      <c r="F145" s="94"/>
    </row>
    <row r="146" spans="1:7" ht="49.5" x14ac:dyDescent="0.3">
      <c r="A146" s="23" t="s">
        <v>95</v>
      </c>
      <c r="B146" s="110">
        <v>1</v>
      </c>
      <c r="C146" s="95"/>
      <c r="D146" s="95" t="s">
        <v>551</v>
      </c>
      <c r="E146" s="94"/>
      <c r="F146" s="94"/>
    </row>
    <row r="147" spans="1:7" ht="49.5" x14ac:dyDescent="0.3">
      <c r="A147" s="50" t="s">
        <v>214</v>
      </c>
      <c r="B147" s="110">
        <v>1</v>
      </c>
      <c r="C147" s="95"/>
      <c r="D147" s="156" t="s">
        <v>552</v>
      </c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4">
        <f>SUM(B137:C148)</f>
        <v>20</v>
      </c>
    </row>
    <row r="150" spans="1:7" x14ac:dyDescent="0.3">
      <c r="A150" s="341" t="s">
        <v>295</v>
      </c>
      <c r="B150" s="342"/>
      <c r="C150" s="343"/>
      <c r="D150" s="33">
        <f>D149/(COUNT(B137:C148)*2)</f>
        <v>0.90909090909090906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566</v>
      </c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45">
        <f>SUM(B153:C160)</f>
        <v>15</v>
      </c>
    </row>
    <row r="162" spans="1:7" x14ac:dyDescent="0.3">
      <c r="A162" s="341" t="s">
        <v>295</v>
      </c>
      <c r="B162" s="342"/>
      <c r="C162" s="343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33" x14ac:dyDescent="0.3">
      <c r="A167" s="44" t="s">
        <v>215</v>
      </c>
      <c r="B167" s="94">
        <v>1</v>
      </c>
      <c r="C167" s="94"/>
      <c r="D167" s="95" t="s">
        <v>553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4">
        <f>SUM(B165:C168)</f>
        <v>7</v>
      </c>
    </row>
    <row r="170" spans="1:7" x14ac:dyDescent="0.3">
      <c r="A170" s="341" t="s">
        <v>295</v>
      </c>
      <c r="B170" s="342"/>
      <c r="C170" s="343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ht="49.5" x14ac:dyDescent="0.3">
      <c r="A173" s="20" t="s">
        <v>180</v>
      </c>
      <c r="B173" s="94">
        <v>1</v>
      </c>
      <c r="C173" s="94"/>
      <c r="D173" s="95" t="s">
        <v>554</v>
      </c>
      <c r="E173" s="94"/>
      <c r="F173" s="94"/>
    </row>
    <row r="174" spans="1:7" ht="49.5" x14ac:dyDescent="0.3">
      <c r="A174" s="17" t="s">
        <v>87</v>
      </c>
      <c r="B174" s="94">
        <v>1</v>
      </c>
      <c r="C174" s="94"/>
      <c r="D174" s="95" t="s">
        <v>555</v>
      </c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4">
        <f>SUM(B173:C176)</f>
        <v>6</v>
      </c>
    </row>
    <row r="178" spans="1:7" x14ac:dyDescent="0.3">
      <c r="A178" s="341" t="s">
        <v>295</v>
      </c>
      <c r="B178" s="342"/>
      <c r="C178" s="343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567</v>
      </c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556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44">
        <f>SUM(B181:C185)</f>
        <v>8</v>
      </c>
    </row>
    <row r="187" spans="1:7" x14ac:dyDescent="0.3">
      <c r="A187" s="341" t="s">
        <v>295</v>
      </c>
      <c r="B187" s="342"/>
      <c r="C187" s="343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4</v>
      </c>
    </row>
    <row r="195" spans="1:6" x14ac:dyDescent="0.3">
      <c r="A195" s="341" t="s">
        <v>295</v>
      </c>
      <c r="B195" s="342"/>
      <c r="C195" s="343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4">
        <f>E197/F197</f>
        <v>0.76470588235294112</v>
      </c>
      <c r="E197" s="299">
        <f>COUNTIF('A3 Technique'!F17:F193,"ok")</f>
        <v>13</v>
      </c>
      <c r="F197" s="299">
        <f>COUNTA('A3 Technique'!F17:F193)</f>
        <v>17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212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0.9464285714285714</v>
      </c>
    </row>
  </sheetData>
  <sheetProtection algorithmName="SHA-512" hashValue="5O9InyKT+VhQSWGO2o7FXxtm/HPcJ5aAo6msFusyDGl1esKsLjasRmSO74cFAy5EBd9Vy7JkTF3HxKjJRhJByg==" saltValue="MENKf3iuf8InfzvxsfOOO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2018-11-02T11:47:23Z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